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000\Desktop\PLANIN\"/>
    </mc:Choice>
  </mc:AlternateContent>
  <bookViews>
    <workbookView xWindow="0" yWindow="0" windowWidth="25125" windowHeight="12435" tabRatio="930" activeTab="10"/>
  </bookViews>
  <sheets>
    <sheet name="Inicio" sheetId="19" r:id="rId1"/>
    <sheet name="C1_ECE" sheetId="2" r:id="rId2"/>
    <sheet name="C1_Inicial" sheetId="1" r:id="rId3"/>
    <sheet name="C1_Inicial2" sheetId="29" r:id="rId4"/>
    <sheet name="C1_Primaria EIB" sheetId="34" r:id="rId5"/>
    <sheet name="C1_Primaria" sheetId="35" r:id="rId6"/>
    <sheet name="C1_Primaria2" sheetId="30" r:id="rId7"/>
    <sheet name="C1_Secundaria" sheetId="21" r:id="rId8"/>
    <sheet name="C1_Secundaria2" sheetId="31" r:id="rId9"/>
    <sheet name="C2_Permanencia y conclusión" sheetId="3" r:id="rId10"/>
    <sheet name="C3_Calendarización" sheetId="32" r:id="rId11"/>
    <sheet name="C4 Acompañ. y monit." sheetId="33" r:id="rId12"/>
    <sheet name="C5_Convivencia Escolar" sheetId="6" r:id="rId13"/>
    <sheet name="Matriz diagnóstica" sheetId="24" r:id="rId14"/>
    <sheet name="Matriz de planificación" sheetId="25" r:id="rId15"/>
    <sheet name="Matriz de actividades" sheetId="23" r:id="rId16"/>
  </sheets>
  <definedNames>
    <definedName name="_xlnm.Print_Area" localSheetId="9">'C2_Permanencia y conclusión'!$B$1:$J$12</definedName>
    <definedName name="Metas_de_acompañamiento_y_monitoreo">Inicio!$D$48</definedName>
    <definedName name="_xlnm.Print_Titles" localSheetId="1">'C1_ECE'!$1:$5</definedName>
    <definedName name="_xlnm.Print_Titles" localSheetId="14">'Matriz de planificación'!$6:$7</definedName>
  </definedNames>
  <calcPr calcId="171026"/>
</workbook>
</file>

<file path=xl/calcChain.xml><?xml version="1.0" encoding="utf-8"?>
<calcChain xmlns="http://schemas.openxmlformats.org/spreadsheetml/2006/main">
  <c r="AI18" i="32" l="1"/>
  <c r="H25" i="6"/>
  <c r="G25" i="6"/>
  <c r="F25" i="6"/>
  <c r="E25" i="6"/>
  <c r="D25" i="6"/>
  <c r="I24" i="6"/>
  <c r="J23" i="6"/>
  <c r="J25" i="6"/>
  <c r="I23" i="6"/>
  <c r="F13" i="33"/>
  <c r="J34" i="25"/>
  <c r="K10" i="25"/>
  <c r="J10" i="25"/>
  <c r="AI17" i="32"/>
  <c r="AI12" i="32"/>
  <c r="AP43" i="32"/>
  <c r="AS44" i="32"/>
  <c r="AR43" i="32"/>
  <c r="AP41" i="32"/>
  <c r="AR42" i="32"/>
  <c r="AP39" i="32"/>
  <c r="AS39" i="32"/>
  <c r="AP37" i="32"/>
  <c r="AR37" i="32"/>
  <c r="AP35" i="32"/>
  <c r="AQ35" i="32"/>
  <c r="AP33" i="32"/>
  <c r="AR34" i="32"/>
  <c r="AP31" i="32"/>
  <c r="AQ32" i="32"/>
  <c r="AP29" i="32"/>
  <c r="AQ29" i="32"/>
  <c r="AP25" i="32"/>
  <c r="AQ26" i="32"/>
  <c r="AP27" i="32"/>
  <c r="AQ27" i="32"/>
  <c r="AI14" i="32"/>
  <c r="AI15" i="32"/>
  <c r="AI16" i="32"/>
  <c r="AI13" i="32"/>
  <c r="Q83" i="35"/>
  <c r="P83" i="35"/>
  <c r="O83" i="35"/>
  <c r="N83" i="35"/>
  <c r="H83" i="35"/>
  <c r="G83" i="35"/>
  <c r="F83" i="35"/>
  <c r="E83" i="35"/>
  <c r="P82" i="35"/>
  <c r="O82" i="35"/>
  <c r="N82" i="35"/>
  <c r="G82" i="35"/>
  <c r="F82" i="35"/>
  <c r="E82" i="35"/>
  <c r="P81" i="35"/>
  <c r="O81" i="35"/>
  <c r="N81" i="35"/>
  <c r="G81" i="35"/>
  <c r="F81" i="35"/>
  <c r="E81" i="35"/>
  <c r="I81" i="35"/>
  <c r="I77" i="35"/>
  <c r="P80" i="35"/>
  <c r="O80" i="35"/>
  <c r="N80" i="35"/>
  <c r="G80" i="35"/>
  <c r="F80" i="35"/>
  <c r="E80" i="35"/>
  <c r="P79" i="35"/>
  <c r="O79" i="35"/>
  <c r="N79" i="35"/>
  <c r="G79" i="35"/>
  <c r="F79" i="35"/>
  <c r="E79" i="35"/>
  <c r="Q78" i="35"/>
  <c r="H78" i="35"/>
  <c r="Q77" i="35"/>
  <c r="H77" i="35"/>
  <c r="Q76" i="35"/>
  <c r="H76" i="35"/>
  <c r="Q75" i="35"/>
  <c r="H75" i="35"/>
  <c r="Q73" i="35"/>
  <c r="P73" i="35"/>
  <c r="O73" i="35"/>
  <c r="N73" i="35"/>
  <c r="H73" i="35"/>
  <c r="G73" i="35"/>
  <c r="F73" i="35"/>
  <c r="E73" i="35"/>
  <c r="P72" i="35"/>
  <c r="O72" i="35"/>
  <c r="N72" i="35"/>
  <c r="R72" i="35"/>
  <c r="R68" i="35"/>
  <c r="G72" i="35"/>
  <c r="F72" i="35"/>
  <c r="E72" i="35"/>
  <c r="I72" i="35"/>
  <c r="I68" i="35"/>
  <c r="P71" i="35"/>
  <c r="O71" i="35"/>
  <c r="N71" i="35"/>
  <c r="R71" i="35"/>
  <c r="R67" i="35"/>
  <c r="G71" i="35"/>
  <c r="F71" i="35"/>
  <c r="E71" i="35"/>
  <c r="I71" i="35"/>
  <c r="I67" i="35"/>
  <c r="P70" i="35"/>
  <c r="O70" i="35"/>
  <c r="N70" i="35"/>
  <c r="G70" i="35"/>
  <c r="F70" i="35"/>
  <c r="E70" i="35"/>
  <c r="P69" i="35"/>
  <c r="O69" i="35"/>
  <c r="N69" i="35"/>
  <c r="G69" i="35"/>
  <c r="F69" i="35"/>
  <c r="E69" i="35"/>
  <c r="I69" i="35"/>
  <c r="I65" i="35"/>
  <c r="Q68" i="35"/>
  <c r="H68" i="35"/>
  <c r="Q67" i="35"/>
  <c r="H67" i="35"/>
  <c r="Q66" i="35"/>
  <c r="H66" i="35"/>
  <c r="Q65" i="35"/>
  <c r="H65" i="35"/>
  <c r="Q63" i="35"/>
  <c r="P63" i="35"/>
  <c r="O63" i="35"/>
  <c r="N63" i="35"/>
  <c r="H63" i="35"/>
  <c r="G63" i="35"/>
  <c r="F63" i="35"/>
  <c r="E63" i="35"/>
  <c r="P62" i="35"/>
  <c r="O62" i="35"/>
  <c r="N62" i="35"/>
  <c r="G62" i="35"/>
  <c r="F62" i="35"/>
  <c r="E62" i="35"/>
  <c r="P61" i="35"/>
  <c r="O61" i="35"/>
  <c r="N61" i="35"/>
  <c r="G61" i="35"/>
  <c r="F61" i="35"/>
  <c r="E61" i="35"/>
  <c r="P60" i="35"/>
  <c r="O60" i="35"/>
  <c r="N60" i="35"/>
  <c r="G60" i="35"/>
  <c r="F60" i="35"/>
  <c r="E60" i="35"/>
  <c r="P59" i="35"/>
  <c r="O59" i="35"/>
  <c r="N59" i="35"/>
  <c r="G59" i="35"/>
  <c r="F59" i="35"/>
  <c r="E59" i="35"/>
  <c r="I59" i="35"/>
  <c r="I55" i="35"/>
  <c r="Q58" i="35"/>
  <c r="H58" i="35"/>
  <c r="Q57" i="35"/>
  <c r="H57" i="35"/>
  <c r="Q56" i="35"/>
  <c r="H56" i="35"/>
  <c r="Q55" i="35"/>
  <c r="H55" i="35"/>
  <c r="Q53" i="35"/>
  <c r="P53" i="35"/>
  <c r="O53" i="35"/>
  <c r="N53" i="35"/>
  <c r="H53" i="35"/>
  <c r="G53" i="35"/>
  <c r="F53" i="35"/>
  <c r="E53" i="35"/>
  <c r="P52" i="35"/>
  <c r="O52" i="35"/>
  <c r="N52" i="35"/>
  <c r="G52" i="35"/>
  <c r="F52" i="35"/>
  <c r="E52" i="35"/>
  <c r="P51" i="35"/>
  <c r="O51" i="35"/>
  <c r="N51" i="35"/>
  <c r="G51" i="35"/>
  <c r="F51" i="35"/>
  <c r="E51" i="35"/>
  <c r="P50" i="35"/>
  <c r="O50" i="35"/>
  <c r="N50" i="35"/>
  <c r="G50" i="35"/>
  <c r="F50" i="35"/>
  <c r="E50" i="35"/>
  <c r="P49" i="35"/>
  <c r="O49" i="35"/>
  <c r="N49" i="35"/>
  <c r="G49" i="35"/>
  <c r="F49" i="35"/>
  <c r="E49" i="35"/>
  <c r="Q48" i="35"/>
  <c r="H48" i="35"/>
  <c r="Q47" i="35"/>
  <c r="H47" i="35"/>
  <c r="Q46" i="35"/>
  <c r="H46" i="35"/>
  <c r="Q45" i="35"/>
  <c r="H45" i="35"/>
  <c r="Q43" i="35"/>
  <c r="P43" i="35"/>
  <c r="O43" i="35"/>
  <c r="N43" i="35"/>
  <c r="H43" i="35"/>
  <c r="G43" i="35"/>
  <c r="F43" i="35"/>
  <c r="E43" i="35"/>
  <c r="P42" i="35"/>
  <c r="O42" i="35"/>
  <c r="N42" i="35"/>
  <c r="R42" i="35"/>
  <c r="R38" i="35"/>
  <c r="G42" i="35"/>
  <c r="F42" i="35"/>
  <c r="E42" i="35"/>
  <c r="I42" i="35"/>
  <c r="I38" i="35"/>
  <c r="P41" i="35"/>
  <c r="O41" i="35"/>
  <c r="N41" i="35"/>
  <c r="R41" i="35"/>
  <c r="R37" i="35"/>
  <c r="G41" i="35"/>
  <c r="F41" i="35"/>
  <c r="E41" i="35"/>
  <c r="P40" i="35"/>
  <c r="O40" i="35"/>
  <c r="N40" i="35"/>
  <c r="R40" i="35"/>
  <c r="R36" i="35"/>
  <c r="G40" i="35"/>
  <c r="F40" i="35"/>
  <c r="E40" i="35"/>
  <c r="I40" i="35"/>
  <c r="I36" i="35"/>
  <c r="P39" i="35"/>
  <c r="O39" i="35"/>
  <c r="N39" i="35"/>
  <c r="R39" i="35"/>
  <c r="R35" i="35"/>
  <c r="G39" i="35"/>
  <c r="F39" i="35"/>
  <c r="E39" i="35"/>
  <c r="I39" i="35"/>
  <c r="I35" i="35"/>
  <c r="Q38" i="35"/>
  <c r="H38" i="35"/>
  <c r="Q37" i="35"/>
  <c r="H37" i="35"/>
  <c r="Q36" i="35"/>
  <c r="H36" i="35"/>
  <c r="Q35" i="35"/>
  <c r="H35" i="35"/>
  <c r="Q33" i="35"/>
  <c r="P33" i="35"/>
  <c r="O33" i="35"/>
  <c r="N33" i="35"/>
  <c r="H33" i="35"/>
  <c r="G33" i="35"/>
  <c r="F33" i="35"/>
  <c r="E33" i="35"/>
  <c r="P32" i="35"/>
  <c r="O32" i="35"/>
  <c r="N32" i="35"/>
  <c r="G32" i="35"/>
  <c r="F32" i="35"/>
  <c r="E32" i="35"/>
  <c r="I32" i="35"/>
  <c r="I28" i="35"/>
  <c r="P31" i="35"/>
  <c r="O31" i="35"/>
  <c r="N31" i="35"/>
  <c r="G31" i="35"/>
  <c r="F31" i="35"/>
  <c r="E31" i="35"/>
  <c r="P30" i="35"/>
  <c r="O30" i="35"/>
  <c r="N30" i="35"/>
  <c r="G30" i="35"/>
  <c r="F30" i="35"/>
  <c r="E30" i="35"/>
  <c r="P29" i="35"/>
  <c r="O29" i="35"/>
  <c r="N29" i="35"/>
  <c r="R29" i="35"/>
  <c r="R25" i="35"/>
  <c r="G29" i="35"/>
  <c r="F29" i="35"/>
  <c r="E29" i="35"/>
  <c r="Q28" i="35"/>
  <c r="H28" i="35"/>
  <c r="H19" i="35"/>
  <c r="Q27" i="35"/>
  <c r="H27" i="35"/>
  <c r="H18" i="35"/>
  <c r="Q26" i="35"/>
  <c r="H26" i="35"/>
  <c r="H17" i="35"/>
  <c r="Q25" i="35"/>
  <c r="H25" i="35"/>
  <c r="H16" i="35"/>
  <c r="P15" i="35"/>
  <c r="O15" i="35"/>
  <c r="N15" i="35"/>
  <c r="G15" i="35"/>
  <c r="F15" i="35"/>
  <c r="F11" i="35"/>
  <c r="F19" i="35"/>
  <c r="E15" i="35"/>
  <c r="P14" i="35"/>
  <c r="O14" i="35"/>
  <c r="O11" i="35"/>
  <c r="O18" i="35"/>
  <c r="N14" i="35"/>
  <c r="N11" i="35"/>
  <c r="N18" i="35"/>
  <c r="G14" i="35"/>
  <c r="G11" i="35"/>
  <c r="G18" i="35"/>
  <c r="F14" i="35"/>
  <c r="F18" i="35"/>
  <c r="E14" i="35"/>
  <c r="P13" i="35"/>
  <c r="O13" i="35"/>
  <c r="O17" i="35"/>
  <c r="N13" i="35"/>
  <c r="N17" i="35"/>
  <c r="G13" i="35"/>
  <c r="G17" i="35"/>
  <c r="F13" i="35"/>
  <c r="F17" i="35"/>
  <c r="E13" i="35"/>
  <c r="P12" i="35"/>
  <c r="O12" i="35"/>
  <c r="N12" i="35"/>
  <c r="G12" i="35"/>
  <c r="F12" i="35"/>
  <c r="E12" i="35"/>
  <c r="Q11" i="35"/>
  <c r="P11" i="35"/>
  <c r="P17" i="35"/>
  <c r="O19" i="35"/>
  <c r="H11" i="35"/>
  <c r="G19" i="35"/>
  <c r="E11" i="35"/>
  <c r="Q83" i="34"/>
  <c r="P83" i="34"/>
  <c r="O83" i="34"/>
  <c r="N83" i="34"/>
  <c r="H83" i="34"/>
  <c r="G83" i="34"/>
  <c r="F83" i="34"/>
  <c r="E83" i="34"/>
  <c r="P82" i="34"/>
  <c r="O82" i="34"/>
  <c r="N82" i="34"/>
  <c r="R82" i="34"/>
  <c r="R78" i="34"/>
  <c r="G82" i="34"/>
  <c r="F82" i="34"/>
  <c r="E82" i="34"/>
  <c r="P81" i="34"/>
  <c r="O81" i="34"/>
  <c r="N81" i="34"/>
  <c r="R81" i="34"/>
  <c r="R77" i="34"/>
  <c r="G81" i="34"/>
  <c r="F81" i="34"/>
  <c r="E81" i="34"/>
  <c r="P80" i="34"/>
  <c r="O80" i="34"/>
  <c r="N80" i="34"/>
  <c r="G80" i="34"/>
  <c r="F80" i="34"/>
  <c r="E80" i="34"/>
  <c r="P79" i="34"/>
  <c r="O79" i="34"/>
  <c r="N79" i="34"/>
  <c r="G79" i="34"/>
  <c r="F79" i="34"/>
  <c r="E79" i="34"/>
  <c r="Q78" i="34"/>
  <c r="H78" i="34"/>
  <c r="Q77" i="34"/>
  <c r="H77" i="34"/>
  <c r="Q76" i="34"/>
  <c r="H76" i="34"/>
  <c r="Q75" i="34"/>
  <c r="H75" i="34"/>
  <c r="Q73" i="34"/>
  <c r="P73" i="34"/>
  <c r="O73" i="34"/>
  <c r="N73" i="34"/>
  <c r="H73" i="34"/>
  <c r="G73" i="34"/>
  <c r="F73" i="34"/>
  <c r="E73" i="34"/>
  <c r="P72" i="34"/>
  <c r="O72" i="34"/>
  <c r="N72" i="34"/>
  <c r="G72" i="34"/>
  <c r="F72" i="34"/>
  <c r="E72" i="34"/>
  <c r="P71" i="34"/>
  <c r="O71" i="34"/>
  <c r="N71" i="34"/>
  <c r="R71" i="34"/>
  <c r="R67" i="34"/>
  <c r="G71" i="34"/>
  <c r="F71" i="34"/>
  <c r="E71" i="34"/>
  <c r="P70" i="34"/>
  <c r="O70" i="34"/>
  <c r="N70" i="34"/>
  <c r="R70" i="34"/>
  <c r="R66" i="34"/>
  <c r="G70" i="34"/>
  <c r="F70" i="34"/>
  <c r="E70" i="34"/>
  <c r="P69" i="34"/>
  <c r="O69" i="34"/>
  <c r="N69" i="34"/>
  <c r="R69" i="34"/>
  <c r="R65" i="34"/>
  <c r="G69" i="34"/>
  <c r="F69" i="34"/>
  <c r="E69" i="34"/>
  <c r="Q68" i="34"/>
  <c r="H68" i="34"/>
  <c r="Q67" i="34"/>
  <c r="H67" i="34"/>
  <c r="Q66" i="34"/>
  <c r="H66" i="34"/>
  <c r="Q65" i="34"/>
  <c r="H65" i="34"/>
  <c r="Q63" i="34"/>
  <c r="P63" i="34"/>
  <c r="O63" i="34"/>
  <c r="N63" i="34"/>
  <c r="H63" i="34"/>
  <c r="G63" i="34"/>
  <c r="F63" i="34"/>
  <c r="E63" i="34"/>
  <c r="P62" i="34"/>
  <c r="O62" i="34"/>
  <c r="N62" i="34"/>
  <c r="G62" i="34"/>
  <c r="F62" i="34"/>
  <c r="E62" i="34"/>
  <c r="P61" i="34"/>
  <c r="O61" i="34"/>
  <c r="N61" i="34"/>
  <c r="G61" i="34"/>
  <c r="F61" i="34"/>
  <c r="E61" i="34"/>
  <c r="P60" i="34"/>
  <c r="O60" i="34"/>
  <c r="N60" i="34"/>
  <c r="R60" i="34"/>
  <c r="R56" i="34"/>
  <c r="G60" i="34"/>
  <c r="F60" i="34"/>
  <c r="E60" i="34"/>
  <c r="P59" i="34"/>
  <c r="O59" i="34"/>
  <c r="N59" i="34"/>
  <c r="G59" i="34"/>
  <c r="F59" i="34"/>
  <c r="E59" i="34"/>
  <c r="Q58" i="34"/>
  <c r="H58" i="34"/>
  <c r="Q57" i="34"/>
  <c r="H57" i="34"/>
  <c r="Q56" i="34"/>
  <c r="H56" i="34"/>
  <c r="Q55" i="34"/>
  <c r="H55" i="34"/>
  <c r="Q53" i="34"/>
  <c r="P53" i="34"/>
  <c r="O53" i="34"/>
  <c r="N53" i="34"/>
  <c r="H53" i="34"/>
  <c r="G53" i="34"/>
  <c r="F53" i="34"/>
  <c r="E53" i="34"/>
  <c r="P52" i="34"/>
  <c r="O52" i="34"/>
  <c r="N52" i="34"/>
  <c r="G52" i="34"/>
  <c r="F52" i="34"/>
  <c r="E52" i="34"/>
  <c r="P51" i="34"/>
  <c r="O51" i="34"/>
  <c r="N51" i="34"/>
  <c r="R51" i="34"/>
  <c r="R47" i="34"/>
  <c r="G51" i="34"/>
  <c r="F51" i="34"/>
  <c r="E51" i="34"/>
  <c r="P50" i="34"/>
  <c r="O50" i="34"/>
  <c r="N50" i="34"/>
  <c r="G50" i="34"/>
  <c r="F50" i="34"/>
  <c r="E50" i="34"/>
  <c r="P49" i="34"/>
  <c r="O49" i="34"/>
  <c r="N49" i="34"/>
  <c r="R49" i="34"/>
  <c r="R45" i="34"/>
  <c r="G49" i="34"/>
  <c r="F49" i="34"/>
  <c r="E49" i="34"/>
  <c r="Q48" i="34"/>
  <c r="H48" i="34"/>
  <c r="Q47" i="34"/>
  <c r="H47" i="34"/>
  <c r="Q46" i="34"/>
  <c r="H46" i="34"/>
  <c r="Q45" i="34"/>
  <c r="H45" i="34"/>
  <c r="Q43" i="34"/>
  <c r="P43" i="34"/>
  <c r="O43" i="34"/>
  <c r="N43" i="34"/>
  <c r="H43" i="34"/>
  <c r="G43" i="34"/>
  <c r="F43" i="34"/>
  <c r="E43" i="34"/>
  <c r="P42" i="34"/>
  <c r="O42" i="34"/>
  <c r="N42" i="34"/>
  <c r="G42" i="34"/>
  <c r="F42" i="34"/>
  <c r="E42" i="34"/>
  <c r="P41" i="34"/>
  <c r="O41" i="34"/>
  <c r="N41" i="34"/>
  <c r="G41" i="34"/>
  <c r="F41" i="34"/>
  <c r="E41" i="34"/>
  <c r="P40" i="34"/>
  <c r="O40" i="34"/>
  <c r="N40" i="34"/>
  <c r="G40" i="34"/>
  <c r="F40" i="34"/>
  <c r="E40" i="34"/>
  <c r="P39" i="34"/>
  <c r="O39" i="34"/>
  <c r="N39" i="34"/>
  <c r="G39" i="34"/>
  <c r="F39" i="34"/>
  <c r="E39" i="34"/>
  <c r="Q38" i="34"/>
  <c r="H38" i="34"/>
  <c r="Q37" i="34"/>
  <c r="H37" i="34"/>
  <c r="Q36" i="34"/>
  <c r="H36" i="34"/>
  <c r="Q35" i="34"/>
  <c r="H35" i="34"/>
  <c r="Q33" i="34"/>
  <c r="P33" i="34"/>
  <c r="O33" i="34"/>
  <c r="N33" i="34"/>
  <c r="H33" i="34"/>
  <c r="G33" i="34"/>
  <c r="F33" i="34"/>
  <c r="E33" i="34"/>
  <c r="P32" i="34"/>
  <c r="O32" i="34"/>
  <c r="N32" i="34"/>
  <c r="G32" i="34"/>
  <c r="F32" i="34"/>
  <c r="E32" i="34"/>
  <c r="P31" i="34"/>
  <c r="O31" i="34"/>
  <c r="N31" i="34"/>
  <c r="G31" i="34"/>
  <c r="F31" i="34"/>
  <c r="E31" i="34"/>
  <c r="P30" i="34"/>
  <c r="O30" i="34"/>
  <c r="N30" i="34"/>
  <c r="G30" i="34"/>
  <c r="F30" i="34"/>
  <c r="E30" i="34"/>
  <c r="P29" i="34"/>
  <c r="O29" i="34"/>
  <c r="N29" i="34"/>
  <c r="G29" i="34"/>
  <c r="F29" i="34"/>
  <c r="E29" i="34"/>
  <c r="Q28" i="34"/>
  <c r="Q19" i="34"/>
  <c r="H28" i="34"/>
  <c r="Q27" i="34"/>
  <c r="H27" i="34"/>
  <c r="Q26" i="34"/>
  <c r="H26" i="34"/>
  <c r="H17" i="34"/>
  <c r="Q25" i="34"/>
  <c r="H25" i="34"/>
  <c r="P15" i="34"/>
  <c r="O15" i="34"/>
  <c r="N15" i="34"/>
  <c r="G15" i="34"/>
  <c r="F15" i="34"/>
  <c r="E15" i="34"/>
  <c r="P14" i="34"/>
  <c r="O14" i="34"/>
  <c r="N14" i="34"/>
  <c r="G14" i="34"/>
  <c r="F14" i="34"/>
  <c r="E14" i="34"/>
  <c r="P13" i="34"/>
  <c r="O13" i="34"/>
  <c r="N13" i="34"/>
  <c r="G13" i="34"/>
  <c r="F13" i="34"/>
  <c r="E13" i="34"/>
  <c r="P12" i="34"/>
  <c r="O12" i="34"/>
  <c r="N12" i="34"/>
  <c r="G12" i="34"/>
  <c r="F12" i="34"/>
  <c r="E12" i="34"/>
  <c r="Q11" i="34"/>
  <c r="P11" i="34"/>
  <c r="O11" i="34"/>
  <c r="N11" i="34"/>
  <c r="N19" i="34"/>
  <c r="H11" i="34"/>
  <c r="G11" i="34"/>
  <c r="G18" i="34"/>
  <c r="F11" i="34"/>
  <c r="F16" i="34"/>
  <c r="E11" i="34"/>
  <c r="K38" i="25"/>
  <c r="K8" i="25"/>
  <c r="K11" i="25"/>
  <c r="J11" i="25"/>
  <c r="J8" i="25"/>
  <c r="O14" i="33"/>
  <c r="O15" i="33"/>
  <c r="O13" i="33"/>
  <c r="M14" i="33"/>
  <c r="K35" i="25"/>
  <c r="M15" i="33"/>
  <c r="K36" i="25"/>
  <c r="M13" i="33"/>
  <c r="K34" i="25"/>
  <c r="N26" i="33"/>
  <c r="M26" i="33"/>
  <c r="L26" i="33"/>
  <c r="N25" i="33"/>
  <c r="M25" i="33"/>
  <c r="L25" i="33"/>
  <c r="O25" i="33"/>
  <c r="N24" i="33"/>
  <c r="M24" i="33"/>
  <c r="L24" i="33"/>
  <c r="O24" i="33"/>
  <c r="F15" i="33"/>
  <c r="J36" i="25"/>
  <c r="F14" i="33"/>
  <c r="J35" i="25"/>
  <c r="AG6" i="33"/>
  <c r="AH6" i="33"/>
  <c r="AC6" i="33"/>
  <c r="AA6" i="33"/>
  <c r="AG5" i="33"/>
  <c r="AH5" i="33"/>
  <c r="AC5" i="33"/>
  <c r="AA5" i="33"/>
  <c r="AG4" i="33"/>
  <c r="AH4" i="33"/>
  <c r="AC4" i="33"/>
  <c r="AA4" i="33"/>
  <c r="J107" i="29"/>
  <c r="I107" i="29"/>
  <c r="L68" i="2"/>
  <c r="E68" i="2"/>
  <c r="L67" i="2"/>
  <c r="E67" i="2"/>
  <c r="L66" i="2"/>
  <c r="E66" i="2"/>
  <c r="M57" i="2"/>
  <c r="L57" i="2"/>
  <c r="F57" i="2"/>
  <c r="E57" i="2"/>
  <c r="Q28" i="31"/>
  <c r="Q27" i="31"/>
  <c r="Q26" i="31"/>
  <c r="Q25" i="31"/>
  <c r="Q38" i="31"/>
  <c r="Q37" i="31"/>
  <c r="Q36" i="31"/>
  <c r="Q35" i="31"/>
  <c r="Q48" i="31"/>
  <c r="Q47" i="31"/>
  <c r="Q46" i="31"/>
  <c r="Q45" i="31"/>
  <c r="Q58" i="31"/>
  <c r="Q57" i="31"/>
  <c r="Q56" i="31"/>
  <c r="Q55" i="31"/>
  <c r="Q68" i="31"/>
  <c r="Q67" i="31"/>
  <c r="Q66" i="31"/>
  <c r="Q65" i="31"/>
  <c r="H68" i="31"/>
  <c r="H67" i="31"/>
  <c r="H66" i="31"/>
  <c r="H65" i="31"/>
  <c r="H58" i="31"/>
  <c r="H57" i="31"/>
  <c r="H56" i="31"/>
  <c r="H55" i="31"/>
  <c r="H48" i="31"/>
  <c r="H47" i="31"/>
  <c r="H46" i="31"/>
  <c r="H45" i="31"/>
  <c r="H38" i="31"/>
  <c r="H37" i="31"/>
  <c r="H36" i="31"/>
  <c r="H35" i="31"/>
  <c r="H28" i="31"/>
  <c r="H27" i="31"/>
  <c r="H18" i="31"/>
  <c r="H26" i="31"/>
  <c r="H25" i="31"/>
  <c r="H16" i="31"/>
  <c r="Q28" i="21"/>
  <c r="Q27" i="21"/>
  <c r="Q26" i="21"/>
  <c r="Q25" i="21"/>
  <c r="Q35" i="21"/>
  <c r="Q45" i="21"/>
  <c r="Q55" i="21"/>
  <c r="Q65" i="21"/>
  <c r="Q16" i="21"/>
  <c r="Q11" i="21"/>
  <c r="Q12" i="21"/>
  <c r="Q38" i="21"/>
  <c r="Q37" i="21"/>
  <c r="Q36" i="21"/>
  <c r="Q48" i="21"/>
  <c r="Q47" i="21"/>
  <c r="Q46" i="21"/>
  <c r="Q58" i="21"/>
  <c r="Q57" i="21"/>
  <c r="Q56" i="21"/>
  <c r="Q68" i="21"/>
  <c r="Q67" i="21"/>
  <c r="Q66" i="21"/>
  <c r="H68" i="21"/>
  <c r="H67" i="21"/>
  <c r="H66" i="21"/>
  <c r="H65" i="21"/>
  <c r="H58" i="21"/>
  <c r="H57" i="21"/>
  <c r="H56" i="21"/>
  <c r="H55" i="21"/>
  <c r="H48" i="21"/>
  <c r="H47" i="21"/>
  <c r="H46" i="21"/>
  <c r="H45" i="21"/>
  <c r="H38" i="21"/>
  <c r="H37" i="21"/>
  <c r="H36" i="21"/>
  <c r="H35" i="21"/>
  <c r="H28" i="21"/>
  <c r="H19" i="21"/>
  <c r="H27" i="21"/>
  <c r="H18" i="21"/>
  <c r="H11" i="21"/>
  <c r="H14" i="21"/>
  <c r="H26" i="21"/>
  <c r="H25" i="21"/>
  <c r="Q28" i="30"/>
  <c r="Q27" i="30"/>
  <c r="Q26" i="30"/>
  <c r="Q25" i="30"/>
  <c r="Q38" i="30"/>
  <c r="Q37" i="30"/>
  <c r="Q36" i="30"/>
  <c r="Q35" i="30"/>
  <c r="Q48" i="30"/>
  <c r="Q47" i="30"/>
  <c r="Q46" i="30"/>
  <c r="Q45" i="30"/>
  <c r="Q58" i="30"/>
  <c r="Q57" i="30"/>
  <c r="Q56" i="30"/>
  <c r="Q55" i="30"/>
  <c r="Q68" i="30"/>
  <c r="Q67" i="30"/>
  <c r="Q66" i="30"/>
  <c r="Q65" i="30"/>
  <c r="Q78" i="30"/>
  <c r="Q77" i="30"/>
  <c r="Q76" i="30"/>
  <c r="Q75" i="30"/>
  <c r="H78" i="30"/>
  <c r="H77" i="30"/>
  <c r="H76" i="30"/>
  <c r="H75" i="30"/>
  <c r="H68" i="30"/>
  <c r="H67" i="30"/>
  <c r="H66" i="30"/>
  <c r="H65" i="30"/>
  <c r="H58" i="30"/>
  <c r="H57" i="30"/>
  <c r="H56" i="30"/>
  <c r="H55" i="30"/>
  <c r="H48" i="30"/>
  <c r="H47" i="30"/>
  <c r="H46" i="30"/>
  <c r="H45" i="30"/>
  <c r="H38" i="30"/>
  <c r="H37" i="30"/>
  <c r="H36" i="30"/>
  <c r="H35" i="30"/>
  <c r="H28" i="30"/>
  <c r="H19" i="30"/>
  <c r="H27" i="30"/>
  <c r="H26" i="30"/>
  <c r="H25" i="30"/>
  <c r="N45" i="1"/>
  <c r="N44" i="1"/>
  <c r="N43" i="1"/>
  <c r="P37" i="1"/>
  <c r="P36" i="1"/>
  <c r="P35" i="1"/>
  <c r="H24" i="1"/>
  <c r="H38" i="29"/>
  <c r="H39" i="29"/>
  <c r="H40" i="29"/>
  <c r="H30" i="29"/>
  <c r="H31" i="29"/>
  <c r="H32" i="29"/>
  <c r="Q42" i="1"/>
  <c r="Q41" i="1"/>
  <c r="Q40" i="1"/>
  <c r="Q34" i="1"/>
  <c r="Q33" i="1"/>
  <c r="Q32" i="1"/>
  <c r="H42" i="1"/>
  <c r="H41" i="1"/>
  <c r="H40" i="1"/>
  <c r="H34" i="1"/>
  <c r="H33" i="1"/>
  <c r="H32" i="1"/>
  <c r="P32" i="21"/>
  <c r="P31" i="21"/>
  <c r="P30" i="21"/>
  <c r="P29" i="21"/>
  <c r="G13" i="21"/>
  <c r="F12" i="21"/>
  <c r="E12" i="21"/>
  <c r="E11" i="21"/>
  <c r="E16" i="21"/>
  <c r="E10" i="29"/>
  <c r="E25" i="29"/>
  <c r="G35" i="29"/>
  <c r="G34" i="29"/>
  <c r="G33" i="29"/>
  <c r="P27" i="29"/>
  <c r="P26" i="29"/>
  <c r="P25" i="29"/>
  <c r="G27" i="29"/>
  <c r="G26" i="29"/>
  <c r="G25" i="29"/>
  <c r="O29" i="1"/>
  <c r="O28" i="1"/>
  <c r="O27" i="1"/>
  <c r="P27" i="1"/>
  <c r="O45" i="1"/>
  <c r="P45" i="1"/>
  <c r="P44" i="1"/>
  <c r="P43" i="1"/>
  <c r="O43" i="1"/>
  <c r="R43" i="1"/>
  <c r="R40" i="1"/>
  <c r="Q26" i="1"/>
  <c r="Q25" i="1"/>
  <c r="Q17" i="1"/>
  <c r="Q24" i="1"/>
  <c r="Q39" i="29"/>
  <c r="Q40" i="29"/>
  <c r="Q38" i="29"/>
  <c r="Q31" i="29"/>
  <c r="Q32" i="29"/>
  <c r="Q30" i="29"/>
  <c r="Q23" i="29"/>
  <c r="Q22" i="29"/>
  <c r="Q24" i="29"/>
  <c r="Q16" i="29"/>
  <c r="Q10" i="29"/>
  <c r="Q13" i="29"/>
  <c r="O41" i="29"/>
  <c r="P41" i="29"/>
  <c r="O42" i="29"/>
  <c r="P42" i="29"/>
  <c r="O43" i="29"/>
  <c r="P43" i="29"/>
  <c r="N42" i="29"/>
  <c r="N43" i="29"/>
  <c r="N41" i="29"/>
  <c r="O33" i="29"/>
  <c r="P33" i="29"/>
  <c r="O34" i="29"/>
  <c r="P34" i="29"/>
  <c r="O35" i="29"/>
  <c r="N35" i="29"/>
  <c r="P35" i="29"/>
  <c r="R35" i="29"/>
  <c r="R32" i="29"/>
  <c r="N34" i="29"/>
  <c r="R34" i="29"/>
  <c r="R31" i="29"/>
  <c r="N33" i="29"/>
  <c r="R33" i="29"/>
  <c r="R30" i="29"/>
  <c r="O25" i="29"/>
  <c r="O26" i="29"/>
  <c r="O27" i="29"/>
  <c r="N26" i="29"/>
  <c r="N27" i="29"/>
  <c r="N25" i="29"/>
  <c r="R25" i="29"/>
  <c r="R22" i="29"/>
  <c r="F25" i="29"/>
  <c r="F26" i="29"/>
  <c r="E26" i="29"/>
  <c r="I26" i="29"/>
  <c r="I23" i="29"/>
  <c r="F27" i="29"/>
  <c r="E27" i="29"/>
  <c r="E11" i="29"/>
  <c r="E14" i="29"/>
  <c r="H26" i="1"/>
  <c r="H25" i="1"/>
  <c r="H17" i="1"/>
  <c r="G12" i="2"/>
  <c r="I38" i="3"/>
  <c r="I40" i="3"/>
  <c r="I42" i="3"/>
  <c r="I43" i="3"/>
  <c r="F29" i="3"/>
  <c r="F56" i="3"/>
  <c r="J9" i="25"/>
  <c r="E15" i="3"/>
  <c r="H15" i="3"/>
  <c r="F15" i="3"/>
  <c r="I15" i="3"/>
  <c r="G60" i="3"/>
  <c r="G58" i="3"/>
  <c r="F60" i="3"/>
  <c r="F58" i="3"/>
  <c r="G56" i="3"/>
  <c r="Q73" i="31"/>
  <c r="P73" i="31"/>
  <c r="O73" i="31"/>
  <c r="N73" i="31"/>
  <c r="H73" i="31"/>
  <c r="G73" i="31"/>
  <c r="F73" i="31"/>
  <c r="E73" i="31"/>
  <c r="P72" i="31"/>
  <c r="O72" i="31"/>
  <c r="N72" i="31"/>
  <c r="G72" i="31"/>
  <c r="F72" i="31"/>
  <c r="E72" i="31"/>
  <c r="P71" i="31"/>
  <c r="O71" i="31"/>
  <c r="N71" i="31"/>
  <c r="R71" i="31"/>
  <c r="R67" i="31"/>
  <c r="G71" i="31"/>
  <c r="F71" i="31"/>
  <c r="E71" i="31"/>
  <c r="P70" i="31"/>
  <c r="O70" i="31"/>
  <c r="N70" i="31"/>
  <c r="G70" i="31"/>
  <c r="F70" i="31"/>
  <c r="E70" i="31"/>
  <c r="P69" i="31"/>
  <c r="O69" i="31"/>
  <c r="N69" i="31"/>
  <c r="R69" i="31"/>
  <c r="R65" i="31"/>
  <c r="G69" i="31"/>
  <c r="F69" i="31"/>
  <c r="E69" i="31"/>
  <c r="Q63" i="31"/>
  <c r="P63" i="31"/>
  <c r="O63" i="31"/>
  <c r="N63" i="31"/>
  <c r="H63" i="31"/>
  <c r="G63" i="31"/>
  <c r="F63" i="31"/>
  <c r="E63" i="31"/>
  <c r="P62" i="31"/>
  <c r="O62" i="31"/>
  <c r="N62" i="31"/>
  <c r="G62" i="31"/>
  <c r="F62" i="31"/>
  <c r="E62" i="31"/>
  <c r="P61" i="31"/>
  <c r="O61" i="31"/>
  <c r="N61" i="31"/>
  <c r="R61" i="31"/>
  <c r="R57" i="31"/>
  <c r="G61" i="31"/>
  <c r="F61" i="31"/>
  <c r="E61" i="31"/>
  <c r="I61" i="31"/>
  <c r="I57" i="31"/>
  <c r="P60" i="31"/>
  <c r="O60" i="31"/>
  <c r="N60" i="31"/>
  <c r="G60" i="31"/>
  <c r="F60" i="31"/>
  <c r="E60" i="31"/>
  <c r="P59" i="31"/>
  <c r="O59" i="31"/>
  <c r="N59" i="31"/>
  <c r="G59" i="31"/>
  <c r="F59" i="31"/>
  <c r="E59" i="31"/>
  <c r="Q53" i="31"/>
  <c r="P53" i="31"/>
  <c r="O53" i="31"/>
  <c r="N53" i="31"/>
  <c r="H53" i="31"/>
  <c r="G53" i="31"/>
  <c r="F53" i="31"/>
  <c r="E53" i="31"/>
  <c r="P52" i="31"/>
  <c r="O52" i="31"/>
  <c r="N52" i="31"/>
  <c r="R52" i="31"/>
  <c r="R48" i="31"/>
  <c r="G52" i="31"/>
  <c r="F52" i="31"/>
  <c r="E52" i="31"/>
  <c r="P51" i="31"/>
  <c r="O51" i="31"/>
  <c r="N51" i="31"/>
  <c r="G51" i="31"/>
  <c r="F51" i="31"/>
  <c r="E51" i="31"/>
  <c r="P50" i="31"/>
  <c r="O50" i="31"/>
  <c r="N50" i="31"/>
  <c r="G50" i="31"/>
  <c r="F50" i="31"/>
  <c r="E50" i="31"/>
  <c r="I50" i="31"/>
  <c r="I46" i="31"/>
  <c r="P49" i="31"/>
  <c r="O49" i="31"/>
  <c r="N49" i="31"/>
  <c r="R49" i="31"/>
  <c r="R45" i="31"/>
  <c r="G49" i="31"/>
  <c r="F49" i="31"/>
  <c r="E49" i="31"/>
  <c r="Q43" i="31"/>
  <c r="P43" i="31"/>
  <c r="O43" i="31"/>
  <c r="N43" i="31"/>
  <c r="H43" i="31"/>
  <c r="G43" i="31"/>
  <c r="F43" i="31"/>
  <c r="E43" i="31"/>
  <c r="P42" i="31"/>
  <c r="O42" i="31"/>
  <c r="N42" i="31"/>
  <c r="G42" i="31"/>
  <c r="F42" i="31"/>
  <c r="E42" i="31"/>
  <c r="P41" i="31"/>
  <c r="O41" i="31"/>
  <c r="N41" i="31"/>
  <c r="R41" i="31"/>
  <c r="R37" i="31"/>
  <c r="G41" i="31"/>
  <c r="F41" i="31"/>
  <c r="E41" i="31"/>
  <c r="P40" i="31"/>
  <c r="O40" i="31"/>
  <c r="N40" i="31"/>
  <c r="G40" i="31"/>
  <c r="F40" i="31"/>
  <c r="E40" i="31"/>
  <c r="P39" i="31"/>
  <c r="O39" i="31"/>
  <c r="N39" i="31"/>
  <c r="R39" i="31"/>
  <c r="R35" i="31"/>
  <c r="G39" i="31"/>
  <c r="F39" i="31"/>
  <c r="E39" i="31"/>
  <c r="Q33" i="31"/>
  <c r="P33" i="31"/>
  <c r="O33" i="31"/>
  <c r="N33" i="31"/>
  <c r="H33" i="31"/>
  <c r="G33" i="31"/>
  <c r="F33" i="31"/>
  <c r="E33" i="31"/>
  <c r="P32" i="31"/>
  <c r="O32" i="31"/>
  <c r="N32" i="31"/>
  <c r="G32" i="31"/>
  <c r="F32" i="31"/>
  <c r="E32" i="31"/>
  <c r="P31" i="31"/>
  <c r="O31" i="31"/>
  <c r="N31" i="31"/>
  <c r="G31" i="31"/>
  <c r="F31" i="31"/>
  <c r="E31" i="31"/>
  <c r="I31" i="31"/>
  <c r="I27" i="31"/>
  <c r="P30" i="31"/>
  <c r="O30" i="31"/>
  <c r="N30" i="31"/>
  <c r="R30" i="31"/>
  <c r="R26" i="31"/>
  <c r="G30" i="31"/>
  <c r="F30" i="31"/>
  <c r="E30" i="31"/>
  <c r="I30" i="31"/>
  <c r="I26" i="31"/>
  <c r="P29" i="31"/>
  <c r="O29" i="31"/>
  <c r="N29" i="31"/>
  <c r="R29" i="31"/>
  <c r="R25" i="31"/>
  <c r="G29" i="31"/>
  <c r="F29" i="31"/>
  <c r="E29" i="31"/>
  <c r="I29" i="31"/>
  <c r="I25" i="31"/>
  <c r="Q17" i="31"/>
  <c r="H17" i="31"/>
  <c r="H19" i="31"/>
  <c r="H11" i="31"/>
  <c r="H15" i="31"/>
  <c r="P15" i="31"/>
  <c r="O15" i="31"/>
  <c r="N15" i="31"/>
  <c r="G15" i="31"/>
  <c r="F15" i="31"/>
  <c r="E15" i="31"/>
  <c r="P14" i="31"/>
  <c r="O14" i="31"/>
  <c r="N14" i="31"/>
  <c r="G14" i="31"/>
  <c r="F14" i="31"/>
  <c r="E14" i="31"/>
  <c r="P13" i="31"/>
  <c r="O13" i="31"/>
  <c r="N13" i="31"/>
  <c r="G13" i="31"/>
  <c r="F13" i="31"/>
  <c r="E13" i="31"/>
  <c r="P12" i="31"/>
  <c r="P11" i="31"/>
  <c r="P16" i="31"/>
  <c r="O12" i="31"/>
  <c r="N12" i="31"/>
  <c r="N11" i="31"/>
  <c r="N16" i="31"/>
  <c r="G12" i="31"/>
  <c r="F12" i="31"/>
  <c r="F11" i="31"/>
  <c r="F16" i="31"/>
  <c r="E12" i="31"/>
  <c r="Q11" i="31"/>
  <c r="Q13" i="31"/>
  <c r="O11" i="31"/>
  <c r="O17" i="31"/>
  <c r="G11" i="31"/>
  <c r="G16" i="31"/>
  <c r="E11" i="31"/>
  <c r="Q83" i="30"/>
  <c r="P83" i="30"/>
  <c r="O83" i="30"/>
  <c r="N83" i="30"/>
  <c r="H83" i="30"/>
  <c r="G83" i="30"/>
  <c r="F83" i="30"/>
  <c r="E83" i="30"/>
  <c r="P82" i="30"/>
  <c r="O82" i="30"/>
  <c r="N82" i="30"/>
  <c r="G82" i="30"/>
  <c r="F82" i="30"/>
  <c r="E82" i="30"/>
  <c r="I82" i="30"/>
  <c r="I78" i="30"/>
  <c r="P81" i="30"/>
  <c r="O81" i="30"/>
  <c r="N81" i="30"/>
  <c r="R81" i="30"/>
  <c r="R77" i="30"/>
  <c r="G81" i="30"/>
  <c r="F81" i="30"/>
  <c r="E81" i="30"/>
  <c r="P80" i="30"/>
  <c r="O80" i="30"/>
  <c r="N80" i="30"/>
  <c r="R80" i="30"/>
  <c r="R76" i="30"/>
  <c r="G80" i="30"/>
  <c r="F80" i="30"/>
  <c r="E80" i="30"/>
  <c r="P79" i="30"/>
  <c r="O79" i="30"/>
  <c r="N79" i="30"/>
  <c r="G79" i="30"/>
  <c r="F79" i="30"/>
  <c r="E79" i="30"/>
  <c r="Q73" i="30"/>
  <c r="P73" i="30"/>
  <c r="O73" i="30"/>
  <c r="N73" i="30"/>
  <c r="H73" i="30"/>
  <c r="G73" i="30"/>
  <c r="F73" i="30"/>
  <c r="E73" i="30"/>
  <c r="P72" i="30"/>
  <c r="O72" i="30"/>
  <c r="N72" i="30"/>
  <c r="R72" i="30"/>
  <c r="R68" i="30"/>
  <c r="G72" i="30"/>
  <c r="F72" i="30"/>
  <c r="E72" i="30"/>
  <c r="P71" i="30"/>
  <c r="O71" i="30"/>
  <c r="N71" i="30"/>
  <c r="R71" i="30"/>
  <c r="R67" i="30"/>
  <c r="G71" i="30"/>
  <c r="F71" i="30"/>
  <c r="E71" i="30"/>
  <c r="P70" i="30"/>
  <c r="O70" i="30"/>
  <c r="N70" i="30"/>
  <c r="G70" i="30"/>
  <c r="F70" i="30"/>
  <c r="E70" i="30"/>
  <c r="P69" i="30"/>
  <c r="O69" i="30"/>
  <c r="N69" i="30"/>
  <c r="G69" i="30"/>
  <c r="F69" i="30"/>
  <c r="E69" i="30"/>
  <c r="Q63" i="30"/>
  <c r="P63" i="30"/>
  <c r="O63" i="30"/>
  <c r="N63" i="30"/>
  <c r="H63" i="30"/>
  <c r="G63" i="30"/>
  <c r="F63" i="30"/>
  <c r="E63" i="30"/>
  <c r="P62" i="30"/>
  <c r="O62" i="30"/>
  <c r="N62" i="30"/>
  <c r="G62" i="30"/>
  <c r="F62" i="30"/>
  <c r="E62" i="30"/>
  <c r="I62" i="30"/>
  <c r="I58" i="30"/>
  <c r="P61" i="30"/>
  <c r="O61" i="30"/>
  <c r="N61" i="30"/>
  <c r="R61" i="30"/>
  <c r="R57" i="30"/>
  <c r="G61" i="30"/>
  <c r="F61" i="30"/>
  <c r="E61" i="30"/>
  <c r="P60" i="30"/>
  <c r="O60" i="30"/>
  <c r="N60" i="30"/>
  <c r="G60" i="30"/>
  <c r="F60" i="30"/>
  <c r="E60" i="30"/>
  <c r="P59" i="30"/>
  <c r="O59" i="30"/>
  <c r="N59" i="30"/>
  <c r="R59" i="30"/>
  <c r="R55" i="30"/>
  <c r="G59" i="30"/>
  <c r="F59" i="30"/>
  <c r="E59" i="30"/>
  <c r="Q53" i="30"/>
  <c r="P53" i="30"/>
  <c r="O53" i="30"/>
  <c r="N53" i="30"/>
  <c r="H53" i="30"/>
  <c r="G53" i="30"/>
  <c r="F53" i="30"/>
  <c r="E53" i="30"/>
  <c r="P52" i="30"/>
  <c r="O52" i="30"/>
  <c r="N52" i="30"/>
  <c r="G52" i="30"/>
  <c r="F52" i="30"/>
  <c r="E52" i="30"/>
  <c r="I52" i="30"/>
  <c r="I48" i="30"/>
  <c r="P51" i="30"/>
  <c r="O51" i="30"/>
  <c r="N51" i="30"/>
  <c r="G51" i="30"/>
  <c r="F51" i="30"/>
  <c r="E51" i="30"/>
  <c r="P50" i="30"/>
  <c r="O50" i="30"/>
  <c r="N50" i="30"/>
  <c r="G50" i="30"/>
  <c r="F50" i="30"/>
  <c r="E50" i="30"/>
  <c r="P49" i="30"/>
  <c r="O49" i="30"/>
  <c r="N49" i="30"/>
  <c r="G49" i="30"/>
  <c r="F49" i="30"/>
  <c r="E49" i="30"/>
  <c r="H18" i="30"/>
  <c r="H17" i="30"/>
  <c r="H16" i="30"/>
  <c r="Q43" i="30"/>
  <c r="P43" i="30"/>
  <c r="O43" i="30"/>
  <c r="N43" i="30"/>
  <c r="H43" i="30"/>
  <c r="G43" i="30"/>
  <c r="F43" i="30"/>
  <c r="E43" i="30"/>
  <c r="P42" i="30"/>
  <c r="O42" i="30"/>
  <c r="N42" i="30"/>
  <c r="G42" i="30"/>
  <c r="F42" i="30"/>
  <c r="E42" i="30"/>
  <c r="P41" i="30"/>
  <c r="O41" i="30"/>
  <c r="N41" i="30"/>
  <c r="G41" i="30"/>
  <c r="F41" i="30"/>
  <c r="E41" i="30"/>
  <c r="P40" i="30"/>
  <c r="O40" i="30"/>
  <c r="N40" i="30"/>
  <c r="R40" i="30"/>
  <c r="R36" i="30"/>
  <c r="G40" i="30"/>
  <c r="F40" i="30"/>
  <c r="E40" i="30"/>
  <c r="P39" i="30"/>
  <c r="O39" i="30"/>
  <c r="N39" i="30"/>
  <c r="G39" i="30"/>
  <c r="F39" i="30"/>
  <c r="E39" i="30"/>
  <c r="Q33" i="30"/>
  <c r="P33" i="30"/>
  <c r="O33" i="30"/>
  <c r="N33" i="30"/>
  <c r="H33" i="30"/>
  <c r="G33" i="30"/>
  <c r="F33" i="30"/>
  <c r="E33" i="30"/>
  <c r="P32" i="30"/>
  <c r="O32" i="30"/>
  <c r="N32" i="30"/>
  <c r="G32" i="30"/>
  <c r="F32" i="30"/>
  <c r="E32" i="30"/>
  <c r="P31" i="30"/>
  <c r="O31" i="30"/>
  <c r="N31" i="30"/>
  <c r="G31" i="30"/>
  <c r="F31" i="30"/>
  <c r="E31" i="30"/>
  <c r="P30" i="30"/>
  <c r="O30" i="30"/>
  <c r="N30" i="30"/>
  <c r="R30" i="30"/>
  <c r="R26" i="30"/>
  <c r="G30" i="30"/>
  <c r="F30" i="30"/>
  <c r="E30" i="30"/>
  <c r="P29" i="30"/>
  <c r="O29" i="30"/>
  <c r="N29" i="30"/>
  <c r="R29" i="30"/>
  <c r="R25" i="30"/>
  <c r="G29" i="30"/>
  <c r="F29" i="30"/>
  <c r="E29" i="30"/>
  <c r="Q16" i="30"/>
  <c r="Q19" i="30"/>
  <c r="Q18" i="30"/>
  <c r="P15" i="30"/>
  <c r="P11" i="30"/>
  <c r="P19" i="30"/>
  <c r="O15" i="30"/>
  <c r="N15" i="30"/>
  <c r="G15" i="30"/>
  <c r="F15" i="30"/>
  <c r="E15" i="30"/>
  <c r="P14" i="30"/>
  <c r="O14" i="30"/>
  <c r="N14" i="30"/>
  <c r="N11" i="30"/>
  <c r="N18" i="30"/>
  <c r="G14" i="30"/>
  <c r="F14" i="30"/>
  <c r="E14" i="30"/>
  <c r="P13" i="30"/>
  <c r="P17" i="30"/>
  <c r="O13" i="30"/>
  <c r="N13" i="30"/>
  <c r="G13" i="30"/>
  <c r="F13" i="30"/>
  <c r="E13" i="30"/>
  <c r="P12" i="30"/>
  <c r="P16" i="30"/>
  <c r="O12" i="30"/>
  <c r="N12" i="30"/>
  <c r="G12" i="30"/>
  <c r="F12" i="30"/>
  <c r="E12" i="30"/>
  <c r="Q11" i="30"/>
  <c r="O11" i="30"/>
  <c r="H11" i="30"/>
  <c r="G11" i="30"/>
  <c r="F11" i="30"/>
  <c r="E11" i="30"/>
  <c r="Q44" i="29"/>
  <c r="P44" i="29"/>
  <c r="O44" i="29"/>
  <c r="N44" i="29"/>
  <c r="H44" i="29"/>
  <c r="G44" i="29"/>
  <c r="H107" i="29"/>
  <c r="F44" i="29"/>
  <c r="E44" i="29"/>
  <c r="G43" i="29"/>
  <c r="F43" i="29"/>
  <c r="E43" i="29"/>
  <c r="G42" i="29"/>
  <c r="F42" i="29"/>
  <c r="E42" i="29"/>
  <c r="G41" i="29"/>
  <c r="F41" i="29"/>
  <c r="E41" i="29"/>
  <c r="Q36" i="29"/>
  <c r="P36" i="29"/>
  <c r="O36" i="29"/>
  <c r="N36" i="29"/>
  <c r="H36" i="29"/>
  <c r="G36" i="29"/>
  <c r="F36" i="29"/>
  <c r="E36" i="29"/>
  <c r="F35" i="29"/>
  <c r="E35" i="29"/>
  <c r="F34" i="29"/>
  <c r="E34" i="29"/>
  <c r="F33" i="29"/>
  <c r="E33" i="29"/>
  <c r="Q28" i="29"/>
  <c r="P28" i="29"/>
  <c r="O28" i="29"/>
  <c r="N28" i="29"/>
  <c r="H28" i="29"/>
  <c r="G28" i="29"/>
  <c r="F28" i="29"/>
  <c r="E28" i="29"/>
  <c r="H22" i="29"/>
  <c r="H23" i="29"/>
  <c r="P13" i="29"/>
  <c r="O13" i="29"/>
  <c r="N13" i="29"/>
  <c r="G13" i="29"/>
  <c r="G17" i="29"/>
  <c r="F13" i="29"/>
  <c r="E13" i="29"/>
  <c r="E16" i="29"/>
  <c r="P12" i="29"/>
  <c r="O12" i="29"/>
  <c r="N12" i="29"/>
  <c r="G12" i="29"/>
  <c r="F12" i="29"/>
  <c r="E12" i="29"/>
  <c r="E15" i="29"/>
  <c r="P11" i="29"/>
  <c r="O11" i="29"/>
  <c r="N11" i="29"/>
  <c r="G11" i="29"/>
  <c r="F11" i="29"/>
  <c r="F10" i="29"/>
  <c r="F14" i="29"/>
  <c r="P10" i="29"/>
  <c r="P16" i="29"/>
  <c r="O10" i="29"/>
  <c r="O15" i="29"/>
  <c r="N10" i="29"/>
  <c r="H10" i="29"/>
  <c r="G10" i="29"/>
  <c r="G16" i="29"/>
  <c r="Q46" i="1"/>
  <c r="P46" i="1"/>
  <c r="O46" i="1"/>
  <c r="N46" i="1"/>
  <c r="O44" i="1"/>
  <c r="R44" i="1"/>
  <c r="R41" i="1"/>
  <c r="Q38" i="1"/>
  <c r="P38" i="1"/>
  <c r="O38" i="1"/>
  <c r="N38" i="1"/>
  <c r="O37" i="1"/>
  <c r="N37" i="1"/>
  <c r="R37" i="1"/>
  <c r="R34" i="1"/>
  <c r="O36" i="1"/>
  <c r="N36" i="1"/>
  <c r="O35" i="1"/>
  <c r="N35" i="1"/>
  <c r="Q30" i="1"/>
  <c r="P30" i="1"/>
  <c r="O30" i="1"/>
  <c r="N30" i="1"/>
  <c r="P29" i="1"/>
  <c r="N29" i="1"/>
  <c r="R29" i="1"/>
  <c r="P28" i="1"/>
  <c r="N28" i="1"/>
  <c r="R28" i="1"/>
  <c r="R25" i="1"/>
  <c r="N27" i="1"/>
  <c r="R27" i="1"/>
  <c r="R24" i="1"/>
  <c r="P15" i="1"/>
  <c r="O15" i="1"/>
  <c r="O12" i="1"/>
  <c r="O18" i="1"/>
  <c r="N15" i="1"/>
  <c r="N12" i="1"/>
  <c r="N18" i="1"/>
  <c r="P12" i="1"/>
  <c r="P18" i="1"/>
  <c r="R18" i="1"/>
  <c r="Q12" i="1"/>
  <c r="R15" i="1"/>
  <c r="P14" i="1"/>
  <c r="P17" i="1"/>
  <c r="O14" i="1"/>
  <c r="N14" i="1"/>
  <c r="N17" i="1"/>
  <c r="P13" i="1"/>
  <c r="O13" i="1"/>
  <c r="O16" i="1"/>
  <c r="N13" i="1"/>
  <c r="O17" i="1"/>
  <c r="H46" i="1"/>
  <c r="H12" i="1"/>
  <c r="F12" i="1"/>
  <c r="G12" i="1"/>
  <c r="F13" i="1"/>
  <c r="F16" i="1"/>
  <c r="G13" i="1"/>
  <c r="F14" i="1"/>
  <c r="F17" i="1"/>
  <c r="G14" i="1"/>
  <c r="F15" i="1"/>
  <c r="F18" i="1"/>
  <c r="G15" i="1"/>
  <c r="E15" i="1"/>
  <c r="E12" i="1"/>
  <c r="E18" i="1"/>
  <c r="E14" i="1"/>
  <c r="E13" i="1"/>
  <c r="E16" i="1"/>
  <c r="G29" i="1"/>
  <c r="F29" i="1"/>
  <c r="E29" i="1"/>
  <c r="I29" i="1"/>
  <c r="G28" i="1"/>
  <c r="F28" i="1"/>
  <c r="E28" i="1"/>
  <c r="G27" i="1"/>
  <c r="F27" i="1"/>
  <c r="E27" i="1"/>
  <c r="I27" i="1"/>
  <c r="G37" i="1"/>
  <c r="F37" i="1"/>
  <c r="E37" i="1"/>
  <c r="I37" i="1"/>
  <c r="I34" i="1"/>
  <c r="G36" i="1"/>
  <c r="F36" i="1"/>
  <c r="E36" i="1"/>
  <c r="I36" i="1"/>
  <c r="I33" i="1"/>
  <c r="G35" i="1"/>
  <c r="F35" i="1"/>
  <c r="E35" i="1"/>
  <c r="I35" i="1"/>
  <c r="I32" i="1"/>
  <c r="L25" i="2"/>
  <c r="L24" i="2"/>
  <c r="L23" i="2"/>
  <c r="E25" i="2"/>
  <c r="E24" i="2"/>
  <c r="E23" i="2"/>
  <c r="F16" i="29"/>
  <c r="Q17" i="30"/>
  <c r="P18" i="30"/>
  <c r="I49" i="30"/>
  <c r="I45" i="30"/>
  <c r="E19" i="30"/>
  <c r="P18" i="31"/>
  <c r="P17" i="31"/>
  <c r="G18" i="31"/>
  <c r="E17" i="31"/>
  <c r="H13" i="30"/>
  <c r="G16" i="30"/>
  <c r="H13" i="31"/>
  <c r="Q14" i="30"/>
  <c r="I36" i="3"/>
  <c r="I34" i="3"/>
  <c r="I29" i="3"/>
  <c r="I27" i="3"/>
  <c r="I25" i="3"/>
  <c r="I23" i="3"/>
  <c r="I21" i="3"/>
  <c r="I19" i="3"/>
  <c r="I14" i="3"/>
  <c r="I12" i="3"/>
  <c r="I10" i="3"/>
  <c r="H10" i="3"/>
  <c r="G40" i="3"/>
  <c r="O52" i="21"/>
  <c r="Q73" i="21"/>
  <c r="P73" i="21"/>
  <c r="O73" i="21"/>
  <c r="N73" i="21"/>
  <c r="P72" i="21"/>
  <c r="O72" i="21"/>
  <c r="N72" i="21"/>
  <c r="R72" i="21"/>
  <c r="R68" i="21"/>
  <c r="P71" i="21"/>
  <c r="O71" i="21"/>
  <c r="N71" i="21"/>
  <c r="P70" i="21"/>
  <c r="O70" i="21"/>
  <c r="N70" i="21"/>
  <c r="P69" i="21"/>
  <c r="O69" i="21"/>
  <c r="N69" i="21"/>
  <c r="Q63" i="21"/>
  <c r="P63" i="21"/>
  <c r="O63" i="21"/>
  <c r="N63" i="21"/>
  <c r="P62" i="21"/>
  <c r="O62" i="21"/>
  <c r="N62" i="21"/>
  <c r="P61" i="21"/>
  <c r="O61" i="21"/>
  <c r="N61" i="21"/>
  <c r="P60" i="21"/>
  <c r="O60" i="21"/>
  <c r="N60" i="21"/>
  <c r="P59" i="21"/>
  <c r="O59" i="21"/>
  <c r="N59" i="21"/>
  <c r="Q53" i="21"/>
  <c r="P53" i="21"/>
  <c r="O53" i="21"/>
  <c r="N53" i="21"/>
  <c r="P52" i="21"/>
  <c r="N52" i="21"/>
  <c r="P51" i="21"/>
  <c r="O51" i="21"/>
  <c r="N51" i="21"/>
  <c r="R51" i="21"/>
  <c r="R47" i="21"/>
  <c r="P50" i="21"/>
  <c r="O50" i="21"/>
  <c r="N50" i="21"/>
  <c r="R50" i="21"/>
  <c r="R46" i="21"/>
  <c r="P49" i="21"/>
  <c r="O49" i="21"/>
  <c r="N49" i="21"/>
  <c r="R49" i="21"/>
  <c r="R45" i="21"/>
  <c r="Q43" i="21"/>
  <c r="P43" i="21"/>
  <c r="O43" i="21"/>
  <c r="N43" i="21"/>
  <c r="P42" i="21"/>
  <c r="O42" i="21"/>
  <c r="N42" i="21"/>
  <c r="R42" i="21"/>
  <c r="R38" i="21"/>
  <c r="P41" i="21"/>
  <c r="O41" i="21"/>
  <c r="N41" i="21"/>
  <c r="R41" i="21"/>
  <c r="R37" i="21"/>
  <c r="P40" i="21"/>
  <c r="O40" i="21"/>
  <c r="N40" i="21"/>
  <c r="R40" i="21"/>
  <c r="R36" i="21"/>
  <c r="P39" i="21"/>
  <c r="O39" i="21"/>
  <c r="N39" i="21"/>
  <c r="R39" i="21"/>
  <c r="Q33" i="21"/>
  <c r="P33" i="21"/>
  <c r="O33" i="21"/>
  <c r="N33" i="21"/>
  <c r="O32" i="21"/>
  <c r="N32" i="21"/>
  <c r="R32" i="21"/>
  <c r="O31" i="21"/>
  <c r="N31" i="21"/>
  <c r="R31" i="21"/>
  <c r="R27" i="21"/>
  <c r="O30" i="21"/>
  <c r="N30" i="21"/>
  <c r="R30" i="21"/>
  <c r="R26" i="21"/>
  <c r="O29" i="21"/>
  <c r="N29" i="21"/>
  <c r="R29" i="21"/>
  <c r="R25" i="21"/>
  <c r="P15" i="21"/>
  <c r="O15" i="21"/>
  <c r="N15" i="21"/>
  <c r="P14" i="21"/>
  <c r="O14" i="21"/>
  <c r="N14" i="21"/>
  <c r="P13" i="21"/>
  <c r="O13" i="21"/>
  <c r="N13" i="21"/>
  <c r="P12" i="21"/>
  <c r="O12" i="21"/>
  <c r="N12" i="21"/>
  <c r="P11" i="21"/>
  <c r="O11" i="21"/>
  <c r="O16" i="21"/>
  <c r="N11" i="21"/>
  <c r="H73" i="21"/>
  <c r="G73" i="21"/>
  <c r="F73" i="21"/>
  <c r="E73" i="21"/>
  <c r="G72" i="21"/>
  <c r="F72" i="21"/>
  <c r="E72" i="21"/>
  <c r="G71" i="21"/>
  <c r="F71" i="21"/>
  <c r="E71" i="21"/>
  <c r="G70" i="21"/>
  <c r="F70" i="21"/>
  <c r="E70" i="21"/>
  <c r="I70" i="21"/>
  <c r="I66" i="21"/>
  <c r="G69" i="21"/>
  <c r="F69" i="21"/>
  <c r="E69" i="21"/>
  <c r="I69" i="21"/>
  <c r="I65" i="21"/>
  <c r="H63" i="21"/>
  <c r="G63" i="21"/>
  <c r="F63" i="21"/>
  <c r="E63" i="21"/>
  <c r="G62" i="21"/>
  <c r="F62" i="21"/>
  <c r="E62" i="21"/>
  <c r="I62" i="21"/>
  <c r="G61" i="21"/>
  <c r="F61" i="21"/>
  <c r="E61" i="21"/>
  <c r="I61" i="21"/>
  <c r="I57" i="21"/>
  <c r="G60" i="21"/>
  <c r="F60" i="21"/>
  <c r="E60" i="21"/>
  <c r="G59" i="21"/>
  <c r="F59" i="21"/>
  <c r="E59" i="21"/>
  <c r="H53" i="21"/>
  <c r="G53" i="21"/>
  <c r="F53" i="21"/>
  <c r="E53" i="21"/>
  <c r="G52" i="21"/>
  <c r="F52" i="21"/>
  <c r="E52" i="21"/>
  <c r="G51" i="21"/>
  <c r="F51" i="21"/>
  <c r="E51" i="21"/>
  <c r="G50" i="21"/>
  <c r="F50" i="21"/>
  <c r="E50" i="21"/>
  <c r="G49" i="21"/>
  <c r="F49" i="21"/>
  <c r="E49" i="21"/>
  <c r="H17" i="21"/>
  <c r="H13" i="21"/>
  <c r="H16" i="21"/>
  <c r="H12" i="21"/>
  <c r="H43" i="21"/>
  <c r="G43" i="21"/>
  <c r="F43" i="21"/>
  <c r="E43" i="21"/>
  <c r="G42" i="21"/>
  <c r="F42" i="21"/>
  <c r="E42" i="21"/>
  <c r="G41" i="21"/>
  <c r="F41" i="21"/>
  <c r="E41" i="21"/>
  <c r="G40" i="21"/>
  <c r="F40" i="21"/>
  <c r="E40" i="21"/>
  <c r="G39" i="21"/>
  <c r="F39" i="21"/>
  <c r="E39" i="21"/>
  <c r="G29" i="21"/>
  <c r="F11" i="21"/>
  <c r="G11" i="21"/>
  <c r="G17" i="21"/>
  <c r="O18" i="21"/>
  <c r="K31" i="25"/>
  <c r="K30" i="25"/>
  <c r="K29" i="25"/>
  <c r="K28" i="25"/>
  <c r="K27" i="25"/>
  <c r="K26" i="25"/>
  <c r="K9" i="25"/>
  <c r="G12" i="21"/>
  <c r="E13" i="21"/>
  <c r="E17" i="21"/>
  <c r="F13" i="21"/>
  <c r="E14" i="21"/>
  <c r="E18" i="21"/>
  <c r="F14" i="21"/>
  <c r="G14" i="21"/>
  <c r="G18" i="21"/>
  <c r="E15" i="21"/>
  <c r="E19" i="21"/>
  <c r="F15" i="21"/>
  <c r="G15" i="21"/>
  <c r="G19" i="21"/>
  <c r="H33" i="21"/>
  <c r="G33" i="21"/>
  <c r="F33" i="21"/>
  <c r="E33" i="21"/>
  <c r="G32" i="21"/>
  <c r="F32" i="21"/>
  <c r="E32" i="21"/>
  <c r="G31" i="21"/>
  <c r="F31" i="21"/>
  <c r="E31" i="21"/>
  <c r="I31" i="21"/>
  <c r="I27" i="21"/>
  <c r="G30" i="21"/>
  <c r="F30" i="21"/>
  <c r="E30" i="21"/>
  <c r="I30" i="21"/>
  <c r="I26" i="21"/>
  <c r="F29" i="21"/>
  <c r="E29" i="21"/>
  <c r="I29" i="21"/>
  <c r="I25" i="21"/>
  <c r="F46" i="1"/>
  <c r="E38" i="1"/>
  <c r="G46" i="1"/>
  <c r="E46" i="1"/>
  <c r="G38" i="1"/>
  <c r="F38" i="1"/>
  <c r="H30" i="1"/>
  <c r="G30" i="1"/>
  <c r="F30" i="1"/>
  <c r="E30" i="1"/>
  <c r="H38" i="1"/>
  <c r="G45" i="1"/>
  <c r="F45" i="1"/>
  <c r="E45" i="1"/>
  <c r="G44" i="1"/>
  <c r="F44" i="1"/>
  <c r="E44" i="1"/>
  <c r="I44" i="1"/>
  <c r="I41" i="1"/>
  <c r="G43" i="1"/>
  <c r="F43" i="1"/>
  <c r="E43" i="1"/>
  <c r="I43" i="1"/>
  <c r="I40" i="1"/>
  <c r="G11" i="2"/>
  <c r="E62" i="3"/>
  <c r="G43" i="3"/>
  <c r="E43" i="3"/>
  <c r="G44" i="3"/>
  <c r="F43" i="3"/>
  <c r="H43" i="3"/>
  <c r="H44" i="3"/>
  <c r="J30" i="25"/>
  <c r="I44" i="3"/>
  <c r="J31" i="25"/>
  <c r="G42" i="3"/>
  <c r="F42" i="3"/>
  <c r="H42" i="3"/>
  <c r="F40" i="3"/>
  <c r="H40" i="3"/>
  <c r="G38" i="3"/>
  <c r="F38" i="3"/>
  <c r="H38" i="3"/>
  <c r="G36" i="3"/>
  <c r="F36" i="3"/>
  <c r="H36" i="3"/>
  <c r="G34" i="3"/>
  <c r="F34" i="3"/>
  <c r="H34" i="3"/>
  <c r="F30" i="3"/>
  <c r="F46" i="3"/>
  <c r="G30" i="3"/>
  <c r="E30" i="3"/>
  <c r="G31" i="3"/>
  <c r="I30" i="3"/>
  <c r="H30" i="3"/>
  <c r="H46" i="3"/>
  <c r="G29" i="3"/>
  <c r="H29" i="3"/>
  <c r="G27" i="3"/>
  <c r="F27" i="3"/>
  <c r="H27" i="3"/>
  <c r="G25" i="3"/>
  <c r="F25" i="3"/>
  <c r="H25" i="3"/>
  <c r="H23" i="3"/>
  <c r="G23" i="3"/>
  <c r="F23" i="3"/>
  <c r="G21" i="3"/>
  <c r="F21" i="3"/>
  <c r="H21" i="3"/>
  <c r="G19" i="3"/>
  <c r="F19" i="3"/>
  <c r="H19" i="3"/>
  <c r="G15" i="3"/>
  <c r="G16" i="3"/>
  <c r="I16" i="3"/>
  <c r="J27" i="25"/>
  <c r="H12" i="3"/>
  <c r="F12" i="3"/>
  <c r="G12" i="3"/>
  <c r="H14" i="3"/>
  <c r="F14" i="3"/>
  <c r="G14" i="3"/>
  <c r="G10" i="3"/>
  <c r="F10" i="3"/>
  <c r="I46" i="3"/>
  <c r="K14" i="2"/>
  <c r="L14" i="2"/>
  <c r="M14" i="2"/>
  <c r="J14" i="2"/>
  <c r="D14" i="2"/>
  <c r="E14" i="2"/>
  <c r="F14" i="2"/>
  <c r="C14" i="2"/>
  <c r="N13" i="2"/>
  <c r="N12" i="2"/>
  <c r="G13" i="2"/>
  <c r="N11" i="2"/>
  <c r="AQ39" i="32"/>
  <c r="O26" i="33"/>
  <c r="F16" i="3"/>
  <c r="F19" i="31"/>
  <c r="F17" i="31"/>
  <c r="Q18" i="21"/>
  <c r="Q14" i="21"/>
  <c r="I40" i="21"/>
  <c r="I36" i="21"/>
  <c r="R35" i="21"/>
  <c r="R28" i="21"/>
  <c r="P18" i="21"/>
  <c r="I58" i="21"/>
  <c r="Q17" i="21"/>
  <c r="Q13" i="21"/>
  <c r="Q13" i="30"/>
  <c r="O16" i="30"/>
  <c r="R17" i="35"/>
  <c r="R13" i="35"/>
  <c r="G16" i="35"/>
  <c r="J18" i="25"/>
  <c r="O16" i="35"/>
  <c r="N18" i="34"/>
  <c r="R52" i="34"/>
  <c r="R48" i="34"/>
  <c r="R72" i="34"/>
  <c r="R68" i="34"/>
  <c r="H13" i="34"/>
  <c r="O17" i="34"/>
  <c r="H18" i="34"/>
  <c r="H14" i="34"/>
  <c r="I40" i="34"/>
  <c r="I36" i="34"/>
  <c r="R41" i="34"/>
  <c r="R37" i="34"/>
  <c r="I49" i="34"/>
  <c r="I45" i="34"/>
  <c r="I60" i="34"/>
  <c r="I56" i="34"/>
  <c r="R61" i="34"/>
  <c r="R57" i="34"/>
  <c r="I69" i="34"/>
  <c r="I65" i="34"/>
  <c r="R80" i="34"/>
  <c r="R76" i="34"/>
  <c r="G16" i="34"/>
  <c r="N16" i="34"/>
  <c r="Q17" i="34"/>
  <c r="Q13" i="34"/>
  <c r="E16" i="34"/>
  <c r="F17" i="34"/>
  <c r="F19" i="34"/>
  <c r="Q18" i="34"/>
  <c r="Q14" i="34"/>
  <c r="I29" i="34"/>
  <c r="I25" i="34"/>
  <c r="I31" i="34"/>
  <c r="I27" i="34"/>
  <c r="R39" i="34"/>
  <c r="R35" i="34"/>
  <c r="I42" i="34"/>
  <c r="I38" i="34"/>
  <c r="R42" i="34"/>
  <c r="R38" i="34"/>
  <c r="I51" i="34"/>
  <c r="I47" i="34"/>
  <c r="R59" i="34"/>
  <c r="R55" i="34"/>
  <c r="I62" i="34"/>
  <c r="I58" i="34"/>
  <c r="R62" i="34"/>
  <c r="R58" i="34"/>
  <c r="I71" i="34"/>
  <c r="I67" i="34"/>
  <c r="R79" i="34"/>
  <c r="R75" i="34"/>
  <c r="I82" i="34"/>
  <c r="I78" i="34"/>
  <c r="H15" i="29"/>
  <c r="H14" i="29"/>
  <c r="H24" i="29"/>
  <c r="H16" i="29"/>
  <c r="H13" i="29"/>
  <c r="G16" i="1"/>
  <c r="J12" i="25"/>
  <c r="P16" i="1"/>
  <c r="J13" i="25"/>
  <c r="R35" i="1"/>
  <c r="R32" i="1"/>
  <c r="H14" i="1"/>
  <c r="I26" i="1"/>
  <c r="Q18" i="1"/>
  <c r="I28" i="1"/>
  <c r="I25" i="1"/>
  <c r="E17" i="1"/>
  <c r="G18" i="1"/>
  <c r="N16" i="1"/>
  <c r="I24" i="1"/>
  <c r="R26" i="1"/>
  <c r="Q16" i="1"/>
  <c r="H18" i="1"/>
  <c r="H15" i="1"/>
  <c r="G17" i="34"/>
  <c r="G19" i="34"/>
  <c r="I16" i="34"/>
  <c r="I12" i="34"/>
  <c r="AS28" i="32"/>
  <c r="AS27" i="32"/>
  <c r="AR40" i="32"/>
  <c r="AQ28" i="32"/>
  <c r="AR30" i="32"/>
  <c r="AS40" i="32"/>
  <c r="AR27" i="32"/>
  <c r="AR28" i="32"/>
  <c r="AQ41" i="32"/>
  <c r="AR44" i="32"/>
  <c r="AQ43" i="32"/>
  <c r="AR41" i="32"/>
  <c r="AS41" i="32"/>
  <c r="AQ42" i="32"/>
  <c r="AS42" i="32"/>
  <c r="AS34" i="32"/>
  <c r="AQ31" i="32"/>
  <c r="AR26" i="32"/>
  <c r="AQ25" i="32"/>
  <c r="AS25" i="32"/>
  <c r="AR29" i="32"/>
  <c r="AR31" i="32"/>
  <c r="AR35" i="32"/>
  <c r="AQ36" i="32"/>
  <c r="AS35" i="32"/>
  <c r="AS31" i="32"/>
  <c r="AS32" i="32"/>
  <c r="AR32" i="32"/>
  <c r="AS43" i="32"/>
  <c r="AR36" i="32"/>
  <c r="AS36" i="32"/>
  <c r="AS26" i="32"/>
  <c r="AQ34" i="32"/>
  <c r="AP45" i="32"/>
  <c r="AS37" i="32"/>
  <c r="AQ33" i="32"/>
  <c r="AQ38" i="32"/>
  <c r="AS33" i="32"/>
  <c r="AQ44" i="32"/>
  <c r="AS29" i="32"/>
  <c r="AS38" i="32"/>
  <c r="AR38" i="32"/>
  <c r="AR25" i="32"/>
  <c r="AR33" i="32"/>
  <c r="AQ37" i="32"/>
  <c r="AS30" i="32"/>
  <c r="AR39" i="32"/>
  <c r="AQ40" i="32"/>
  <c r="AQ30" i="32"/>
  <c r="N14" i="29"/>
  <c r="J21" i="25"/>
  <c r="K24" i="25"/>
  <c r="Q18" i="31"/>
  <c r="Q14" i="31"/>
  <c r="Q16" i="31"/>
  <c r="Q15" i="1"/>
  <c r="N16" i="30"/>
  <c r="R16" i="30"/>
  <c r="R12" i="30"/>
  <c r="O17" i="21"/>
  <c r="F17" i="21"/>
  <c r="I17" i="21"/>
  <c r="I13" i="21"/>
  <c r="I41" i="21"/>
  <c r="I37" i="21"/>
  <c r="I42" i="21"/>
  <c r="I38" i="21"/>
  <c r="I49" i="21"/>
  <c r="I45" i="21"/>
  <c r="I52" i="21"/>
  <c r="I48" i="21"/>
  <c r="I71" i="21"/>
  <c r="I67" i="21"/>
  <c r="I72" i="21"/>
  <c r="I68" i="21"/>
  <c r="P17" i="21"/>
  <c r="R59" i="21"/>
  <c r="R55" i="21"/>
  <c r="R60" i="21"/>
  <c r="R56" i="21"/>
  <c r="R62" i="21"/>
  <c r="R58" i="21"/>
  <c r="R69" i="21"/>
  <c r="R65" i="21"/>
  <c r="R70" i="21"/>
  <c r="R66" i="21"/>
  <c r="G19" i="30"/>
  <c r="G18" i="30"/>
  <c r="N19" i="30"/>
  <c r="E16" i="30"/>
  <c r="N19" i="31"/>
  <c r="N18" i="31"/>
  <c r="G17" i="31"/>
  <c r="J24" i="25"/>
  <c r="O18" i="31"/>
  <c r="E19" i="31"/>
  <c r="G19" i="31"/>
  <c r="O19" i="31"/>
  <c r="R45" i="1"/>
  <c r="R42" i="1"/>
  <c r="E17" i="34"/>
  <c r="I17" i="34"/>
  <c r="I13" i="34"/>
  <c r="E18" i="34"/>
  <c r="E19" i="34"/>
  <c r="I19" i="34"/>
  <c r="I15" i="34"/>
  <c r="R31" i="34"/>
  <c r="R27" i="34"/>
  <c r="R32" i="34"/>
  <c r="R28" i="34"/>
  <c r="I61" i="34"/>
  <c r="I57" i="34"/>
  <c r="I72" i="34"/>
  <c r="I68" i="34"/>
  <c r="I79" i="34"/>
  <c r="I75" i="34"/>
  <c r="I80" i="34"/>
  <c r="I76" i="34"/>
  <c r="F16" i="35"/>
  <c r="N16" i="35"/>
  <c r="I30" i="35"/>
  <c r="I26" i="35"/>
  <c r="R30" i="35"/>
  <c r="R26" i="35"/>
  <c r="I31" i="35"/>
  <c r="I27" i="35"/>
  <c r="R31" i="35"/>
  <c r="R27" i="35"/>
  <c r="R32" i="35"/>
  <c r="R28" i="35"/>
  <c r="I49" i="35"/>
  <c r="I45" i="35"/>
  <c r="I51" i="35"/>
  <c r="I47" i="35"/>
  <c r="R59" i="35"/>
  <c r="R55" i="35"/>
  <c r="I60" i="35"/>
  <c r="I56" i="35"/>
  <c r="R60" i="35"/>
  <c r="R56" i="35"/>
  <c r="R61" i="35"/>
  <c r="R57" i="35"/>
  <c r="I62" i="35"/>
  <c r="I58" i="35"/>
  <c r="R62" i="35"/>
  <c r="R58" i="35"/>
  <c r="I79" i="35"/>
  <c r="I75" i="35"/>
  <c r="R81" i="35"/>
  <c r="R77" i="35"/>
  <c r="R36" i="1"/>
  <c r="R33" i="1"/>
  <c r="F15" i="29"/>
  <c r="Q14" i="29"/>
  <c r="Q11" i="29"/>
  <c r="G14" i="29"/>
  <c r="J14" i="25"/>
  <c r="G15" i="29"/>
  <c r="I15" i="29"/>
  <c r="I12" i="29"/>
  <c r="N16" i="29"/>
  <c r="I33" i="29"/>
  <c r="I30" i="29"/>
  <c r="I34" i="29"/>
  <c r="I31" i="29"/>
  <c r="I42" i="29"/>
  <c r="I39" i="29"/>
  <c r="F18" i="30"/>
  <c r="Q15" i="30"/>
  <c r="E17" i="30"/>
  <c r="G17" i="30"/>
  <c r="O17" i="30"/>
  <c r="E18" i="30"/>
  <c r="O19" i="30"/>
  <c r="R19" i="30"/>
  <c r="R15" i="30"/>
  <c r="Q12" i="30"/>
  <c r="I31" i="30"/>
  <c r="I27" i="30"/>
  <c r="R31" i="30"/>
  <c r="R27" i="30"/>
  <c r="I32" i="30"/>
  <c r="I28" i="30"/>
  <c r="R32" i="30"/>
  <c r="R28" i="30"/>
  <c r="I39" i="30"/>
  <c r="I35" i="30"/>
  <c r="R39" i="30"/>
  <c r="R35" i="30"/>
  <c r="I41" i="30"/>
  <c r="I37" i="30"/>
  <c r="R41" i="30"/>
  <c r="R37" i="30"/>
  <c r="I42" i="30"/>
  <c r="I38" i="30"/>
  <c r="H12" i="30"/>
  <c r="H14" i="30"/>
  <c r="R51" i="30"/>
  <c r="R47" i="30"/>
  <c r="R52" i="30"/>
  <c r="R48" i="30"/>
  <c r="I60" i="30"/>
  <c r="I56" i="30"/>
  <c r="R69" i="30"/>
  <c r="R65" i="30"/>
  <c r="R82" i="30"/>
  <c r="R78" i="30"/>
  <c r="E16" i="31"/>
  <c r="I16" i="31"/>
  <c r="I12" i="31"/>
  <c r="O16" i="31"/>
  <c r="N17" i="31"/>
  <c r="R17" i="31"/>
  <c r="R13" i="31"/>
  <c r="R40" i="31"/>
  <c r="R36" i="31"/>
  <c r="I41" i="31"/>
  <c r="I37" i="31"/>
  <c r="R50" i="31"/>
  <c r="R46" i="31"/>
  <c r="I59" i="31"/>
  <c r="I55" i="31"/>
  <c r="R59" i="31"/>
  <c r="R55" i="31"/>
  <c r="I60" i="31"/>
  <c r="I56" i="31"/>
  <c r="R60" i="31"/>
  <c r="R56" i="31"/>
  <c r="I70" i="31"/>
  <c r="I66" i="31"/>
  <c r="R41" i="29"/>
  <c r="R38" i="29"/>
  <c r="R42" i="29"/>
  <c r="R39" i="29"/>
  <c r="K15" i="25"/>
  <c r="H15" i="21"/>
  <c r="Q19" i="31"/>
  <c r="Q15" i="31"/>
  <c r="O16" i="34"/>
  <c r="P16" i="34"/>
  <c r="R16" i="34"/>
  <c r="R12" i="34"/>
  <c r="P17" i="34"/>
  <c r="P18" i="34"/>
  <c r="H12" i="35"/>
  <c r="N16" i="21"/>
  <c r="P16" i="21"/>
  <c r="J23" i="25"/>
  <c r="N18" i="21"/>
  <c r="R18" i="21"/>
  <c r="R14" i="21"/>
  <c r="I16" i="1"/>
  <c r="I13" i="1"/>
  <c r="I18" i="1"/>
  <c r="I15" i="1"/>
  <c r="I19" i="31"/>
  <c r="I15" i="31"/>
  <c r="K25" i="25"/>
  <c r="Q12" i="31"/>
  <c r="AS45" i="32"/>
  <c r="K13" i="25"/>
  <c r="Q13" i="1"/>
  <c r="AR45" i="32"/>
  <c r="R17" i="1"/>
  <c r="R14" i="1"/>
  <c r="K14" i="25"/>
  <c r="H11" i="29"/>
  <c r="G46" i="3"/>
  <c r="H31" i="3"/>
  <c r="J28" i="25"/>
  <c r="I31" i="3"/>
  <c r="J29" i="25"/>
  <c r="E46" i="3"/>
  <c r="H47" i="3"/>
  <c r="I59" i="21"/>
  <c r="I55" i="21"/>
  <c r="N17" i="21"/>
  <c r="R17" i="21"/>
  <c r="R13" i="21"/>
  <c r="N19" i="21"/>
  <c r="P19" i="21"/>
  <c r="R52" i="21"/>
  <c r="R48" i="21"/>
  <c r="R18" i="31"/>
  <c r="R14" i="31"/>
  <c r="J25" i="25"/>
  <c r="O18" i="30"/>
  <c r="R18" i="30"/>
  <c r="R14" i="30"/>
  <c r="F16" i="30"/>
  <c r="I16" i="30"/>
  <c r="I12" i="30"/>
  <c r="F18" i="31"/>
  <c r="AQ45" i="32"/>
  <c r="Q14" i="1"/>
  <c r="R16" i="1"/>
  <c r="R13" i="1"/>
  <c r="H12" i="29"/>
  <c r="F17" i="30"/>
  <c r="I17" i="30"/>
  <c r="I13" i="30"/>
  <c r="H12" i="31"/>
  <c r="F44" i="3"/>
  <c r="I45" i="1"/>
  <c r="I42" i="1"/>
  <c r="I32" i="21"/>
  <c r="I28" i="21"/>
  <c r="G16" i="21"/>
  <c r="J22" i="25"/>
  <c r="F18" i="21"/>
  <c r="I39" i="21"/>
  <c r="I35" i="21"/>
  <c r="I50" i="21"/>
  <c r="I46" i="21"/>
  <c r="I51" i="21"/>
  <c r="I47" i="21"/>
  <c r="I60" i="21"/>
  <c r="I56" i="21"/>
  <c r="O19" i="21"/>
  <c r="R19" i="21"/>
  <c r="R15" i="21"/>
  <c r="R61" i="21"/>
  <c r="R57" i="21"/>
  <c r="R71" i="21"/>
  <c r="R67" i="21"/>
  <c r="J20" i="25"/>
  <c r="R16" i="31"/>
  <c r="R12" i="31"/>
  <c r="G17" i="1"/>
  <c r="I17" i="1"/>
  <c r="I14" i="1"/>
  <c r="P14" i="29"/>
  <c r="J15" i="25"/>
  <c r="O14" i="29"/>
  <c r="O16" i="29"/>
  <c r="R16" i="29"/>
  <c r="R13" i="29"/>
  <c r="N17" i="30"/>
  <c r="R17" i="30"/>
  <c r="R13" i="30"/>
  <c r="I29" i="30"/>
  <c r="I25" i="30"/>
  <c r="I30" i="30"/>
  <c r="I26" i="30"/>
  <c r="I40" i="30"/>
  <c r="I36" i="30"/>
  <c r="R42" i="30"/>
  <c r="R38" i="30"/>
  <c r="R49" i="30"/>
  <c r="R45" i="30"/>
  <c r="I59" i="30"/>
  <c r="I55" i="30"/>
  <c r="R60" i="30"/>
  <c r="R56" i="30"/>
  <c r="I61" i="30"/>
  <c r="I57" i="30"/>
  <c r="R62" i="30"/>
  <c r="R58" i="30"/>
  <c r="I69" i="30"/>
  <c r="I65" i="30"/>
  <c r="R70" i="30"/>
  <c r="R66" i="30"/>
  <c r="I71" i="30"/>
  <c r="I67" i="30"/>
  <c r="I72" i="30"/>
  <c r="I68" i="30"/>
  <c r="I79" i="30"/>
  <c r="I75" i="30"/>
  <c r="R79" i="30"/>
  <c r="R75" i="30"/>
  <c r="I80" i="30"/>
  <c r="I76" i="30"/>
  <c r="E18" i="31"/>
  <c r="P19" i="31"/>
  <c r="R19" i="31"/>
  <c r="R15" i="31"/>
  <c r="I27" i="29"/>
  <c r="I24" i="29"/>
  <c r="R26" i="29"/>
  <c r="R23" i="29"/>
  <c r="I25" i="29"/>
  <c r="I22" i="29"/>
  <c r="F18" i="34"/>
  <c r="I18" i="34"/>
  <c r="I14" i="34"/>
  <c r="K18" i="25"/>
  <c r="Q16" i="35"/>
  <c r="Q12" i="35"/>
  <c r="Q19" i="35"/>
  <c r="Q15" i="35"/>
  <c r="R82" i="35"/>
  <c r="R78" i="35"/>
  <c r="Q15" i="34"/>
  <c r="R31" i="31"/>
  <c r="R27" i="31"/>
  <c r="I32" i="31"/>
  <c r="I28" i="31"/>
  <c r="R32" i="31"/>
  <c r="R28" i="31"/>
  <c r="I39" i="31"/>
  <c r="I35" i="31"/>
  <c r="I42" i="31"/>
  <c r="I38" i="31"/>
  <c r="R42" i="31"/>
  <c r="R38" i="31"/>
  <c r="I49" i="31"/>
  <c r="I45" i="31"/>
  <c r="I51" i="31"/>
  <c r="I47" i="31"/>
  <c r="R51" i="31"/>
  <c r="R47" i="31"/>
  <c r="I52" i="31"/>
  <c r="I48" i="31"/>
  <c r="I62" i="31"/>
  <c r="I58" i="31"/>
  <c r="R62" i="31"/>
  <c r="R58" i="31"/>
  <c r="I69" i="31"/>
  <c r="I65" i="31"/>
  <c r="R70" i="31"/>
  <c r="R66" i="31"/>
  <c r="I72" i="31"/>
  <c r="I68" i="31"/>
  <c r="R72" i="31"/>
  <c r="R68" i="31"/>
  <c r="R43" i="29"/>
  <c r="R40" i="29"/>
  <c r="Q15" i="29"/>
  <c r="Q12" i="29"/>
  <c r="R27" i="29"/>
  <c r="R24" i="29"/>
  <c r="H16" i="1"/>
  <c r="H15" i="30"/>
  <c r="N17" i="34"/>
  <c r="O18" i="34"/>
  <c r="R18" i="34"/>
  <c r="R14" i="34"/>
  <c r="P19" i="34"/>
  <c r="Q16" i="34"/>
  <c r="Q12" i="34"/>
  <c r="H19" i="34"/>
  <c r="H15" i="34"/>
  <c r="R29" i="34"/>
  <c r="R25" i="34"/>
  <c r="R30" i="34"/>
  <c r="R26" i="34"/>
  <c r="H16" i="34"/>
  <c r="I41" i="34"/>
  <c r="I37" i="34"/>
  <c r="R50" i="34"/>
  <c r="R46" i="34"/>
  <c r="I52" i="34"/>
  <c r="I48" i="34"/>
  <c r="I59" i="34"/>
  <c r="I55" i="34"/>
  <c r="I81" i="34"/>
  <c r="I77" i="34"/>
  <c r="N19" i="35"/>
  <c r="Q17" i="35"/>
  <c r="Q13" i="35"/>
  <c r="I29" i="35"/>
  <c r="I25" i="35"/>
  <c r="Q18" i="35"/>
  <c r="Q14" i="35"/>
  <c r="I41" i="35"/>
  <c r="I37" i="35"/>
  <c r="R49" i="35"/>
  <c r="R45" i="35"/>
  <c r="I50" i="35"/>
  <c r="I46" i="35"/>
  <c r="R50" i="35"/>
  <c r="R46" i="35"/>
  <c r="R51" i="35"/>
  <c r="R47" i="35"/>
  <c r="I52" i="35"/>
  <c r="I48" i="35"/>
  <c r="R52" i="35"/>
  <c r="R48" i="35"/>
  <c r="I61" i="35"/>
  <c r="I57" i="35"/>
  <c r="R69" i="35"/>
  <c r="R65" i="35"/>
  <c r="I70" i="35"/>
  <c r="I66" i="35"/>
  <c r="R70" i="35"/>
  <c r="R66" i="35"/>
  <c r="R79" i="35"/>
  <c r="R75" i="35"/>
  <c r="I80" i="35"/>
  <c r="I76" i="35"/>
  <c r="R80" i="35"/>
  <c r="R76" i="35"/>
  <c r="I82" i="35"/>
  <c r="I78" i="35"/>
  <c r="I25" i="6"/>
  <c r="D29" i="6"/>
  <c r="J38" i="25"/>
  <c r="I18" i="21"/>
  <c r="I14" i="21"/>
  <c r="F31" i="3"/>
  <c r="K22" i="25"/>
  <c r="I18" i="30"/>
  <c r="I14" i="30"/>
  <c r="N15" i="29"/>
  <c r="I35" i="29"/>
  <c r="I32" i="29"/>
  <c r="I50" i="30"/>
  <c r="I46" i="30"/>
  <c r="I81" i="30"/>
  <c r="I77" i="30"/>
  <c r="J16" i="25"/>
  <c r="F16" i="21"/>
  <c r="I16" i="21"/>
  <c r="I12" i="21"/>
  <c r="F19" i="30"/>
  <c r="I70" i="30"/>
  <c r="I66" i="30"/>
  <c r="I40" i="31"/>
  <c r="I36" i="31"/>
  <c r="I16" i="29"/>
  <c r="I13" i="29"/>
  <c r="K21" i="25"/>
  <c r="K17" i="25"/>
  <c r="K23" i="25"/>
  <c r="F19" i="21"/>
  <c r="I19" i="21"/>
  <c r="I15" i="21"/>
  <c r="I19" i="30"/>
  <c r="I15" i="30"/>
  <c r="P15" i="29"/>
  <c r="I41" i="29"/>
  <c r="I38" i="29"/>
  <c r="I43" i="29"/>
  <c r="I40" i="29"/>
  <c r="R50" i="30"/>
  <c r="R46" i="30"/>
  <c r="I51" i="30"/>
  <c r="I47" i="30"/>
  <c r="I14" i="29"/>
  <c r="I11" i="29"/>
  <c r="I71" i="31"/>
  <c r="I67" i="31"/>
  <c r="H16" i="3"/>
  <c r="J26" i="25"/>
  <c r="I32" i="34"/>
  <c r="I28" i="34"/>
  <c r="I50" i="34"/>
  <c r="I46" i="34"/>
  <c r="I70" i="34"/>
  <c r="I66" i="34"/>
  <c r="H14" i="35"/>
  <c r="H14" i="31"/>
  <c r="I30" i="34"/>
  <c r="I26" i="34"/>
  <c r="I39" i="34"/>
  <c r="I35" i="34"/>
  <c r="E19" i="35"/>
  <c r="I19" i="35"/>
  <c r="I15" i="35"/>
  <c r="E18" i="35"/>
  <c r="I18" i="35"/>
  <c r="I14" i="35"/>
  <c r="E17" i="35"/>
  <c r="I17" i="35"/>
  <c r="I13" i="35"/>
  <c r="E16" i="35"/>
  <c r="I16" i="35"/>
  <c r="I12" i="35"/>
  <c r="P19" i="35"/>
  <c r="P18" i="35"/>
  <c r="R18" i="35"/>
  <c r="R14" i="35"/>
  <c r="P16" i="35"/>
  <c r="K19" i="25"/>
  <c r="K20" i="25"/>
  <c r="G62" i="3"/>
  <c r="G63" i="3"/>
  <c r="Q19" i="21"/>
  <c r="Q15" i="21"/>
  <c r="O19" i="34"/>
  <c r="R19" i="34"/>
  <c r="R15" i="34"/>
  <c r="R40" i="34"/>
  <c r="R36" i="34"/>
  <c r="H13" i="35"/>
  <c r="F62" i="3"/>
  <c r="F63" i="3"/>
  <c r="H15" i="35"/>
  <c r="I17" i="31"/>
  <c r="I13" i="31"/>
  <c r="R17" i="34"/>
  <c r="R13" i="34"/>
  <c r="G47" i="3"/>
  <c r="J17" i="25"/>
  <c r="K16" i="25"/>
  <c r="H12" i="34"/>
  <c r="R19" i="35"/>
  <c r="R15" i="35"/>
  <c r="R14" i="29"/>
  <c r="R11" i="29"/>
  <c r="R16" i="21"/>
  <c r="R12" i="21"/>
  <c r="K12" i="25"/>
  <c r="H13" i="1"/>
  <c r="I18" i="31"/>
  <c r="I14" i="31"/>
  <c r="F47" i="3"/>
  <c r="I47" i="3"/>
  <c r="R15" i="29"/>
  <c r="R12" i="29"/>
  <c r="J19" i="25"/>
  <c r="R16" i="35"/>
  <c r="R12" i="35"/>
</calcChain>
</file>

<file path=xl/sharedStrings.xml><?xml version="1.0" encoding="utf-8"?>
<sst xmlns="http://schemas.openxmlformats.org/spreadsheetml/2006/main" count="1979" uniqueCount="419">
  <si>
    <t>Estimado(a) director(a),</t>
  </si>
  <si>
    <t>Este aplicativo ha sido diseñado para ayudarte a proyectar, desde el diagnóstico, metas más objetivas de los Compromisos de Gestión Escolar del año 2016 y así, paso a paso, ir concretando la formulación del Plan Anual de Trabajo. Esperamos, con mucha expectativa, se convierta en una herramienta útil para tu gestión escolar del presente año.</t>
  </si>
  <si>
    <t>Tabla de contenido</t>
  </si>
  <si>
    <t>Compromiso de Gestión 1</t>
  </si>
  <si>
    <t>Meta de rendimiento en ECE o ECELO</t>
  </si>
  <si>
    <t>Meta de rendimiento en el nivel Inicial</t>
  </si>
  <si>
    <t>Meta de rendimiento en el nivel Inicial (2)</t>
  </si>
  <si>
    <t>Meta de rendimiento en el nivel Primaria</t>
  </si>
  <si>
    <t>Meta de rendimiento en el nivel Primaria (2)</t>
  </si>
  <si>
    <t>Meta de rendimiento en el nivel Secundaria</t>
  </si>
  <si>
    <t>Meta de rendimiento en el nivel Secundaria (2)</t>
  </si>
  <si>
    <t>Compromiso de Gestión 2</t>
  </si>
  <si>
    <t>Meta de permanencia y conclusión</t>
  </si>
  <si>
    <t>Compromiso de Gestión 3</t>
  </si>
  <si>
    <t>Calendarización del año escolar</t>
  </si>
  <si>
    <t>Compromiso de Gestión 4</t>
  </si>
  <si>
    <t>Metas de acompañamiento y monitoreo</t>
  </si>
  <si>
    <t>Compromiso de Gestión 5</t>
  </si>
  <si>
    <t>Meta asociada a la convivencia escolar</t>
  </si>
  <si>
    <t>Compromiso de Gestión 6</t>
  </si>
  <si>
    <t>Matriz diagnóstica de la IE</t>
  </si>
  <si>
    <t>Matriz de planificación</t>
  </si>
  <si>
    <t>Matriz de actividades del PAT</t>
  </si>
  <si>
    <t>IMPORTANTE</t>
  </si>
  <si>
    <t>☑</t>
  </si>
  <si>
    <t>El presente aplicativo es compatible con la versión de Office del año 2013. Si utilizas versiones anteriores, es posible que tengas dificultades con algunas configuraciones.</t>
  </si>
  <si>
    <t>Para facilitar su uso, las celdas que necesitas completar pueden editarse, mientras que las celdas grises no pueden modificarse. Esta decisión será útil para que los cálculos sean más exactos y el trabajo de completar la información no corra riesgo de ser en vano. Sin embargo, algunas celdas con links a páginas o secciones de este documento sí pueden modificarse, deberás tener cuidado de no eliminar su contenido.</t>
  </si>
  <si>
    <t>Al inicio de las tablas presentadas, encontrarás algunas aclaraciones generales sobre el modo de llenar los recuadros; de requerir más precisiones al respecto, acudir al manual sobre el uso del aplicativo.</t>
  </si>
  <si>
    <t>Esta matriz está pensada para abarcar la posibilidad de una I.E. con los tres niveles. Sin embargo, si tu I.E. cuenta solo con 1 ó 2 de los niveles de EBR, podrás ocultar las filas o columnas que no vayas a utilizar. En el siguiente link podrás encontrar instrucciones de cómo hacerlo.</t>
  </si>
  <si>
    <t>¿Cómo ocultar filas o columnas en excel?</t>
  </si>
  <si>
    <t>Indicador: Porcentaje de estudiantes que logran un nivel satisfactorio en la ECE.</t>
  </si>
  <si>
    <t>Ir a Tabla de contenido</t>
  </si>
  <si>
    <t>Evaluación Censal de Estudiantes - ECE o ECELO.</t>
  </si>
  <si>
    <t xml:space="preserve">P  R  I  M  A  R  I  A   </t>
  </si>
  <si>
    <r>
      <rPr>
        <b/>
        <sz val="11"/>
        <rFont val="Arial Unicode MS"/>
        <family val="2"/>
      </rPr>
      <t xml:space="preserve">¿Qué hacer? 
</t>
    </r>
    <r>
      <rPr>
        <sz val="11"/>
        <rFont val="Arial Unicode MS"/>
        <family val="2"/>
      </rPr>
      <t>1°</t>
    </r>
    <r>
      <rPr>
        <b/>
        <sz val="11"/>
        <rFont val="Arial Unicode MS"/>
        <family val="2"/>
      </rPr>
      <t xml:space="preserve"> </t>
    </r>
    <r>
      <rPr>
        <i/>
        <sz val="11"/>
        <rFont val="Calibri"/>
        <family val="2"/>
      </rPr>
      <t>Para completar las siguientes tablas tendrás que revisar tus resultados de la ECE (en EBR) o la ECELO (en EIB) de los años 2014 al 2016 y trasladarlos a los recuadros correspondientes (por ejemplo, si en el 2013 obtuviste 35 % de estudiantes en el nivel satisfactorio, deberás escribir 35  en el recuadro asociado a ese dato). 
2° Con esos datos podrás ver el progreso de tus resultados y, además, en la columna de "Pronóstico" aparecerá automáticamente el porcentaje que podrías obtener en el 2016, si continúas con la misma tendencia de los años anteriores. En relación con esos valores pronosticados, podrás proyectar tus metas al 2017.
3° Luego, para ajustar esas metas puedes revisar cuántos estudiantes tendrían que, en realidad, alcanzar el nivel satisfactorio para cumplir con esa proyección (para eso están las tablas siguientes). Lo ideal es que la meta final, que te propongas, sea desafiante pero realista. Por eso debes tomar en cuenta el pronóstico y el número de estudiantes en nivel satisfactorio.</t>
    </r>
  </si>
  <si>
    <t>¿Cuáles fueron mis resultados en los años anteriores?</t>
  </si>
  <si>
    <t>Comprensión Lectora</t>
  </si>
  <si>
    <t>Matemática</t>
  </si>
  <si>
    <t>Meta IE*</t>
  </si>
  <si>
    <t>Pronóstico**</t>
  </si>
  <si>
    <t>Nivel de logro</t>
  </si>
  <si>
    <t>% de estudiantes en cada nivel de logro.</t>
  </si>
  <si>
    <t>Satisfactorio</t>
  </si>
  <si>
    <t>En progreso</t>
  </si>
  <si>
    <t>En inicio</t>
  </si>
  <si>
    <r>
      <t>¿Cuántos estudiantes tienes en</t>
    </r>
    <r>
      <rPr>
        <b/>
        <sz val="12"/>
        <rFont val="Calibri"/>
        <family val="2"/>
      </rPr>
      <t xml:space="preserve"> 2do. grado de primaria</t>
    </r>
    <r>
      <rPr>
        <b/>
        <sz val="11"/>
        <rFont val="Calibri"/>
        <family val="2"/>
      </rPr>
      <t xml:space="preserve"> (</t>
    </r>
    <r>
      <rPr>
        <b/>
        <u/>
        <sz val="11"/>
        <rFont val="Calibri"/>
        <family val="2"/>
      </rPr>
      <t>ECE</t>
    </r>
    <r>
      <rPr>
        <b/>
        <sz val="11"/>
        <rFont val="Calibri"/>
        <family val="2"/>
      </rPr>
      <t xml:space="preserve">) o en </t>
    </r>
    <r>
      <rPr>
        <b/>
        <sz val="12"/>
        <rFont val="Calibri"/>
        <family val="2"/>
      </rPr>
      <t>4to. grado de primaria</t>
    </r>
    <r>
      <rPr>
        <b/>
        <sz val="11"/>
        <rFont val="Calibri"/>
        <family val="2"/>
      </rPr>
      <t xml:space="preserve"> (</t>
    </r>
    <r>
      <rPr>
        <b/>
        <u/>
        <sz val="11"/>
        <rFont val="Calibri"/>
        <family val="2"/>
      </rPr>
      <t>ECELO</t>
    </r>
    <r>
      <rPr>
        <b/>
        <sz val="11"/>
        <rFont val="Calibri"/>
        <family val="2"/>
      </rPr>
      <t xml:space="preserve">) este </t>
    </r>
    <r>
      <rPr>
        <b/>
        <u/>
        <sz val="12"/>
        <rFont val="Calibri"/>
        <family val="2"/>
      </rPr>
      <t>2017</t>
    </r>
    <r>
      <rPr>
        <b/>
        <sz val="11"/>
        <rFont val="Calibri"/>
        <family val="2"/>
      </rPr>
      <t>?</t>
    </r>
  </si>
  <si>
    <t>Nro.</t>
  </si>
  <si>
    <r>
      <t xml:space="preserve">Para lograr tus metas en </t>
    </r>
    <r>
      <rPr>
        <b/>
        <i/>
        <u/>
        <sz val="12"/>
        <rFont val="Calibri"/>
        <family val="2"/>
      </rPr>
      <t>Comunicación</t>
    </r>
    <r>
      <rPr>
        <i/>
        <sz val="11"/>
        <rFont val="Calibri"/>
        <family val="2"/>
      </rPr>
      <t>, el número de estudiantes en cada nivel de logro debería ser…</t>
    </r>
  </si>
  <si>
    <r>
      <t xml:space="preserve">Para lograr tus metas en </t>
    </r>
    <r>
      <rPr>
        <b/>
        <i/>
        <u/>
        <sz val="12"/>
        <rFont val="Calibri"/>
        <family val="2"/>
      </rPr>
      <t>Matemática</t>
    </r>
    <r>
      <rPr>
        <i/>
        <sz val="12"/>
        <rFont val="Calibri"/>
        <family val="2"/>
      </rPr>
      <t>,</t>
    </r>
    <r>
      <rPr>
        <i/>
        <sz val="11"/>
        <rFont val="Calibri"/>
        <family val="2"/>
      </rPr>
      <t>el número de estudiantes en cada nivel de logro debería ser…</t>
    </r>
  </si>
  <si>
    <t>Nivel de logro en Comunicación</t>
  </si>
  <si>
    <t>Nro. de estudiantes</t>
  </si>
  <si>
    <t>Nivel de logro en Matemática</t>
  </si>
  <si>
    <t>¿Cómo se ven esos resultados gráficamente?</t>
  </si>
  <si>
    <r>
      <rPr>
        <b/>
        <sz val="11"/>
        <rFont val="Arial Unicode MS"/>
        <family val="2"/>
      </rPr>
      <t xml:space="preserve">★ </t>
    </r>
    <r>
      <rPr>
        <i/>
        <sz val="11"/>
        <rFont val="Calibri"/>
        <family val="2"/>
      </rPr>
      <t>En los gráficos siguientes puedes ver cómo han variado tus resultados desde el año 2013. Además, te indica dónde estarían tus resultados si llegas a cumplir tus metas planteadas.</t>
    </r>
  </si>
  <si>
    <t xml:space="preserve">Evaluación Censal de Estudiantes - ECE </t>
  </si>
  <si>
    <t xml:space="preserve">S  E  C  U  N  D  A  R  I  A </t>
  </si>
  <si>
    <t>Resultados 2016</t>
  </si>
  <si>
    <r>
      <t>¿Cuántos estudiantes tienes en</t>
    </r>
    <r>
      <rPr>
        <b/>
        <sz val="12"/>
        <rFont val="Calibri"/>
        <family val="2"/>
      </rPr>
      <t xml:space="preserve"> 2do. grado de secundaria</t>
    </r>
    <r>
      <rPr>
        <b/>
        <sz val="11"/>
        <rFont val="Calibri"/>
        <family val="2"/>
      </rPr>
      <t xml:space="preserve"> (</t>
    </r>
    <r>
      <rPr>
        <b/>
        <u/>
        <sz val="11"/>
        <rFont val="Calibri"/>
        <family val="2"/>
      </rPr>
      <t>ECE</t>
    </r>
    <r>
      <rPr>
        <b/>
        <sz val="11"/>
        <rFont val="Calibri"/>
        <family val="2"/>
      </rPr>
      <t xml:space="preserve">) este </t>
    </r>
    <r>
      <rPr>
        <b/>
        <u/>
        <sz val="12"/>
        <rFont val="Calibri"/>
        <family val="2"/>
      </rPr>
      <t>2017</t>
    </r>
    <r>
      <rPr>
        <b/>
        <sz val="11"/>
        <rFont val="Calibri"/>
        <family val="2"/>
      </rPr>
      <t>?</t>
    </r>
  </si>
  <si>
    <r>
      <t xml:space="preserve">Para lograr tus metas en </t>
    </r>
    <r>
      <rPr>
        <b/>
        <i/>
        <u/>
        <sz val="12"/>
        <rFont val="Calibri"/>
        <family val="2"/>
      </rPr>
      <t>Comunicación</t>
    </r>
    <r>
      <rPr>
        <i/>
        <sz val="11"/>
        <rFont val="Calibri"/>
        <family val="2"/>
      </rPr>
      <t>, el número de estudiantes en cada nivel de logro debería ser:</t>
    </r>
  </si>
  <si>
    <r>
      <t xml:space="preserve">Para lograr tus metas en </t>
    </r>
    <r>
      <rPr>
        <b/>
        <i/>
        <u/>
        <sz val="12"/>
        <rFont val="Calibri"/>
        <family val="2"/>
      </rPr>
      <t>Matemática</t>
    </r>
    <r>
      <rPr>
        <i/>
        <sz val="12"/>
        <rFont val="Calibri"/>
        <family val="2"/>
      </rPr>
      <t>,</t>
    </r>
    <r>
      <rPr>
        <i/>
        <sz val="11"/>
        <rFont val="Calibri"/>
        <family val="2"/>
      </rPr>
      <t>el número de estudiantes en cada nivel de logro debería ser:</t>
    </r>
  </si>
  <si>
    <r>
      <rPr>
        <b/>
        <sz val="11"/>
        <rFont val="Arial Unicode MS"/>
        <family val="2"/>
      </rPr>
      <t xml:space="preserve">★ </t>
    </r>
    <r>
      <rPr>
        <i/>
        <sz val="11"/>
        <rFont val="Calibri"/>
        <family val="2"/>
      </rPr>
      <t>En los gráficos puedes ver el inicio de los resultados de la evaluación y cómo se proyectan según las metas planteadas.</t>
    </r>
  </si>
  <si>
    <r>
      <rPr>
        <b/>
        <i/>
        <sz val="11"/>
        <rFont val="Calibri"/>
        <family val="2"/>
      </rPr>
      <t xml:space="preserve">* Meta IE: </t>
    </r>
    <r>
      <rPr>
        <i/>
        <sz val="11"/>
        <rFont val="Calibri"/>
        <family val="2"/>
      </rPr>
      <t>Son los porcentajes que tu I.E. se propone alcanzar el año 2017.</t>
    </r>
  </si>
  <si>
    <r>
      <rPr>
        <b/>
        <i/>
        <sz val="11"/>
        <rFont val="Calibri"/>
        <family val="2"/>
      </rPr>
      <t xml:space="preserve">** Pronóstico: </t>
    </r>
    <r>
      <rPr>
        <i/>
        <sz val="11"/>
        <rFont val="Calibri"/>
        <family val="2"/>
      </rPr>
      <t>Es un porcentaje calculado en función de tus resultados anteriores. Esta columna no sumará 100%, pero sus valores te ayudarán a guiar tus metas.</t>
    </r>
  </si>
  <si>
    <t>★ Recuerda encontrar más información sobre tus resultados en</t>
  </si>
  <si>
    <t>SICRECE</t>
  </si>
  <si>
    <t>Indicador: Porcentaje de estudiantes, de los demás grados, que alcanzan rendimiento satisfactorio.</t>
  </si>
  <si>
    <t>Metas de rendimiento en el Nivel Inicial - Comunicación y Matemática.</t>
  </si>
  <si>
    <t>¿Qué hacer?</t>
  </si>
  <si>
    <t>1° Primero, en la tabla "Histórico de rendimiento..." debes completar los datos con respecto al número de estudiantes matriculados y su nivel de logro al final de los años 2014 al 2016. 
2° Luego, aparecerán automáticamente los porcentajes que representan y tendrás el pronóstico en cada caso.
3° Finalmente, tomando como referencia el pronóstico, podrás proyectar tus metas para cada edad.
4° Esta formulación de metas por año permitirá que se calculen los datos y la meta del nivel educativo. Estos resultados se observan en la tabla del "CONSOLIDADO" y aparecen de forma automática.</t>
  </si>
  <si>
    <r>
      <rPr>
        <b/>
        <sz val="18"/>
        <color indexed="60"/>
        <rFont val="Calibri Light"/>
        <family val="2"/>
      </rPr>
      <t>CONSOLIDADO</t>
    </r>
    <r>
      <rPr>
        <b/>
        <sz val="18"/>
        <color indexed="63"/>
        <rFont val="Calibri Light"/>
        <family val="2"/>
      </rPr>
      <t xml:space="preserve"> del histórico de desempeño y formulación de metas 2017 del Nivel Inicial. </t>
    </r>
    <r>
      <rPr>
        <b/>
        <sz val="18"/>
        <color indexed="63"/>
        <rFont val="Arial Unicode MS"/>
        <family val="2"/>
      </rPr>
      <t>➨</t>
    </r>
  </si>
  <si>
    <t>Área de Comunicación</t>
  </si>
  <si>
    <t>Área de Matemática</t>
  </si>
  <si>
    <t>Meta**</t>
  </si>
  <si>
    <t>Pronóstico***</t>
  </si>
  <si>
    <t>Nivel INICIAL</t>
  </si>
  <si>
    <t>Nro. estudiantes*</t>
  </si>
  <si>
    <t>Nro. de estudiantes según calificación****</t>
  </si>
  <si>
    <t>A</t>
  </si>
  <si>
    <t>B</t>
  </si>
  <si>
    <t>C</t>
  </si>
  <si>
    <t>% de estudiantes según calificación</t>
  </si>
  <si>
    <r>
      <t xml:space="preserve">Histórico de rendimiento y formulación de metas 2016 según edad. </t>
    </r>
    <r>
      <rPr>
        <b/>
        <sz val="18"/>
        <color indexed="63"/>
        <rFont val="Arial Unicode MS"/>
        <family val="2"/>
      </rPr>
      <t>➨</t>
    </r>
  </si>
  <si>
    <t>3 años</t>
  </si>
  <si>
    <t>4 años</t>
  </si>
  <si>
    <t>Nro estudiantes*</t>
  </si>
  <si>
    <t>Nro de estudiantes según calificación****</t>
  </si>
  <si>
    <t>5 años</t>
  </si>
  <si>
    <r>
      <t xml:space="preserve">* Nro de estudiantes: </t>
    </r>
    <r>
      <rPr>
        <i/>
        <sz val="11"/>
        <rFont val="Calibri"/>
        <family val="2"/>
      </rPr>
      <t xml:space="preserve"> En los años 2013 al 2015 deberás colocar el número de estudiantes según tus actas finales; en el 2016, deberás colocar el número de estudiantes matriculados en ese año.</t>
    </r>
  </si>
  <si>
    <r>
      <t xml:space="preserve">** Meta: </t>
    </r>
    <r>
      <rPr>
        <i/>
        <sz val="11"/>
        <rFont val="Calibri"/>
        <family val="2"/>
      </rPr>
      <t xml:space="preserve"> Esta es la meta que te propones para el año 2016, deberás escribirla en las celdas blancas de %. Ten en cuenta el pronóstico para proponerte metas realistas. </t>
    </r>
  </si>
  <si>
    <r>
      <t xml:space="preserve">*** Pronóstico: </t>
    </r>
    <r>
      <rPr>
        <i/>
        <sz val="11"/>
        <rFont val="Calibri"/>
        <family val="2"/>
      </rPr>
      <t>Es el porcentaje o número de estudiantes según su desempeño en cada grado. El porcentaje de pronóstico depende de los porcentajes alcanzados en los años anteriores y no suma 100% necesariamente.Del mismo modo, suma el número de estudiantes matriculados en el año. Además pueden haber valores negativos sin que ello afecte la interpretación. En esos casos lo que dice el pronóstico es que tu tendencia es marcadamente hacia la baja.</t>
    </r>
  </si>
  <si>
    <r>
      <t>**** Estudiantes según calificación:</t>
    </r>
    <r>
      <rPr>
        <i/>
        <sz val="11"/>
        <rFont val="Calibri"/>
        <family val="2"/>
      </rPr>
      <t xml:space="preserve"> En los años 2014 al 2016 deberás poner el número de estudiantes con cada calificación según las actas finales. En el 2017, se mostrará lo que deberías alcanzar según tu meta propuesta.</t>
    </r>
  </si>
  <si>
    <t>Metas de rendimiento en el Nivel Inicial - Ciencia y Ambiente, Personal Social.</t>
  </si>
  <si>
    <t>Como habrás observado, estas tablas te servirán para realizar la misma operación anterior considerando otras Áreas Curriculares.</t>
  </si>
  <si>
    <r>
      <rPr>
        <b/>
        <sz val="18"/>
        <color indexed="60"/>
        <rFont val="Calibri Light"/>
        <family val="2"/>
      </rPr>
      <t>CONSOLIDADO</t>
    </r>
    <r>
      <rPr>
        <b/>
        <sz val="18"/>
        <color indexed="63"/>
        <rFont val="Calibri Light"/>
        <family val="2"/>
      </rPr>
      <t xml:space="preserve"> del Histórico de desempeño y formulación de metas 2017 del Nivel Inicial. </t>
    </r>
    <r>
      <rPr>
        <b/>
        <sz val="18"/>
        <color indexed="63"/>
        <rFont val="Arial Unicode MS"/>
        <family val="2"/>
      </rPr>
      <t>➨</t>
    </r>
  </si>
  <si>
    <t>Área de Ciencia y Ambiente</t>
  </si>
  <si>
    <t>Área de Personal Social</t>
  </si>
  <si>
    <t xml:space="preserve">
</t>
  </si>
  <si>
    <t>Metas de rendimiento en el Nivel Primaria para escuelas EIB - Comunicación (Lengua Materna y Segunda Lengua)</t>
  </si>
  <si>
    <r>
      <t xml:space="preserve">1° Deberás completar las tablas del </t>
    </r>
    <r>
      <rPr>
        <b/>
        <sz val="11"/>
        <rFont val="Calibri"/>
        <family val="2"/>
      </rPr>
      <t>"Histórico de rendimiento..."</t>
    </r>
    <r>
      <rPr>
        <sz val="11"/>
        <rFont val="Calibri"/>
        <family val="2"/>
      </rPr>
      <t>, según sea el caso de tu I.E. en relación a la Lengua Materna y Segunda Lengua por cada grado. 
2° Luego, verás automáticamente los porcentajes que representan y además, tendrás el pronóstico en cada caso. 
3° Finalmente, esta información te permitirá proyectar tus metas por grado.
Esta proyeccción te premitirá calcular la meta para el nivel educativo. Este consolidado se observa en la tabla "CONSOLIDADO".</t>
    </r>
  </si>
  <si>
    <r>
      <rPr>
        <b/>
        <sz val="18"/>
        <color indexed="60"/>
        <rFont val="Calibri Light"/>
        <family val="2"/>
      </rPr>
      <t>CONSOLIDADO</t>
    </r>
    <r>
      <rPr>
        <b/>
        <sz val="18"/>
        <color indexed="63"/>
        <rFont val="Calibri Light"/>
        <family val="2"/>
      </rPr>
      <t xml:space="preserve"> del Histórico de desempeño y formulación de metas 2017 del Nivel Primaria. </t>
    </r>
    <r>
      <rPr>
        <b/>
        <sz val="18"/>
        <color indexed="63"/>
        <rFont val="Arial Unicode MS"/>
        <family val="2"/>
      </rPr>
      <t>➨</t>
    </r>
  </si>
  <si>
    <r>
      <t xml:space="preserve">Área de Comunicación </t>
    </r>
    <r>
      <rPr>
        <b/>
        <sz val="12"/>
        <color indexed="9"/>
        <rFont val="Calibri"/>
        <family val="2"/>
      </rPr>
      <t>(LENGUA MATERNA)</t>
    </r>
  </si>
  <si>
    <r>
      <t xml:space="preserve">Área de Comunicación </t>
    </r>
    <r>
      <rPr>
        <b/>
        <sz val="12"/>
        <color indexed="9"/>
        <rFont val="Calibri"/>
        <family val="2"/>
      </rPr>
      <t>(SEGUNDA LENGUA)</t>
    </r>
  </si>
  <si>
    <t>Nivel PRIMARIA</t>
  </si>
  <si>
    <t>AD</t>
  </si>
  <si>
    <r>
      <t xml:space="preserve">Histórico de rendimiento y formulación de metas 2016 según grado. </t>
    </r>
    <r>
      <rPr>
        <b/>
        <sz val="18"/>
        <color indexed="63"/>
        <rFont val="Arial Unicode MS"/>
        <family val="2"/>
      </rPr>
      <t>➨</t>
    </r>
  </si>
  <si>
    <t>1er grado</t>
  </si>
  <si>
    <t>2do grado</t>
  </si>
  <si>
    <t>3er grado</t>
  </si>
  <si>
    <t>4to grado</t>
  </si>
  <si>
    <t>5to grado</t>
  </si>
  <si>
    <t>6to grado</t>
  </si>
  <si>
    <r>
      <t xml:space="preserve">En las II.EE. Intercultural Bilingüe se consignará en COMUNICACIÓN, la </t>
    </r>
    <r>
      <rPr>
        <sz val="11"/>
        <rFont val="Calibri"/>
        <family val="2"/>
      </rPr>
      <t>Calificación diferenciada de</t>
    </r>
    <r>
      <rPr>
        <sz val="11"/>
        <rFont val="Calibri"/>
        <family val="2"/>
      </rPr>
      <t xml:space="preserve"> Lengua Materna y Segunda Lengua, de acuerdo a la Directiva N° 004 VMGP-2005, aprobada por RM N° 0234-2005-ED.</t>
    </r>
  </si>
  <si>
    <t>Para las II.EE. organizadas en REDES EDUCATIVAS, considerarán la consolidación de la calificación final de cada una de las II.EE. que conforman la RED, lo que les permitirá proyectar una meta de RED EDUCATIVA que incluya las aspiraciones de cada una de las II.EE. que la componen.</t>
  </si>
  <si>
    <r>
      <t xml:space="preserve">* Nro. de estudiantes: </t>
    </r>
    <r>
      <rPr>
        <i/>
        <sz val="11"/>
        <rFont val="Calibri"/>
        <family val="2"/>
      </rPr>
      <t xml:space="preserve"> En los años 2013 al 2015 deberás colocar el número de estudiantes según tus actas finales; en el 2016, deberás colocar el número de estudiantes matriculados en ese año.</t>
    </r>
  </si>
  <si>
    <r>
      <t>**** Estudiantes según calificación:</t>
    </r>
    <r>
      <rPr>
        <i/>
        <sz val="11"/>
        <rFont val="Calibri"/>
        <family val="2"/>
      </rPr>
      <t xml:space="preserve"> En los años 2014 al 2016 deberás poner el número de estudiantes con cada calificación según las actas finales. En el 2016, se mostrará lo que deberías alcanzar según tu meta propuesta.</t>
    </r>
  </si>
  <si>
    <t>***** Para trabajar con estudiantyes de II.EE. EIB.</t>
  </si>
  <si>
    <t>Regresar a la tabla de contenido</t>
  </si>
  <si>
    <t>Metas de rendimiento en el Nivel Primaria - Comunicación y Matemática.</t>
  </si>
  <si>
    <r>
      <t xml:space="preserve">1° Deberás completar las tablas del </t>
    </r>
    <r>
      <rPr>
        <b/>
        <sz val="11"/>
        <color indexed="8"/>
        <rFont val="Calibri"/>
        <family val="2"/>
      </rPr>
      <t>"Histórico de rendimiento...</t>
    </r>
    <r>
      <rPr>
        <sz val="11"/>
        <color indexed="8"/>
        <rFont val="Calibri"/>
        <family val="2"/>
      </rPr>
      <t>" según el grado. Luego, verás automáticamente los porcentajes que representan y además, tendrás el pronóstico en cada caso. 
2° Finalmente, esta información te permitirá proyectar tus metas por grado.
Esta proyección te premitirá calcular la meta para el nivel educativo. Este consolidado se observa en la tabla superior.</t>
    </r>
  </si>
  <si>
    <t xml:space="preserve">Área de Comunicación </t>
  </si>
  <si>
    <r>
      <t xml:space="preserve">En el caso de II.EE. Intercultural Bilingüe se consignará en COMUNICACIÓN, la </t>
    </r>
    <r>
      <rPr>
        <b/>
        <sz val="11"/>
        <rFont val="Calibri"/>
        <family val="2"/>
      </rPr>
      <t>Calificación final del Área</t>
    </r>
    <r>
      <rPr>
        <sz val="11"/>
        <rFont val="Calibri"/>
        <family val="2"/>
      </rPr>
      <t xml:space="preserve"> que incluye Lengua Materna y Segunda Lengua, de acuerdo a la Directiva N° 004 VMGP-2005, aprobada por RM N° 0234-2005-ED.</t>
    </r>
  </si>
  <si>
    <t>Para las II.EE. organizadas en REDES EDUCATIVAS, considerarán la consolidación de la calificación final de cada una de las II.EE. que conforman la RED, lo que les permitirá proyectar una meta de RED EDUCATIVA que incluye las aspiraciones de cada una de las II.EE. que la componen.</t>
  </si>
  <si>
    <t>Metas de rendimiento en el Nivel Primaria - Ciencia y Ambiente, Personal Social</t>
  </si>
  <si>
    <t>1° En las tablas de "Hitórico de rendimiento...", ingresarás los datos como en el procedimiento anterior, considerando otras Áreas Curriculares. 
2° Luego, se completará automáticamente la tabla "CONSOLIDADO" del histórico de desempeño y formulación de metas 2015.</t>
  </si>
  <si>
    <r>
      <rPr>
        <b/>
        <sz val="18"/>
        <color indexed="60"/>
        <rFont val="Calibri Light"/>
        <family val="2"/>
      </rPr>
      <t>CONSOLIDADO</t>
    </r>
    <r>
      <rPr>
        <b/>
        <sz val="18"/>
        <color indexed="63"/>
        <rFont val="Calibri Light"/>
        <family val="2"/>
      </rPr>
      <t xml:space="preserve"> del Histórico de desempeño y formulación de metas 2017</t>
    </r>
    <r>
      <rPr>
        <b/>
        <sz val="14"/>
        <color indexed="63"/>
        <rFont val="Calibri Light"/>
        <family val="2"/>
      </rPr>
      <t xml:space="preserve"> </t>
    </r>
    <r>
      <rPr>
        <b/>
        <sz val="18"/>
        <color indexed="63"/>
        <rFont val="Calibri Light"/>
        <family val="2"/>
      </rPr>
      <t xml:space="preserve">del Nivel Primaria. </t>
    </r>
    <r>
      <rPr>
        <b/>
        <sz val="18"/>
        <color indexed="63"/>
        <rFont val="Arial Unicode MS"/>
        <family val="2"/>
      </rPr>
      <t>➨</t>
    </r>
  </si>
  <si>
    <r>
      <t xml:space="preserve">Histórico de rendimiento y formulación de metas 2016 según grado </t>
    </r>
    <r>
      <rPr>
        <b/>
        <sz val="18"/>
        <color indexed="63"/>
        <rFont val="Arial Unicode MS"/>
        <family val="2"/>
      </rPr>
      <t>➨</t>
    </r>
  </si>
  <si>
    <t>Metas de rendimiento en el Nivel Secundaria.</t>
  </si>
  <si>
    <t>1° En las tablas "Histórico de rendimiento... ", deberás completar los datos solicitados: el número de estudiantes que obtuvo cada calificación al final del período del 2012 al 2014, según cada año de estudios. Una vez que completes esos datos, aparecerán los porcentajes que representan y además, tendrás el pronóstico en cada caso.
2° Finalmente, con dicha información podrás proyectar tus metas para cada año.
3° A partir de la información que ingresaste, se calcularán los datos y la meta para el nivel educativo. Este consolidado se observa en la tabla superior.</t>
  </si>
  <si>
    <r>
      <rPr>
        <b/>
        <sz val="18"/>
        <color indexed="60"/>
        <rFont val="Calibri Light"/>
        <family val="2"/>
      </rPr>
      <t>CONSOLIDADO</t>
    </r>
    <r>
      <rPr>
        <b/>
        <sz val="18"/>
        <color indexed="8"/>
        <rFont val="Calibri Light"/>
        <family val="2"/>
      </rPr>
      <t xml:space="preserve"> del histórico de notas y formulación de metas 2017</t>
    </r>
    <r>
      <rPr>
        <b/>
        <sz val="14"/>
        <color indexed="8"/>
        <rFont val="Calibri Light"/>
        <family val="2"/>
      </rPr>
      <t xml:space="preserve"> </t>
    </r>
    <r>
      <rPr>
        <b/>
        <sz val="18"/>
        <color indexed="8"/>
        <rFont val="Calibri Light"/>
        <family val="2"/>
      </rPr>
      <t xml:space="preserve">del Nivel Secundaria. </t>
    </r>
    <r>
      <rPr>
        <b/>
        <sz val="18"/>
        <color indexed="8"/>
        <rFont val="Arial Unicode MS"/>
        <family val="2"/>
      </rPr>
      <t>➨</t>
    </r>
  </si>
  <si>
    <t>Nivel SECUNDARIA</t>
  </si>
  <si>
    <t>18-20</t>
  </si>
  <si>
    <t>14-17</t>
  </si>
  <si>
    <t>11-13</t>
  </si>
  <si>
    <t>0-10</t>
  </si>
  <si>
    <r>
      <t xml:space="preserve">Histórico de rendimento y formulación de metas 2017 según año. </t>
    </r>
    <r>
      <rPr>
        <b/>
        <sz val="18"/>
        <color indexed="8"/>
        <rFont val="Arial Unicode MS"/>
        <family val="2"/>
      </rPr>
      <t>➨</t>
    </r>
  </si>
  <si>
    <t>1er.
año</t>
  </si>
  <si>
    <t>2do.
año</t>
  </si>
  <si>
    <t>2do. 
año</t>
  </si>
  <si>
    <t>3er.
año</t>
  </si>
  <si>
    <t>4to. 
año</t>
  </si>
  <si>
    <t>5to.
año</t>
  </si>
  <si>
    <r>
      <t>**** Estudiantes según calificación:</t>
    </r>
    <r>
      <rPr>
        <i/>
        <sz val="11"/>
        <rFont val="Calibri"/>
        <family val="2"/>
      </rPr>
      <t xml:space="preserve"> En los años 2013 al 2015 deberás poner el número de estudiantes con cada calificación según las actas finales. En el 2016, se mostrará lo que deberías alcanzar según tu meta propuesta.</t>
    </r>
  </si>
  <si>
    <t>Metas de rendimiento en el Nivel Secundaria - Ciencia, Tecnología y Ambiente; Historia, Geografía y Economía.</t>
  </si>
  <si>
    <t>En las tablas que aparecen en la parte inferior, ingresarás los datos como en el procedimiento anterior, considerando otras Áreas Curriculares. Y luego, aparecerán automáticamente los datos en la tabla superior del CONSOLIDADO del históricos de notas y formulación de metas 2015.</t>
  </si>
  <si>
    <t xml:space="preserve">
</t>
  </si>
  <si>
    <r>
      <rPr>
        <b/>
        <sz val="18"/>
        <color indexed="60"/>
        <rFont val="Calibri Light"/>
        <family val="2"/>
      </rPr>
      <t>CONSOLIDADO</t>
    </r>
    <r>
      <rPr>
        <b/>
        <sz val="18"/>
        <color indexed="8"/>
        <rFont val="Calibri Light"/>
        <family val="2"/>
      </rPr>
      <t xml:space="preserve"> del histórico de notas y formulación de metas 2017</t>
    </r>
    <r>
      <rPr>
        <b/>
        <sz val="14"/>
        <color indexed="8"/>
        <rFont val="Calibri Light"/>
        <family val="2"/>
      </rPr>
      <t xml:space="preserve"> </t>
    </r>
    <r>
      <rPr>
        <b/>
        <sz val="18"/>
        <color indexed="8"/>
        <rFont val="Calibri Light"/>
        <family val="2"/>
      </rPr>
      <t xml:space="preserve">del Nivel Secundaria.  </t>
    </r>
    <r>
      <rPr>
        <b/>
        <sz val="18"/>
        <color indexed="8"/>
        <rFont val="Arial Unicode MS"/>
        <family val="2"/>
      </rPr>
      <t>➨</t>
    </r>
  </si>
  <si>
    <t>Área de Ciencia, Tecnología y Ambiente</t>
  </si>
  <si>
    <t>Área de Historia, Geografía y Economía</t>
  </si>
  <si>
    <t>Nivel SECUNDARIO</t>
  </si>
  <si>
    <r>
      <t xml:space="preserve">Histórico de rendimiento y formulación de metas 2017 según año. </t>
    </r>
    <r>
      <rPr>
        <b/>
        <sz val="18"/>
        <color indexed="8"/>
        <rFont val="Arial Unicode MS"/>
        <family val="2"/>
      </rPr>
      <t>➨</t>
    </r>
  </si>
  <si>
    <t>4to.
año</t>
  </si>
  <si>
    <t>Indicador: Porcentaje de estudiantes que culminan el año escolar 2016 y se matriculan y concluyen el 2016.</t>
  </si>
  <si>
    <t>Metas de conclusión y permanencia</t>
  </si>
  <si>
    <r>
      <rPr>
        <sz val="11"/>
        <rFont val="Calibri"/>
        <family val="2"/>
      </rPr>
      <t xml:space="preserve">1° Completa los datos teniendo en cuenta las </t>
    </r>
    <r>
      <rPr>
        <b/>
        <sz val="11"/>
        <rFont val="Calibri"/>
        <family val="2"/>
      </rPr>
      <t>"definiciones clave"</t>
    </r>
    <r>
      <rPr>
        <sz val="11"/>
        <rFont val="Calibri"/>
        <family val="2"/>
      </rPr>
      <t xml:space="preserve">. Si no tienes estudiantes en algún grado o nivel, entonces coloca "0" en los recuadros correspondientes.
2° Al colocar los datos referidos al número de estudiantes, se mostrarán automáticamente los porcentajes de conclusión, permanencia, abandono y traslado del año 2015. </t>
    </r>
    <r>
      <rPr>
        <b/>
        <sz val="11"/>
        <rFont val="Calibri"/>
        <family val="2"/>
      </rPr>
      <t xml:space="preserve">  </t>
    </r>
    <r>
      <rPr>
        <b/>
        <sz val="11"/>
        <rFont val="Arial Unicode MS"/>
        <family val="2"/>
      </rPr>
      <t xml:space="preserve">                                                                                                                                                                                                                 </t>
    </r>
    <r>
      <rPr>
        <i/>
        <sz val="11"/>
        <rFont val="Calibri"/>
        <family val="2"/>
      </rPr>
      <t xml:space="preserve">
</t>
    </r>
    <r>
      <rPr>
        <b/>
        <i/>
        <sz val="11.5"/>
        <rFont val="Calibri"/>
        <family val="2"/>
      </rPr>
      <t/>
    </r>
  </si>
  <si>
    <r>
      <t xml:space="preserve">Resultados 2016 </t>
    </r>
    <r>
      <rPr>
        <b/>
        <sz val="20"/>
        <color indexed="8"/>
        <rFont val="Arial Unicode MS"/>
        <family val="2"/>
      </rPr>
      <t>➨</t>
    </r>
  </si>
  <si>
    <t>Nivel educativo</t>
  </si>
  <si>
    <t>Grado</t>
  </si>
  <si>
    <t>Datos</t>
  </si>
  <si>
    <t>Matrícula 2016</t>
  </si>
  <si>
    <t>Abandono 2016</t>
  </si>
  <si>
    <t>Traslado 2016</t>
  </si>
  <si>
    <t>Conclusión 2016</t>
  </si>
  <si>
    <t>Permanencia al 2017</t>
  </si>
  <si>
    <t>INICIAL</t>
  </si>
  <si>
    <t>Nro. estudiantes</t>
  </si>
  <si>
    <t>Porcentaje</t>
  </si>
  <si>
    <t>TOTAL del nivel</t>
  </si>
  <si>
    <t>PRIMARIA</t>
  </si>
  <si>
    <t>SECUNDARIA</t>
  </si>
  <si>
    <t>1er año</t>
  </si>
  <si>
    <t>2do año</t>
  </si>
  <si>
    <t>3er año</t>
  </si>
  <si>
    <t>4to año</t>
  </si>
  <si>
    <t>5to año</t>
  </si>
  <si>
    <t>TOTAL de la I.E.</t>
  </si>
  <si>
    <r>
      <t>Metas 2017</t>
    </r>
    <r>
      <rPr>
        <b/>
        <sz val="20"/>
        <color indexed="8"/>
        <rFont val="Arial Unicode MS"/>
        <family val="2"/>
      </rPr>
      <t>➨</t>
    </r>
  </si>
  <si>
    <r>
      <rPr>
        <b/>
        <sz val="11"/>
        <rFont val="Arial Unicode MS"/>
        <family val="2"/>
      </rPr>
      <t xml:space="preserve">★ </t>
    </r>
    <r>
      <rPr>
        <b/>
        <i/>
        <sz val="11"/>
        <rFont val="Calibri"/>
        <family val="2"/>
      </rPr>
      <t xml:space="preserve">Indicaciones: 
1° </t>
    </r>
    <r>
      <rPr>
        <i/>
        <sz val="11"/>
        <rFont val="Calibri"/>
        <family val="2"/>
      </rPr>
      <t>En el año 2016, deberás formular metas para este compromiso. Para ello, podrás colocar los porcentajes de conclusión y permanencia que esperas tener para fines del año 2016 e inicios del año 2017.
2° Luego que completes estas metas, según cada nivel educativo, tendrás automáticamente los porcentajes correspondientes a toda tu I.E., así como el número de estudiantes que tus metas representan.</t>
    </r>
  </si>
  <si>
    <t>Formulación de metas del año 2017</t>
  </si>
  <si>
    <t>Nivel</t>
  </si>
  <si>
    <t>TODA LA I.E.</t>
  </si>
  <si>
    <t xml:space="preserve">★ Definiciones clave: </t>
  </si>
  <si>
    <r>
      <rPr>
        <b/>
        <sz val="11"/>
        <color indexed="8"/>
        <rFont val="Arial Rounded MT Bold"/>
        <family val="2"/>
      </rPr>
      <t>Matrícula</t>
    </r>
    <r>
      <rPr>
        <sz val="11"/>
        <color theme="1"/>
        <rFont val="Calibri"/>
        <family val="2"/>
        <scheme val="minor"/>
      </rPr>
      <t>: Es el número de matriculados/as en tu I.E. por nivel educativo. Puedes ir cambiando el número final cuando cierres tu nómina de matrícula.</t>
    </r>
  </si>
  <si>
    <r>
      <rPr>
        <b/>
        <sz val="11"/>
        <color indexed="8"/>
        <rFont val="Arial Rounded MT Bold"/>
        <family val="2"/>
      </rPr>
      <t>Conclusión</t>
    </r>
    <r>
      <rPr>
        <sz val="11"/>
        <color indexed="8"/>
        <rFont val="Arial Rounded MT Bold"/>
        <family val="2"/>
      </rPr>
      <t>:</t>
    </r>
    <r>
      <rPr>
        <sz val="11"/>
        <color theme="1"/>
        <rFont val="Calibri"/>
        <family val="2"/>
        <scheme val="minor"/>
      </rPr>
      <t xml:space="preserve"> Se refiere a los/as estudiantes que se matricularon y culminaron el año escolar en tu misma I.E. El porcentaje de conclusión se calcula teniendo como total al número de matriculados en el año.</t>
    </r>
  </si>
  <si>
    <r>
      <rPr>
        <b/>
        <sz val="11"/>
        <color indexed="8"/>
        <rFont val="Arial Rounded MT Bold"/>
        <family val="2"/>
      </rPr>
      <t>Permanencia</t>
    </r>
    <r>
      <rPr>
        <sz val="11"/>
        <color indexed="8"/>
        <rFont val="Arial Rounded MT Bold"/>
        <family val="2"/>
      </rPr>
      <t>:</t>
    </r>
    <r>
      <rPr>
        <sz val="11"/>
        <color theme="1"/>
        <rFont val="Calibri"/>
        <family val="2"/>
        <scheme val="minor"/>
      </rPr>
      <t xml:space="preserve"> Se refiere a los/as estudiantes que, habiendo culminado el año escolar en tu I.E., se vuelven a matricular al año siguiente. </t>
    </r>
  </si>
  <si>
    <r>
      <rPr>
        <b/>
        <sz val="11"/>
        <color indexed="8"/>
        <rFont val="Arial Rounded MT Bold"/>
        <family val="2"/>
      </rPr>
      <t>Abandono</t>
    </r>
    <r>
      <rPr>
        <sz val="11"/>
        <color indexed="8"/>
        <rFont val="Arial Rounded MT Bold"/>
        <family val="2"/>
      </rPr>
      <t>:</t>
    </r>
    <r>
      <rPr>
        <sz val="11"/>
        <color theme="1"/>
        <rFont val="Calibri"/>
        <family val="2"/>
        <scheme val="minor"/>
      </rPr>
      <t xml:space="preserve"> Se refiere a aquellos/as estudiantes que se matricularon en tu I.E. pero abandonaron sus estudios y no continuaron en ninguna otra. El porcentaje de abandono se calcula teniendo como total al número de matriculados/as en el año.</t>
    </r>
  </si>
  <si>
    <r>
      <rPr>
        <b/>
        <sz val="11"/>
        <color indexed="8"/>
        <rFont val="Arial Rounded MT Bold"/>
        <family val="2"/>
      </rPr>
      <t>Traslado</t>
    </r>
    <r>
      <rPr>
        <sz val="11"/>
        <color indexed="8"/>
        <rFont val="Arial Rounded MT Bold"/>
        <family val="2"/>
      </rPr>
      <t>:</t>
    </r>
    <r>
      <rPr>
        <sz val="11"/>
        <color theme="1"/>
        <rFont val="Calibri"/>
        <family val="2"/>
        <scheme val="minor"/>
      </rPr>
      <t xml:space="preserve"> Se refiere a los/as estudiantes que se matricularon en tu I.E., pero fueron trasladados a otras II.EE. El porcentaje de traslado se calcula teniendo como total al número de matriculados en el año.</t>
    </r>
  </si>
  <si>
    <t xml:space="preserve"> ★ Importante</t>
  </si>
  <si>
    <r>
      <t xml:space="preserve">Si tu I.E. tiene Inicial y Primaria, en los datos de "Permanencia 5 años" deberás colocar el número de estudiantes que concluyeron 5 años en tu I.E. y se matricularon en 1er. grado en </t>
    </r>
    <r>
      <rPr>
        <sz val="11"/>
        <color indexed="8"/>
        <rFont val="Calibri"/>
        <family val="2"/>
      </rPr>
      <t xml:space="preserve">el </t>
    </r>
    <r>
      <rPr>
        <sz val="11"/>
        <color indexed="8"/>
        <rFont val="Calibri"/>
        <family val="2"/>
      </rPr>
      <t>2016.</t>
    </r>
  </si>
  <si>
    <r>
      <t xml:space="preserve">Si tu I.E. tiene Primaria y Secundaria, en los datos de "Permanencia 6to grado" deberás colocar el número de estudiantes que concluyeron 6to grado en tu IE y se matricularon en 1er. año en el </t>
    </r>
    <r>
      <rPr>
        <sz val="11"/>
        <color indexed="8"/>
        <rFont val="Calibri"/>
        <family val="2"/>
      </rPr>
      <t>2016.</t>
    </r>
  </si>
  <si>
    <t>En caso tu I.E. no sea uno de los casos anteriores; y en el caso de "Permanencia 5to año", deberás repetir el número que colocaste en "conclusión".</t>
  </si>
  <si>
    <r>
      <t>Además, recuerda que este dato estará del todo completo cuando hayas cerrado tus nóminas de matrícula del año 201</t>
    </r>
    <r>
      <rPr>
        <sz val="11"/>
        <color indexed="8"/>
        <rFont val="Calibri"/>
        <family val="2"/>
      </rPr>
      <t>6</t>
    </r>
    <r>
      <rPr>
        <sz val="11"/>
        <color indexed="8"/>
        <rFont val="Calibri"/>
        <family val="2"/>
      </rPr>
      <t>.</t>
    </r>
  </si>
  <si>
    <t>Indicador: Porcentaje de horas lectivas cumplidas y de jornadas laborales efectivas de los docentes.</t>
  </si>
  <si>
    <r>
      <t xml:space="preserve">Calendarización del año escolar ➨ </t>
    </r>
    <r>
      <rPr>
        <b/>
        <sz val="11"/>
        <color indexed="23"/>
        <rFont val="Calibri Light"/>
        <family val="2"/>
      </rPr>
      <t>★ Esta herramienta te ayudará a elaborar tu Calendarización de forma más rápida y lograr el cálculo exacto.</t>
    </r>
  </si>
  <si>
    <t>1° La calendarización ya está pre-llenada en función de la fecha de inicio y fin de clases, y tomando en cuenta los feriados nacionales, las vacaciones estudiantiles de medio año hasta los dís de las Elecciones Generales. 
2° En caso que las actividades pre-llenadas varíen, en tu I.E., podrás cambiar el tipo de día (guíate por la Leyenda "Tipos de día" para seleccionar la letra que corresponda). Además, al costado de cada tipo de día ubicado en la Leyenda, se hace el recuento del número de días programados según cada tipo.</t>
  </si>
  <si>
    <t>Horas lectivas (H.L.) y jornada laboral (J.L.) por nivel</t>
  </si>
  <si>
    <t>H.L.</t>
  </si>
  <si>
    <t>J.L.</t>
  </si>
  <si>
    <t>LEYENDA  "Tipos de día"</t>
  </si>
  <si>
    <t>Nro. de días</t>
  </si>
  <si>
    <t>Nivel Inicial</t>
  </si>
  <si>
    <t>Día efectivo de aprendizaje escolar*</t>
  </si>
  <si>
    <t>* Los días efectivos de aprendizaje esc. Incluyen al día del logro.</t>
  </si>
  <si>
    <t>Nivel Primaria</t>
  </si>
  <si>
    <t>Semanas de Planificación**</t>
  </si>
  <si>
    <t>**La semana de planificación es en marzo.</t>
  </si>
  <si>
    <t>Nivel Secundaria</t>
  </si>
  <si>
    <t>Jornadas de reflexión ***</t>
  </si>
  <si>
    <t>*** Las Jornadas de Reflexión, se sugiere realizarlas: al conocerse los resultados de la ECE (abril); antes o después del 1er. día del Logro (Julio); y antes o después del 2do. día de logro (diciembre).</t>
  </si>
  <si>
    <r>
      <rPr>
        <b/>
        <sz val="11"/>
        <rFont val="Arial Unicode MS"/>
        <family val="2"/>
      </rPr>
      <t>★</t>
    </r>
    <r>
      <rPr>
        <sz val="11"/>
        <rFont val="Arial Unicode MS"/>
        <family val="2"/>
      </rPr>
      <t xml:space="preserve"> </t>
    </r>
    <r>
      <rPr>
        <i/>
        <sz val="11"/>
        <rFont val="Calibri"/>
        <family val="2"/>
      </rPr>
      <t>Este dato permitirá el cálculo exacto de horas lectivas anuales en tu I.E., según nivel. Si tu I.E. no cuenta con alguno de los niveles, coloca "0".                                                                                                                                                                  En caso tu I.E. tenga</t>
    </r>
    <r>
      <rPr>
        <i/>
        <sz val="11"/>
        <color indexed="60"/>
        <rFont val="Calibri"/>
        <family val="2"/>
      </rPr>
      <t xml:space="preserve"> Jornada Escolar Completa, deberás remitirte a la RSG N° 008-2015 MINEDU.</t>
    </r>
  </si>
  <si>
    <t>D</t>
  </si>
  <si>
    <t>Sábados o domingos.</t>
  </si>
  <si>
    <t>E</t>
  </si>
  <si>
    <t>Vacaciones estudiantiles de medio año.</t>
  </si>
  <si>
    <t>F</t>
  </si>
  <si>
    <t>Feriados (Elecciones Generales).</t>
  </si>
  <si>
    <t>**** La semana de planificación 2017, en diciembre, es para la evaluación  (balance) de responsabilidades y resultados en la implementación de los CGE, que permita la planificación del año siguiente.</t>
  </si>
  <si>
    <t>G</t>
  </si>
  <si>
    <t>Planificación 2017****</t>
  </si>
  <si>
    <t xml:space="preserve"> (Ver recomendaciones del "Manual de Gestión Escolar")</t>
  </si>
  <si>
    <t>MES</t>
  </si>
  <si>
    <t>Semana 1</t>
  </si>
  <si>
    <t>Semana 2</t>
  </si>
  <si>
    <t>Semana 3</t>
  </si>
  <si>
    <t>Semana 4</t>
  </si>
  <si>
    <t>Semana 5</t>
  </si>
  <si>
    <t>Semana 6</t>
  </si>
  <si>
    <t>N° días</t>
  </si>
  <si>
    <t>EBR</t>
  </si>
  <si>
    <t>EBA</t>
  </si>
  <si>
    <t>EBE</t>
  </si>
  <si>
    <t>ETP</t>
  </si>
  <si>
    <t>L</t>
  </si>
  <si>
    <t>Ma</t>
  </si>
  <si>
    <t>Mi</t>
  </si>
  <si>
    <t>J</t>
  </si>
  <si>
    <t>V</t>
  </si>
  <si>
    <t>S</t>
  </si>
  <si>
    <t>Inicial</t>
  </si>
  <si>
    <t>Prim.</t>
  </si>
  <si>
    <t>Secun.</t>
  </si>
  <si>
    <t>MARZO</t>
  </si>
  <si>
    <t>Fecha</t>
  </si>
  <si>
    <t>950 horas de trabajo pedagógico efectivo durante el año electivo</t>
  </si>
  <si>
    <t>Como mínimo es de 900 horas  según corresponda</t>
  </si>
  <si>
    <t xml:space="preserve">Ciclo Básico: mínimo 1000 horas de estudio (Módulo). 
Ciclo Medio: mínimo 2000 horas de estudio (Módulo). </t>
  </si>
  <si>
    <t>Tipo</t>
  </si>
  <si>
    <t>ABRIL</t>
  </si>
  <si>
    <t>MAYO</t>
  </si>
  <si>
    <t>JUNIO</t>
  </si>
  <si>
    <t>JULIO</t>
  </si>
  <si>
    <t>AGOSTO</t>
  </si>
  <si>
    <t>SEPTIEMBRE</t>
  </si>
  <si>
    <t>OCTUBRE</t>
  </si>
  <si>
    <t>NOVIEMBRE</t>
  </si>
  <si>
    <t>DICIEMBRE</t>
  </si>
  <si>
    <r>
      <t xml:space="preserve">Propuesta para la Calendarización del Año Escolar para alcanzar horas mínimas de acuerdo al </t>
    </r>
    <r>
      <rPr>
        <b/>
        <sz val="10"/>
        <color indexed="10"/>
        <rFont val="Arial Narrow"/>
        <family val="2"/>
      </rPr>
      <t>DS Nº 008-2006- ED</t>
    </r>
    <r>
      <rPr>
        <b/>
        <sz val="10"/>
        <color indexed="8"/>
        <rFont val="Arial Narrow"/>
        <family val="2"/>
      </rPr>
      <t>.</t>
    </r>
    <r>
      <rPr>
        <sz val="10"/>
        <color indexed="8"/>
        <rFont val="Arial Narrow"/>
        <family val="2"/>
      </rPr>
      <t xml:space="preserve"> Aprueban los</t>
    </r>
    <r>
      <rPr>
        <b/>
        <sz val="10"/>
        <color indexed="8"/>
        <rFont val="Arial Narrow"/>
        <family val="2"/>
      </rPr>
      <t xml:space="preserve"> “Lineamientos para el Seguimiento y Control de la Labor Efectiva de Trabajo Docente en las Instituciones Educativas Públicas”</t>
    </r>
    <r>
      <rPr>
        <sz val="10"/>
        <color indexed="8"/>
        <rFont val="Arial Narrow"/>
        <family val="2"/>
      </rPr>
      <t xml:space="preserve">. </t>
    </r>
  </si>
  <si>
    <t>Indicador: Porcentaje de docentes que reciben monitoreo y acompañamiento.</t>
  </si>
  <si>
    <t xml:space="preserve">PARA DIRECTORES/EQUIPO DIRECTIVO: </t>
  </si>
  <si>
    <t>Número de visitas previstas</t>
  </si>
  <si>
    <t>%</t>
  </si>
  <si>
    <t>Ejecutadas 2014</t>
  </si>
  <si>
    <t>Nro. docentes</t>
  </si>
  <si>
    <t>Nro. de visitas previstas en el año, por cada docente</t>
  </si>
  <si>
    <t>Meta 2015</t>
  </si>
  <si>
    <r>
      <rPr>
        <b/>
        <sz val="12"/>
        <color indexed="63"/>
        <rFont val="Arial Unicode MS"/>
        <family val="2"/>
      </rPr>
      <t xml:space="preserve">1° </t>
    </r>
    <r>
      <rPr>
        <i/>
        <sz val="12"/>
        <color indexed="63"/>
        <rFont val="Calibri"/>
        <family val="2"/>
      </rPr>
      <t>En la tabla "DATOS 2016" podrás identificar el porcentaje de docentes monitoreados el año anterior.
2° A partir de los datos anteriores, podrás organizar el monitoreo para el presente año, en la tabla "META 2017".                                                                                                                                                                                                                                                       * Primero, debes de decidir a cuántos docentes monitorearás (se sugiere a todos, pero en las escuelas grandes se optará por una muestra representativa), entonces tendrás tu meta de monitoreo. 
* Luego, en la última tabla, organizarás el número de visitas durante cada momento del año (inicio, proceso y salida).</t>
    </r>
  </si>
  <si>
    <t>Primaria</t>
  </si>
  <si>
    <t>Secundaria</t>
  </si>
  <si>
    <t>DATOS 2016</t>
  </si>
  <si>
    <t>META 2017</t>
  </si>
  <si>
    <t>TOTAL DE DOCENTES  2016</t>
  </si>
  <si>
    <t>N° DOCENTES MONITOREA-DOS 2016</t>
  </si>
  <si>
    <t>% DE EJECUCIÓN</t>
  </si>
  <si>
    <t>TOTAL DE DOCENTES</t>
  </si>
  <si>
    <t>N° DE DOCENTES A MONITOREAR</t>
  </si>
  <si>
    <t>META 2017    (% de docentes a monitorear)</t>
  </si>
  <si>
    <t>N° DE VISITAS PREVISTAS</t>
  </si>
  <si>
    <t>META 2017
(N° de visitas total al año)</t>
  </si>
  <si>
    <t>★ En esta tabla, organizarás el número de docentes que visitarás por cada momento del año; y en cada uno de estos períodos se debe visitar al total de docentes que conforman la meta.</t>
  </si>
  <si>
    <t>PLANIFICACIÓN DE MONITOREO Y ACOMPAÑAMIENTO 2016</t>
  </si>
  <si>
    <t>PLANIFICACIÓN DE MONITOREO A DOCENTES</t>
  </si>
  <si>
    <t>Meta    Inicio</t>
  </si>
  <si>
    <t>Meta Proceso</t>
  </si>
  <si>
    <t>Meta Salida</t>
  </si>
  <si>
    <t>INICIO</t>
  </si>
  <si>
    <t>PROCESO</t>
  </si>
  <si>
    <t>SALIDA</t>
  </si>
  <si>
    <t xml:space="preserve">MAYO </t>
  </si>
  <si>
    <t>SETIEMBRE</t>
  </si>
  <si>
    <t>Es importante saber que:</t>
  </si>
  <si>
    <t>→Para las acciones de monitoreo y acompañamiento a los docentes de la I.E. es preciso utilizar la ficha de monitoreo al aula que considera los aspectos básicos de la práctica docente, tales como: el uso pedagógico del tiempo, uso de herramientas pedagógicas y uso de materiales educativos.</t>
  </si>
  <si>
    <t>→ Para ser considerado un docente monitoreado, debe garantizarse tres visitas al año.</t>
  </si>
  <si>
    <r>
      <t xml:space="preserve">Indicador 1: </t>
    </r>
    <r>
      <rPr>
        <sz val="13.5"/>
        <color indexed="23"/>
        <rFont val="Arial Rounded MT Bold"/>
        <family val="2"/>
      </rPr>
      <t>La I.E. cuenta con Comité y Normas de Convivencia actualizado (RI).</t>
    </r>
  </si>
  <si>
    <t>Indicador 2: Porcentaje de casos de violencia atendidos.</t>
  </si>
  <si>
    <t>Meta de gestión de la Convivencia Escolar en la I.E.</t>
  </si>
  <si>
    <t xml:space="preserve">1° Primero, revisar las condiciones básicas para la Gestión de la Convivenvia Escolar la tabla "RESULTADOS 2015". 
2° Luego, para proyectar las metas de este compromiso debes revisar el cuaderno de incidencias y los registros en SíseVe del 2015, lo que te permitirá obtener el reporte de casos de violencia escolar identificados y sobre los que la escuela tomó alguna acción. 
3° Estos datos servirán, de referencia, para estimar la meta que tu Equipo Directivo se proponga alcanzar durante la presente gestión, 2016. </t>
  </si>
  <si>
    <t>Datos de diagnóstico en relación a las Condiciones Básicas en la Institución Educativa. ➨</t>
  </si>
  <si>
    <t>Resultados 2015</t>
  </si>
  <si>
    <t>CONDICIONES BÁSICAS</t>
  </si>
  <si>
    <t>SITUACIÓN</t>
  </si>
  <si>
    <t>Conformación del Comité de Tutoría, Orientación Educativa, y Convivencia Escolar.</t>
  </si>
  <si>
    <t>SÍ CUENTA CON RESOLUCIÓN</t>
  </si>
  <si>
    <t>Establecimiento de Normas de Convivencia en el Reglamento Interno a nivel de I.E.</t>
  </si>
  <si>
    <t>NO CUENTA CON RESOLUCIÓN</t>
  </si>
  <si>
    <t>Establecimiento de Normas de Convivencia a Nivel de Aula.</t>
  </si>
  <si>
    <t>SÍ CUENTA</t>
  </si>
  <si>
    <t>Está afiliada al Síseve</t>
  </si>
  <si>
    <t>NO HA ACTUALIZADO SUS DATOS</t>
  </si>
  <si>
    <r>
      <t xml:space="preserve">Diagnóstico en relación a los casos de violencia escolar 2016 </t>
    </r>
    <r>
      <rPr>
        <b/>
        <sz val="20"/>
        <color indexed="8"/>
        <rFont val="Arial Unicode MS"/>
        <family val="2"/>
      </rPr>
      <t>➨</t>
    </r>
  </si>
  <si>
    <t>INVOLUCRADOS</t>
  </si>
  <si>
    <t>Registro</t>
  </si>
  <si>
    <t>Acción de la IE</t>
  </si>
  <si>
    <t>Derivación</t>
  </si>
  <si>
    <t>Seguimiento</t>
  </si>
  <si>
    <t>Cierre</t>
  </si>
  <si>
    <t>CASOS DE VIOLENCIA ESCOLAR</t>
  </si>
  <si>
    <t xml:space="preserve">TOTAL  </t>
  </si>
  <si>
    <t>SE TOMÓ ALGUNA ACCIÓN</t>
  </si>
  <si>
    <t>Entre estudiantes</t>
  </si>
  <si>
    <t>Entre estudiantes y adultos</t>
  </si>
  <si>
    <t>Total del año</t>
  </si>
  <si>
    <t>Meta 2017 ➨</t>
  </si>
  <si>
    <t>Porcentaje de casos de Violencia Escolar atendidos sobre el total de casos registrados en el libro de incidencias y en la plataforma SíseVe.</t>
  </si>
  <si>
    <t>DATO 2016</t>
  </si>
  <si>
    <t>Matriz Diagnóstica de la I.E.</t>
  </si>
  <si>
    <t>Al elaborar esta matriz, toma en cuenta los datos procesados en las pestañas anteriores.</t>
  </si>
  <si>
    <t>N°</t>
  </si>
  <si>
    <t>COMPROMISO</t>
  </si>
  <si>
    <t>DIAGNÓSTICO</t>
  </si>
  <si>
    <t>ALTERNATIVAS DE SOLUCIÓN</t>
  </si>
  <si>
    <t>FORTALEZAS</t>
  </si>
  <si>
    <t>ASPECTOS CRÍTICOS</t>
  </si>
  <si>
    <t>CAUSAS</t>
  </si>
  <si>
    <t>Progreso anual de todas y todos los estudiantes de la Institución Educativa.</t>
  </si>
  <si>
    <t>hfghgfhfgh</t>
  </si>
  <si>
    <t>hfhfghgh</t>
  </si>
  <si>
    <t xml:space="preserve">• La I.E  cuenta   con aula de recursos TIC.
• Se cuenta con personal docente con conocimiento técnico de los recursos TIC.
</t>
  </si>
  <si>
    <t>Alto porcentaje de estudiantes desaprobados en el área de Matemática de 3°, 4° y 5° de secundaria</t>
  </si>
  <si>
    <t>Docentes con limitado conocimiento de las Tecnologías de Información y Comunicación, realizan escaso aprovechamiento pedagógico de las mismas.</t>
  </si>
  <si>
    <t xml:space="preserve">Retención anual e interanual de estudiantes en la Institución Educativa. </t>
  </si>
  <si>
    <t>Cumplimiento de la calendarización planificada por la Institución Educativa (Considerar nivel de cumplimiento de horas lectivas y cumplimiento d ela jornada laboral).</t>
  </si>
  <si>
    <t>Acompañamiento y monitoreo a la práctica pedagógica en la Institución Educativa.</t>
  </si>
  <si>
    <t>Gestión de la Convivencia Escolar en la Institución Educativa.</t>
  </si>
  <si>
    <t>Todos los niveles</t>
  </si>
  <si>
    <t>Implementación del Plan Anual de Trabajo (PAT)</t>
  </si>
  <si>
    <t>Matriz de Objetivos y Metas</t>
  </si>
  <si>
    <t>1° Esta matriz toma en cuenta los datos procesados en las pestañas anteriores. Como verás, las metas que formulaste previamente, ya están consideradas aquí; así como los datos del año 2015 o del diagnóstico del inicio de año. 
2° En algunos casos, deberás completar los datos de forma manual (en las celdas en blanco).</t>
  </si>
  <si>
    <t>INDICADOR</t>
  </si>
  <si>
    <t>EXPECTATIVA DE AVANCE</t>
  </si>
  <si>
    <t>OBJETIVOS</t>
  </si>
  <si>
    <t>METAS</t>
  </si>
  <si>
    <t>ACTIVIDADES PROPUESTAS</t>
  </si>
  <si>
    <t>RESPONSABLES</t>
  </si>
  <si>
    <t>Alcance del indicador</t>
  </si>
  <si>
    <t>Dato 2016</t>
  </si>
  <si>
    <t>Meta 2017</t>
  </si>
  <si>
    <t>Descripción</t>
  </si>
  <si>
    <t>Porcentaje de estudiantes que logran un nivel satisfactorio en la Evaluación Censal de Estudiantes ECE (ECELO)</t>
  </si>
  <si>
    <t>La institución educativa demuestra un incremento en el porcentaje de estudiantes que logran el nivel satisfactorio en la ECE (ECELO) respecto al año anterior.</t>
  </si>
  <si>
    <t>2do o 4to de primaria</t>
  </si>
  <si>
    <t>En relación a la Comprensión Lectora en 2do grado; Lengua 1 y Lengua 2, en 4to grado de II.EE. EIB.</t>
  </si>
  <si>
    <t>En relación a Matemática en 2do grado de primaria.</t>
  </si>
  <si>
    <t>2do  de secundaria</t>
  </si>
  <si>
    <t>En relación a Comprensión Lectora en 2do grado de secundaria.</t>
  </si>
  <si>
    <t>En relación a Matemática en 2do grado de secundaria.</t>
  </si>
  <si>
    <t>Porcentaje de estudiantes, de los demás grados, que alcanzan rendimiento  satisfactorio.</t>
  </si>
  <si>
    <t>La institución educativa demuestra un incremento en el porcentaje de estudiantes que logran un nivel satisfactorio de aprendizajes en todos los grados, respecto al año anterior.</t>
  </si>
  <si>
    <t>En relación al rendimiento en Comunicación.</t>
  </si>
  <si>
    <t>En relación al rendimiento en Matemática.</t>
  </si>
  <si>
    <t>En relación al rendimiento al rendimiento en Ciencia y Ambiente.</t>
  </si>
  <si>
    <t>En relación al rendimiento en  rendimiento en Personal Social.</t>
  </si>
  <si>
    <t>EIB</t>
  </si>
  <si>
    <t>El nivel satisfactorio incluye resultados de calificación en AD y A, en rendimiento en Lengua Materna</t>
  </si>
  <si>
    <t>El nivel satisfactorio incluye resultados de calificación AD y A, en rendimiento en Segunda Lengua</t>
  </si>
  <si>
    <t>El nivel satisfactorio incluye resultados de calificación AD y A, en rendimiento en Comunicación.</t>
  </si>
  <si>
    <t>El nivel satisfactorio incluye resultados de calificación AD y A, en rendimiento en Matemática.</t>
  </si>
  <si>
    <t>El nivel satisfactorio incluye resultados de calificación AD y A en rendimiento en Ciencia y Ambiente.</t>
  </si>
  <si>
    <t>El nivel satisfactorio incluye resultados de calificación AD y A en rendimiento en Personal Social.</t>
  </si>
  <si>
    <t>El nivel satisfactorio incluye resultados de calificación 18-20; 14-17 en rendimiento en Comunicación.</t>
  </si>
  <si>
    <t>El nivel satisfactorio incluye resultados de calificación 18-20; 14-17 en rendimiento en Matemática.</t>
  </si>
  <si>
    <t>El nivel satisfactorio incluye resultados de calificación 18-20; 14-17 en rendimiento en Ciencia, Tecnología y Ambiente.</t>
  </si>
  <si>
    <t>El nivel satisfactorio incluye resultados de calificación 18-20; 14-17 en rendimiento en Historia, Geografía y Economía.</t>
  </si>
  <si>
    <t>Porcentaje de estudiantes que culminan el año escolar 2015 que se matriculan y concluyen el 2016</t>
  </si>
  <si>
    <t>La institución educativa mantiene el porcentaje de estudiantes que concluyen el año escolar y permanecen en la IE.</t>
  </si>
  <si>
    <t>Conclusión en el nivel Inicial.</t>
  </si>
  <si>
    <t>Permanencia en el nivel Inicial.</t>
  </si>
  <si>
    <t>Conclusión en el nivel Primaria.</t>
  </si>
  <si>
    <t>Permanencia  en el nivel Primaria.</t>
  </si>
  <si>
    <t>Conclusión en el nivel Secundaria.</t>
  </si>
  <si>
    <t>Permanencia en el nivel Secundaria.</t>
  </si>
  <si>
    <t>Porcentaje de horas lectivas cumplidas por nivel.</t>
  </si>
  <si>
    <t>La I.E. o programa educativo cumple el 100% de horas lectivas por nivel educativo planificadas en la calendarización escolar.</t>
  </si>
  <si>
    <t>Porcentaje de jornadas laborales efectivas de los docentes.</t>
  </si>
  <si>
    <t>La I.E. asegura la asistencia y permanencia de los docentes en las jornadas laborables.</t>
  </si>
  <si>
    <t>Porcentaje de docentes que reciben monitoreo y y acompañamiento por parte del equipo directivo.</t>
  </si>
  <si>
    <t>La I.E. incrementa el número de docentes monitoreados y acompañados en su práctica pedagógica por el equipo directivo, tomando en cuenta el uso pedagógico del tiempo, uso de herramientas pedagógicas y uso de materiales educativos.</t>
  </si>
  <si>
    <t>Con respecto a docentes del nivel inicial.</t>
  </si>
  <si>
    <t>Con respecto a docentes del nivel primaria.</t>
  </si>
  <si>
    <t>Con respecto a docentes del nivel secundaria.</t>
  </si>
  <si>
    <t>La I.E. cuenta con el Comité de Tutoría , Orientación Educativa, y Convivencia Escolar y Normas de Convivencia actualizadas en el Reglamento Interno a nivel de aula e I.E.</t>
  </si>
  <si>
    <t>I.E. con Comité de TOECE y Reglamento Interno con Normas de Convencia a nivel de I.E. y de cada aula para establecer relaciones armónicas y favorecer los aprendizajes.</t>
  </si>
  <si>
    <t>Porcentaje de casos de violencia escolar atendidos sobre el total de casos registrados en el libro de registro de incidencias y en la plataforma  Web Síseve.</t>
  </si>
  <si>
    <t>I.E que cuentan con el libro de registro de incidencias y están afiliadas al Síseve y atienden oportunamente los casos de violencia.</t>
  </si>
  <si>
    <t>Porcentaje de actividades planificadas en el Plan Anual de Trabajo (PAT) que fueron implementadas.</t>
  </si>
  <si>
    <t>La Institución Educativa implementa las actividades planificadas en el Plan Anual de Trabajo.</t>
  </si>
  <si>
    <t>Revisar datos de la Matriz II de Monitoreo</t>
  </si>
  <si>
    <t>Indicador: Porcentaje de actividades planificadas en el PAT que fueron implementadas.</t>
  </si>
  <si>
    <t>Matriz de actividades del PAT (Actividades anuales en función de los objetivos del PEI)</t>
  </si>
  <si>
    <r>
      <t xml:space="preserve">1°Organiza las actividades que tu I.E. ha propuesto en atención a los Compromisos de Gestión (que guardan relación con los objetivos del PEI), articulándolas a las actividades previstas para cada </t>
    </r>
    <r>
      <rPr>
        <b/>
        <i/>
        <sz val="11"/>
        <rFont val="Calibri"/>
        <family val="2"/>
      </rPr>
      <t>momento del año escolar</t>
    </r>
    <r>
      <rPr>
        <i/>
        <sz val="11"/>
        <rFont val="Calibri"/>
        <family val="2"/>
      </rPr>
      <t>, según la propuesta de la Norma Técnica 2016:  A) BUEN INICIO DEL AÑO ESCOLAR, B) LA ESCUELA QUE QUEREMOS y C) BALANCE DEL AÑO ESCOLAR Y RESPONSABILIDAD POR LOS RESULTADOS. (Más precisión al respecto, en el Manual de Gestión Escolar y el Manual del Aplicativo.)</t>
    </r>
  </si>
  <si>
    <t>Primer semestre - actividades que culminan antes del mes de julio o durante ese mes.</t>
  </si>
  <si>
    <t>Nro</t>
  </si>
  <si>
    <t>Actividades</t>
  </si>
  <si>
    <t>Compromiso</t>
  </si>
  <si>
    <t>Responsable directo*</t>
  </si>
  <si>
    <t>Equipo responsable</t>
  </si>
  <si>
    <t>Mes de inicio</t>
  </si>
  <si>
    <t>Mes de fin</t>
  </si>
  <si>
    <t>Fuente de verificación</t>
  </si>
  <si>
    <t>Segundo semestre - actividades que culminan antes del mes de diciembre o durante ese mes.</t>
  </si>
  <si>
    <t>* Responsable directo: Es la persona que responde, en última instancia, por el cumplimiento o el incumplimiento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</si>
</sst>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9" x14ac:knownFonts="1">
    <font>
      <sz val="11"/>
      <color theme="1"/>
      <name val="Calibri"/>
      <family val="2"/>
      <scheme val="minor"/>
    </font>
    <font>
      <b/>
      <sz val="11"/>
      <name val="Calibri"/>
      <family val="2"/>
    </font>
    <font>
      <i/>
      <sz val="11"/>
      <name val="Calibri"/>
      <family val="2"/>
    </font>
    <font>
      <b/>
      <i/>
      <sz val="11"/>
      <name val="Calibri"/>
      <family val="2"/>
    </font>
    <font>
      <b/>
      <sz val="11"/>
      <name val="Arial Unicode MS"/>
      <family val="2"/>
    </font>
    <font>
      <b/>
      <sz val="14"/>
      <color indexed="8"/>
      <name val="Calibri Light"/>
      <family val="2"/>
    </font>
    <font>
      <b/>
      <sz val="12"/>
      <name val="Calibri"/>
      <family val="2"/>
    </font>
    <font>
      <b/>
      <sz val="10"/>
      <color indexed="8"/>
      <name val="Arial Narrow"/>
      <family val="2"/>
    </font>
    <font>
      <sz val="10"/>
      <color indexed="8"/>
      <name val="Arial Narrow"/>
      <family val="2"/>
    </font>
    <font>
      <sz val="11"/>
      <name val="Arial Unicode MS"/>
      <family val="2"/>
    </font>
    <font>
      <b/>
      <i/>
      <sz val="11.5"/>
      <name val="Calibri"/>
      <family val="2"/>
    </font>
    <font>
      <b/>
      <i/>
      <u/>
      <sz val="12"/>
      <name val="Calibri"/>
      <family val="2"/>
    </font>
    <font>
      <b/>
      <u/>
      <sz val="11"/>
      <name val="Calibri"/>
      <family val="2"/>
    </font>
    <font>
      <b/>
      <u/>
      <sz val="12"/>
      <name val="Calibri"/>
      <family val="2"/>
    </font>
    <font>
      <i/>
      <sz val="12"/>
      <name val="Calibri"/>
      <family val="2"/>
    </font>
    <font>
      <b/>
      <sz val="18"/>
      <color indexed="8"/>
      <name val="Calibri Light"/>
      <family val="2"/>
    </font>
    <font>
      <b/>
      <sz val="18"/>
      <color indexed="8"/>
      <name val="Arial Unicode MS"/>
      <family val="2"/>
    </font>
    <font>
      <b/>
      <sz val="18"/>
      <color indexed="60"/>
      <name val="Calibri Light"/>
      <family val="2"/>
    </font>
    <font>
      <b/>
      <sz val="20"/>
      <color indexed="8"/>
      <name val="Arial Unicode MS"/>
      <family val="2"/>
    </font>
    <font>
      <b/>
      <sz val="18"/>
      <color indexed="63"/>
      <name val="Calibri Light"/>
      <family val="2"/>
    </font>
    <font>
      <b/>
      <sz val="18"/>
      <color indexed="63"/>
      <name val="Arial Unicode MS"/>
      <family val="2"/>
    </font>
    <font>
      <sz val="11"/>
      <name val="Calibri"/>
      <family val="2"/>
    </font>
    <font>
      <sz val="11"/>
      <color indexed="8"/>
      <name val="Calibri"/>
      <family val="2"/>
    </font>
    <font>
      <b/>
      <sz val="11"/>
      <color indexed="8"/>
      <name val="Calibri"/>
      <family val="2"/>
    </font>
    <font>
      <b/>
      <sz val="14"/>
      <color indexed="63"/>
      <name val="Calibri Light"/>
      <family val="2"/>
    </font>
    <font>
      <b/>
      <sz val="11"/>
      <color indexed="23"/>
      <name val="Calibri Light"/>
      <family val="2"/>
    </font>
    <font>
      <i/>
      <sz val="11"/>
      <color indexed="60"/>
      <name val="Calibri"/>
      <family val="2"/>
    </font>
    <font>
      <b/>
      <sz val="10"/>
      <color indexed="10"/>
      <name val="Arial Narrow"/>
      <family val="2"/>
    </font>
    <font>
      <sz val="11"/>
      <color indexed="8"/>
      <name val="Arial Rounded MT Bold"/>
      <family val="2"/>
    </font>
    <font>
      <sz val="13.5"/>
      <color indexed="23"/>
      <name val="Arial Rounded MT Bold"/>
      <family val="2"/>
    </font>
    <font>
      <b/>
      <sz val="12"/>
      <color indexed="9"/>
      <name val="Calibri"/>
      <family val="2"/>
    </font>
    <font>
      <b/>
      <sz val="12"/>
      <color indexed="63"/>
      <name val="Arial Unicode MS"/>
      <family val="2"/>
    </font>
    <font>
      <i/>
      <sz val="12"/>
      <color indexed="63"/>
      <name val="Calibri"/>
      <family val="2"/>
    </font>
    <font>
      <b/>
      <i/>
      <sz val="12"/>
      <color indexed="63"/>
      <name val="Calibri"/>
      <family val="2"/>
    </font>
    <font>
      <b/>
      <sz val="11"/>
      <color indexed="8"/>
      <name val="Arial Rounded MT Bold"/>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1"/>
      <color theme="1"/>
      <name val="Calibri"/>
      <family val="2"/>
      <scheme val="minor"/>
    </font>
    <font>
      <sz val="9"/>
      <color theme="5"/>
      <name val="Calibri"/>
      <family val="2"/>
      <scheme val="minor"/>
    </font>
    <font>
      <i/>
      <sz val="11"/>
      <color theme="8" tint="-0.499984740745262"/>
      <name val="Calibri"/>
      <family val="2"/>
      <scheme val="minor"/>
    </font>
    <font>
      <sz val="11"/>
      <name val="Calibri"/>
      <family val="2"/>
      <scheme val="minor"/>
    </font>
    <font>
      <b/>
      <sz val="12"/>
      <name val="Calibri"/>
      <family val="2"/>
      <scheme val="minor"/>
    </font>
    <font>
      <sz val="11"/>
      <color theme="1"/>
      <name val="Calibri Light"/>
      <family val="2"/>
      <scheme val="major"/>
    </font>
    <font>
      <sz val="10"/>
      <name val="Calibri"/>
      <family val="2"/>
      <scheme val="minor"/>
    </font>
    <font>
      <b/>
      <u/>
      <sz val="14"/>
      <color theme="8"/>
      <name val="Calibri"/>
      <family val="2"/>
      <scheme val="minor"/>
    </font>
    <font>
      <b/>
      <sz val="18"/>
      <color theme="5" tint="-0.499984740745262"/>
      <name val="Calibri Light"/>
      <family val="2"/>
      <scheme val="major"/>
    </font>
    <font>
      <i/>
      <sz val="10"/>
      <color theme="1"/>
      <name val="Calibri"/>
      <family val="2"/>
      <scheme val="minor"/>
    </font>
    <font>
      <b/>
      <i/>
      <sz val="10"/>
      <name val="Calibri"/>
      <family val="2"/>
      <scheme val="minor"/>
    </font>
    <font>
      <i/>
      <sz val="11"/>
      <name val="Calibri"/>
      <family val="2"/>
      <scheme val="minor"/>
    </font>
    <font>
      <b/>
      <sz val="11"/>
      <name val="Calibri"/>
      <family val="2"/>
      <scheme val="minor"/>
    </font>
    <font>
      <b/>
      <i/>
      <sz val="11"/>
      <color theme="9"/>
      <name val="Calibri"/>
      <family val="2"/>
      <scheme val="minor"/>
    </font>
    <font>
      <b/>
      <i/>
      <sz val="11"/>
      <color theme="5"/>
      <name val="Calibri"/>
      <family val="2"/>
      <scheme val="minor"/>
    </font>
    <font>
      <b/>
      <i/>
      <sz val="11"/>
      <color rgb="FFFF0000"/>
      <name val="Calibri"/>
      <family val="2"/>
      <scheme val="minor"/>
    </font>
    <font>
      <i/>
      <sz val="9"/>
      <color theme="5"/>
      <name val="Calibri"/>
      <family val="2"/>
      <scheme val="minor"/>
    </font>
    <font>
      <i/>
      <sz val="10"/>
      <name val="Calibri"/>
      <family val="2"/>
      <scheme val="minor"/>
    </font>
    <font>
      <b/>
      <i/>
      <sz val="11"/>
      <name val="Calibri"/>
      <family val="2"/>
      <scheme val="minor"/>
    </font>
    <font>
      <b/>
      <sz val="18"/>
      <color theme="8" tint="-0.499984740745262"/>
      <name val="Calibri Light"/>
      <family val="2"/>
      <scheme val="major"/>
    </font>
    <font>
      <sz val="16"/>
      <color theme="8" tint="-0.499984740745262"/>
      <name val="Calibri Light"/>
      <family val="2"/>
      <scheme val="major"/>
    </font>
    <font>
      <b/>
      <sz val="14"/>
      <color theme="1"/>
      <name val="Calibri"/>
      <family val="2"/>
      <scheme val="minor"/>
    </font>
    <font>
      <b/>
      <sz val="12"/>
      <name val="Calibri Light"/>
      <family val="2"/>
      <scheme val="major"/>
    </font>
    <font>
      <i/>
      <sz val="11"/>
      <color theme="1"/>
      <name val="Calibri"/>
      <family val="2"/>
      <scheme val="minor"/>
    </font>
    <font>
      <i/>
      <sz val="11"/>
      <color theme="9" tint="-0.499984740745262"/>
      <name val="Calibri"/>
      <family val="2"/>
      <scheme val="minor"/>
    </font>
    <font>
      <i/>
      <sz val="12"/>
      <color theme="1"/>
      <name val="Calibri"/>
      <family val="2"/>
      <scheme val="minor"/>
    </font>
    <font>
      <sz val="11"/>
      <color rgb="FF000000"/>
      <name val="Calibri"/>
      <family val="2"/>
      <scheme val="minor"/>
    </font>
    <font>
      <b/>
      <i/>
      <sz val="11"/>
      <color theme="0"/>
      <name val="Calibri"/>
      <family val="2"/>
      <scheme val="minor"/>
    </font>
    <font>
      <sz val="11"/>
      <color rgb="FF640013"/>
      <name val="Calibri"/>
      <family val="2"/>
      <scheme val="minor"/>
    </font>
    <font>
      <i/>
      <sz val="11"/>
      <color theme="0"/>
      <name val="Calibri"/>
      <family val="2"/>
      <scheme val="minor"/>
    </font>
    <font>
      <b/>
      <sz val="18"/>
      <color theme="1"/>
      <name val="Calibri Light"/>
      <family val="2"/>
      <scheme val="major"/>
    </font>
    <font>
      <sz val="11"/>
      <color theme="1" tint="4.9989318521683403E-2"/>
      <name val="Calibri"/>
      <family val="2"/>
      <scheme val="minor"/>
    </font>
    <font>
      <b/>
      <sz val="12"/>
      <color theme="0"/>
      <name val="Calibri Light"/>
      <family val="2"/>
      <scheme val="major"/>
    </font>
    <font>
      <b/>
      <sz val="18"/>
      <color rgb="FFC00000"/>
      <name val="Calibri Light"/>
      <family val="2"/>
      <scheme val="major"/>
    </font>
    <font>
      <b/>
      <sz val="20"/>
      <color theme="1"/>
      <name val="Calibri Light"/>
      <family val="2"/>
      <scheme val="major"/>
    </font>
    <font>
      <b/>
      <i/>
      <sz val="12"/>
      <color theme="1" tint="0.14999847407452621"/>
      <name val="Calibri"/>
      <family val="2"/>
      <scheme val="minor"/>
    </font>
    <font>
      <sz val="20"/>
      <color rgb="FFC00000"/>
      <name val="Calibri"/>
      <family val="2"/>
    </font>
    <font>
      <b/>
      <i/>
      <sz val="14"/>
      <color theme="2" tint="-0.499984740745262"/>
      <name val="Calibri"/>
      <family val="2"/>
      <scheme val="minor"/>
    </font>
    <font>
      <b/>
      <sz val="18"/>
      <color theme="1" tint="0.249977111117893"/>
      <name val="Calibri Light"/>
      <family val="2"/>
      <scheme val="major"/>
    </font>
    <font>
      <sz val="11"/>
      <color theme="1"/>
      <name val="Calibri"/>
      <family val="2"/>
    </font>
    <font>
      <b/>
      <i/>
      <sz val="16"/>
      <color theme="2" tint="-0.499984740745262"/>
      <name val="Calibri"/>
      <family val="2"/>
      <scheme val="minor"/>
    </font>
    <font>
      <b/>
      <sz val="20"/>
      <name val="Calibri Light"/>
      <family val="2"/>
      <scheme val="major"/>
    </font>
    <font>
      <b/>
      <sz val="20"/>
      <color theme="4" tint="-0.499984740745262"/>
      <name val="Calibri Light"/>
      <family val="2"/>
      <scheme val="major"/>
    </font>
    <font>
      <b/>
      <sz val="20"/>
      <color rgb="FFC00000"/>
      <name val="Calibri Light"/>
      <family val="2"/>
      <scheme val="major"/>
    </font>
    <font>
      <b/>
      <u/>
      <sz val="22"/>
      <name val="Calibri Light"/>
      <family val="2"/>
      <scheme val="major"/>
    </font>
    <font>
      <b/>
      <u/>
      <sz val="22"/>
      <color theme="8"/>
      <name val="Calibri Light"/>
      <family val="2"/>
      <scheme val="major"/>
    </font>
    <font>
      <b/>
      <i/>
      <sz val="10"/>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sz val="12"/>
      <name val="Calibri"/>
      <family val="2"/>
      <scheme val="minor"/>
    </font>
    <font>
      <b/>
      <sz val="13"/>
      <color theme="1" tint="0.34998626667073579"/>
      <name val="Calibri Light"/>
      <family val="2"/>
      <scheme val="major"/>
    </font>
    <font>
      <b/>
      <sz val="18"/>
      <color theme="1" tint="0.249977111117893"/>
      <name val="Calibri Light"/>
      <family val="2"/>
    </font>
    <font>
      <b/>
      <sz val="18"/>
      <color theme="1"/>
      <name val="Calibri Light"/>
      <family val="2"/>
    </font>
    <font>
      <sz val="16"/>
      <color theme="1"/>
      <name val="Arial Rounded MT Bold"/>
      <family val="2"/>
    </font>
    <font>
      <sz val="18"/>
      <color theme="2" tint="-0.499984740745262"/>
      <name val="Arial Rounded MT Bold"/>
      <family val="2"/>
    </font>
    <font>
      <b/>
      <sz val="16"/>
      <color theme="0"/>
      <name val="Calibri"/>
      <family val="2"/>
      <scheme val="minor"/>
    </font>
    <font>
      <b/>
      <i/>
      <sz val="11"/>
      <color theme="1"/>
      <name val="Calibri"/>
      <family val="2"/>
      <scheme val="minor"/>
    </font>
    <font>
      <sz val="10"/>
      <color theme="1"/>
      <name val="Calibri"/>
      <family val="2"/>
      <scheme val="minor"/>
    </font>
    <font>
      <b/>
      <sz val="20"/>
      <color theme="1"/>
      <name val="Calibri"/>
      <family val="2"/>
      <scheme val="minor"/>
    </font>
    <font>
      <sz val="12"/>
      <color theme="1"/>
      <name val="Calibri"/>
      <family val="2"/>
      <scheme val="minor"/>
    </font>
    <font>
      <b/>
      <i/>
      <sz val="11"/>
      <color rgb="FF584922"/>
      <name val="Calibri"/>
      <family val="2"/>
      <scheme val="minor"/>
    </font>
    <font>
      <sz val="16"/>
      <color theme="0" tint="-0.499984740745262"/>
      <name val="Arial Rounded MT Bold"/>
      <family val="2"/>
    </font>
    <font>
      <sz val="18"/>
      <color theme="0" tint="-0.499984740745262"/>
      <name val="Arial Rounded MT Bold"/>
      <family val="2"/>
    </font>
    <font>
      <b/>
      <sz val="24"/>
      <color rgb="FFC00000"/>
      <name val="Calibri"/>
      <family val="2"/>
      <scheme val="minor"/>
    </font>
    <font>
      <sz val="24"/>
      <color theme="1"/>
      <name val="Calibri"/>
      <family val="2"/>
      <scheme val="minor"/>
    </font>
    <font>
      <b/>
      <sz val="11"/>
      <color theme="0" tint="-4.9989318521683403E-2"/>
      <name val="Calibri"/>
      <family val="2"/>
      <scheme val="minor"/>
    </font>
    <font>
      <b/>
      <sz val="9"/>
      <color theme="0" tint="-4.9989318521683403E-2"/>
      <name val="Calibri"/>
      <family val="2"/>
      <scheme val="minor"/>
    </font>
    <font>
      <b/>
      <sz val="10"/>
      <color theme="0" tint="-4.9989318521683403E-2"/>
      <name val="Calibri"/>
      <family val="2"/>
      <scheme val="minor"/>
    </font>
    <font>
      <b/>
      <i/>
      <sz val="12"/>
      <name val="Calibri"/>
      <family val="2"/>
      <scheme val="minor"/>
    </font>
    <font>
      <b/>
      <sz val="11"/>
      <color theme="2" tint="-0.749992370372631"/>
      <name val="Arial Narrow"/>
      <family val="2"/>
    </font>
    <font>
      <sz val="9"/>
      <color theme="1"/>
      <name val="Calibri"/>
      <family val="2"/>
      <scheme val="minor"/>
    </font>
    <font>
      <b/>
      <i/>
      <sz val="12"/>
      <color rgb="FFC00000"/>
      <name val="Calibri"/>
      <family val="2"/>
      <scheme val="minor"/>
    </font>
    <font>
      <sz val="14"/>
      <color theme="2" tint="-0.499984740745262"/>
      <name val="Arial Rounded MT Bold"/>
      <family val="2"/>
    </font>
    <font>
      <sz val="13"/>
      <color theme="0" tint="-4.9989318521683403E-2"/>
      <name val="Arial Rounded MT Bold"/>
      <family val="2"/>
    </font>
    <font>
      <sz val="11"/>
      <color theme="8"/>
      <name val="Calibri"/>
      <family val="2"/>
      <scheme val="minor"/>
    </font>
    <font>
      <sz val="11"/>
      <name val="Calibri Light"/>
      <family val="2"/>
      <scheme val="major"/>
    </font>
    <font>
      <b/>
      <sz val="11"/>
      <name val="Calibri Light"/>
      <family val="2"/>
      <scheme val="major"/>
    </font>
    <font>
      <b/>
      <sz val="11"/>
      <color theme="1"/>
      <name val="Calibri Light"/>
      <family val="2"/>
      <scheme val="major"/>
    </font>
    <font>
      <b/>
      <i/>
      <sz val="12"/>
      <color theme="1"/>
      <name val="Calibri"/>
      <family val="2"/>
      <scheme val="minor"/>
    </font>
    <font>
      <b/>
      <sz val="10"/>
      <color theme="0"/>
      <name val="Calibri"/>
      <family val="2"/>
      <scheme val="minor"/>
    </font>
    <font>
      <b/>
      <sz val="9"/>
      <color theme="0"/>
      <name val="Arial Narrow"/>
      <family val="2"/>
    </font>
    <font>
      <sz val="9"/>
      <color rgb="FF000000"/>
      <name val="Arial Narrow"/>
      <family val="2"/>
    </font>
    <font>
      <b/>
      <sz val="9"/>
      <color rgb="FF000000"/>
      <name val="Arial Narrow"/>
      <family val="2"/>
    </font>
    <font>
      <b/>
      <sz val="10"/>
      <color rgb="FFFF0000"/>
      <name val="Arial Narrow"/>
      <family val="2"/>
    </font>
    <font>
      <b/>
      <sz val="10"/>
      <color rgb="FF000000"/>
      <name val="Arial Narrow"/>
      <family val="2"/>
    </font>
    <font>
      <sz val="16"/>
      <color theme="1"/>
      <name val="Arial Unicode MS"/>
      <family val="2"/>
    </font>
    <font>
      <b/>
      <sz val="16"/>
      <color theme="1" tint="0.499984740745262"/>
      <name val="Calibri"/>
      <family val="2"/>
      <scheme val="minor"/>
    </font>
    <font>
      <sz val="14"/>
      <color theme="1"/>
      <name val="Calibri"/>
      <family val="2"/>
      <scheme val="minor"/>
    </font>
    <font>
      <sz val="11"/>
      <color theme="1" tint="0.249977111117893"/>
      <name val="Calibri"/>
      <family val="2"/>
      <scheme val="minor"/>
    </font>
    <font>
      <b/>
      <sz val="18"/>
      <name val="Calibri Light"/>
      <family val="2"/>
      <scheme val="major"/>
    </font>
    <font>
      <i/>
      <sz val="12"/>
      <name val="Calibri"/>
      <family val="2"/>
      <scheme val="minor"/>
    </font>
    <font>
      <sz val="10"/>
      <color theme="1" tint="4.9989318521683403E-2"/>
      <name val="Calibri"/>
      <family val="2"/>
      <scheme val="minor"/>
    </font>
    <font>
      <b/>
      <sz val="11"/>
      <color theme="1" tint="0.34998626667073579"/>
      <name val="Calibri"/>
      <family val="2"/>
      <scheme val="minor"/>
    </font>
    <font>
      <b/>
      <sz val="13"/>
      <color theme="0" tint="-4.9989318521683403E-2"/>
      <name val="Calibri"/>
      <family val="2"/>
      <scheme val="minor"/>
    </font>
    <font>
      <b/>
      <sz val="13"/>
      <name val="Calibri"/>
      <family val="2"/>
      <scheme val="minor"/>
    </font>
    <font>
      <b/>
      <sz val="13"/>
      <color theme="1" tint="0.249977111117893"/>
      <name val="Calibri"/>
      <family val="2"/>
      <scheme val="minor"/>
    </font>
    <font>
      <b/>
      <sz val="12"/>
      <color theme="2" tint="-0.749992370372631"/>
      <name val="Calibri Light"/>
      <family val="2"/>
      <scheme val="major"/>
    </font>
    <font>
      <b/>
      <i/>
      <sz val="11"/>
      <color theme="2" tint="-0.749992370372631"/>
      <name val="Calibri"/>
      <family val="2"/>
      <scheme val="minor"/>
    </font>
    <font>
      <sz val="18"/>
      <color rgb="FFC00000"/>
      <name val="Arial Rounded MT Bold"/>
      <family val="2"/>
    </font>
    <font>
      <b/>
      <sz val="13"/>
      <color theme="2" tint="-0.89999084444715716"/>
      <name val="Calibri"/>
      <family val="2"/>
      <scheme val="minor"/>
    </font>
    <font>
      <b/>
      <sz val="8"/>
      <color theme="1"/>
      <name val="Calibri"/>
      <family val="2"/>
      <scheme val="minor"/>
    </font>
    <font>
      <b/>
      <sz val="12"/>
      <color theme="0"/>
      <name val="Calibri"/>
      <family val="2"/>
      <scheme val="minor"/>
    </font>
    <font>
      <b/>
      <sz val="10"/>
      <color theme="1"/>
      <name val="Calibri"/>
      <family val="2"/>
      <scheme val="minor"/>
    </font>
    <font>
      <sz val="20"/>
      <color rgb="FFC00000"/>
      <name val="Arial Rounded MT Bold"/>
      <family val="2"/>
    </font>
    <font>
      <b/>
      <sz val="18"/>
      <name val="Calibri"/>
      <family val="2"/>
      <scheme val="minor"/>
    </font>
    <font>
      <sz val="14"/>
      <name val="Calibri"/>
      <family val="2"/>
      <scheme val="minor"/>
    </font>
    <font>
      <b/>
      <sz val="11"/>
      <color theme="1" tint="0.249977111117893"/>
      <name val="Calibri"/>
      <family val="2"/>
      <scheme val="minor"/>
    </font>
    <font>
      <b/>
      <sz val="20"/>
      <color theme="0" tint="-4.9989318521683403E-2"/>
      <name val="Arial"/>
      <family val="2"/>
    </font>
    <font>
      <sz val="12"/>
      <color theme="0" tint="-4.9989318521683403E-2"/>
      <name val="Arial"/>
      <family val="2"/>
    </font>
    <font>
      <sz val="24"/>
      <color rgb="FFC00000"/>
      <name val="Cooper Black"/>
      <family val="1"/>
    </font>
    <font>
      <sz val="24"/>
      <color theme="1" tint="0.249977111117893"/>
      <name val="Cooper Black"/>
      <family val="1"/>
    </font>
    <font>
      <u/>
      <sz val="16"/>
      <color theme="2" tint="-0.499984740745262"/>
      <name val="Arial Rounded MT Bold"/>
      <family val="2"/>
    </font>
    <font>
      <i/>
      <sz val="12"/>
      <color theme="1" tint="0.14999847407452621"/>
      <name val="Calibri"/>
      <family val="2"/>
      <scheme val="minor"/>
    </font>
    <font>
      <i/>
      <sz val="10.5"/>
      <name val="Calibri"/>
      <family val="2"/>
      <scheme val="minor"/>
    </font>
    <font>
      <b/>
      <sz val="14"/>
      <color theme="0"/>
      <name val="Calibri"/>
      <family val="2"/>
      <scheme val="minor"/>
    </font>
    <font>
      <b/>
      <sz val="14"/>
      <color theme="1"/>
      <name val="Calibri Light"/>
      <family val="2"/>
      <scheme val="major"/>
    </font>
    <font>
      <sz val="16"/>
      <color rgb="FFC00000"/>
      <name val="Arial Rounded MT Bold"/>
      <family val="2"/>
    </font>
    <font>
      <sz val="18"/>
      <color rgb="FFC00000"/>
      <name val="Calibri"/>
      <family val="2"/>
    </font>
    <font>
      <sz val="18"/>
      <color theme="2" tint="-0.499984740745262"/>
      <name val="Cooper Black"/>
      <family val="1"/>
    </font>
    <font>
      <b/>
      <i/>
      <sz val="10"/>
      <color theme="1" tint="4.9989318521683403E-2"/>
      <name val="Calibri"/>
      <family val="2"/>
      <scheme val="minor"/>
    </font>
    <font>
      <b/>
      <sz val="16"/>
      <color rgb="FFFFFFFF"/>
      <name val="Calibri"/>
      <family val="2"/>
      <scheme val="minor"/>
    </font>
    <font>
      <sz val="12"/>
      <color theme="1" tint="0.14999847407452621"/>
      <name val="Calibri"/>
      <family val="2"/>
    </font>
    <font>
      <b/>
      <i/>
      <sz val="10"/>
      <color theme="1"/>
      <name val="Calibri"/>
      <family val="2"/>
      <scheme val="minor"/>
    </font>
    <font>
      <b/>
      <i/>
      <sz val="11"/>
      <color theme="1" tint="4.9989318521683403E-2"/>
      <name val="Calibri"/>
      <family val="2"/>
      <scheme val="minor"/>
    </font>
    <font>
      <b/>
      <sz val="20"/>
      <color theme="2" tint="-0.499984740745262"/>
      <name val="Cooper Black"/>
      <family val="1"/>
    </font>
    <font>
      <sz val="11"/>
      <color theme="1" tint="0.14999847407452621"/>
      <name val="Calibri"/>
      <family val="2"/>
    </font>
    <font>
      <b/>
      <i/>
      <sz val="10"/>
      <color theme="1" tint="0.249977111117893"/>
      <name val="Calibri"/>
      <family val="2"/>
      <scheme val="minor"/>
    </font>
    <font>
      <b/>
      <i/>
      <sz val="12"/>
      <color theme="1" tint="4.9989318521683403E-2"/>
      <name val="Calibri"/>
      <family val="2"/>
      <scheme val="minor"/>
    </font>
    <font>
      <b/>
      <sz val="12"/>
      <color theme="2" tint="-0.499984740745262"/>
      <name val="Calibri Light"/>
      <family val="2"/>
      <scheme val="major"/>
    </font>
    <font>
      <b/>
      <sz val="12"/>
      <color theme="0" tint="-0.14999847407452621"/>
      <name val="Calibri Light"/>
      <family val="2"/>
      <scheme val="major"/>
    </font>
    <font>
      <b/>
      <sz val="9"/>
      <color rgb="FF584922"/>
      <name val="Arial Narrow"/>
      <family val="2"/>
    </font>
    <font>
      <b/>
      <sz val="11"/>
      <color theme="0"/>
      <name val="Arial Narrow"/>
      <family val="2"/>
    </font>
    <font>
      <sz val="11"/>
      <color theme="1" tint="4.9989318521683403E-2"/>
      <name val="Arial Narrow"/>
      <family val="2"/>
    </font>
    <font>
      <sz val="10"/>
      <color rgb="FF000000"/>
      <name val="Arial Narrow"/>
      <family val="2"/>
    </font>
    <font>
      <b/>
      <sz val="24"/>
      <color rgb="FFC00000"/>
      <name val="Arial Rounded MT Bold"/>
      <family val="2"/>
    </font>
    <font>
      <b/>
      <sz val="20"/>
      <color theme="2" tint="-0.749992370372631"/>
      <name val="Cooper Black"/>
      <family val="1"/>
    </font>
    <font>
      <b/>
      <sz val="10"/>
      <color rgb="FF463400"/>
      <name val="Calibri"/>
      <family val="2"/>
      <scheme val="minor"/>
    </font>
    <font>
      <b/>
      <sz val="9"/>
      <color rgb="FF463400"/>
      <name val="Calibri"/>
      <family val="2"/>
      <scheme val="minor"/>
    </font>
    <font>
      <b/>
      <sz val="10"/>
      <color theme="7" tint="-0.499984740745262"/>
      <name val="Calibri"/>
      <family val="2"/>
      <scheme val="minor"/>
    </font>
    <font>
      <b/>
      <sz val="9"/>
      <color theme="7" tint="-0.499984740745262"/>
      <name val="Calibri"/>
      <family val="2"/>
      <scheme val="minor"/>
    </font>
    <font>
      <b/>
      <i/>
      <sz val="12"/>
      <color theme="1" tint="0.249977111117893"/>
      <name val="Calibri"/>
      <family val="2"/>
    </font>
    <font>
      <sz val="11"/>
      <color rgb="FF463400"/>
      <name val="Calibri"/>
      <family val="2"/>
      <scheme val="minor"/>
    </font>
    <font>
      <b/>
      <sz val="12"/>
      <color rgb="FF463400"/>
      <name val="Calibri"/>
      <family val="2"/>
      <scheme val="minor"/>
    </font>
    <font>
      <sz val="14"/>
      <color theme="0" tint="-4.9989318521683403E-2"/>
      <name val="Arial Rounded MT Bold"/>
      <family val="2"/>
    </font>
    <font>
      <b/>
      <sz val="12"/>
      <color theme="1"/>
      <name val="Calibri"/>
      <family val="2"/>
      <scheme val="minor"/>
    </font>
    <font>
      <b/>
      <sz val="18"/>
      <color theme="0"/>
      <name val="Calibri"/>
      <family val="2"/>
      <scheme val="minor"/>
    </font>
    <font>
      <b/>
      <sz val="13"/>
      <color theme="0"/>
      <name val="Calibri"/>
      <family val="2"/>
      <scheme val="minor"/>
    </font>
  </fonts>
  <fills count="46">
    <fill>
      <patternFill patternType="none"/>
    </fill>
    <fill>
      <patternFill patternType="gray125"/>
    </fill>
    <fill>
      <patternFill patternType="lightDown"/>
    </fill>
    <fill>
      <patternFill patternType="solid">
        <fgColor theme="5" tint="0.59999389629810485"/>
        <bgColor indexed="65"/>
      </patternFill>
    </fill>
    <fill>
      <patternFill patternType="solid">
        <fgColor theme="6" tint="0.39997558519241921"/>
        <bgColor indexed="65"/>
      </patternFill>
    </fill>
    <fill>
      <patternFill patternType="solid">
        <fgColor theme="5"/>
      </patternFill>
    </fill>
    <fill>
      <patternFill patternType="solid">
        <fgColor theme="0"/>
        <bgColor indexed="64"/>
      </patternFill>
    </fill>
    <fill>
      <patternFill patternType="lightUp">
        <bgColor theme="2"/>
      </patternFill>
    </fill>
    <fill>
      <patternFill patternType="solid">
        <fgColor rgb="FFC00000"/>
        <bgColor indexed="64"/>
      </patternFill>
    </fill>
    <fill>
      <patternFill patternType="solid">
        <fgColor rgb="FFDE0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DED0AC"/>
        <bgColor indexed="64"/>
      </patternFill>
    </fill>
    <fill>
      <patternFill patternType="solid">
        <fgColor rgb="FFCBB47B"/>
        <bgColor indexed="64"/>
      </patternFill>
    </fill>
    <fill>
      <patternFill patternType="solid">
        <fgColor rgb="FFE4D8BA"/>
        <bgColor indexed="64"/>
      </patternFill>
    </fill>
    <fill>
      <patternFill patternType="solid">
        <fgColor rgb="FF58492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8DEC6"/>
        <bgColor indexed="64"/>
      </patternFill>
    </fill>
    <fill>
      <patternFill patternType="solid">
        <fgColor theme="9" tint="0.59999389629810485"/>
        <bgColor indexed="64"/>
      </patternFill>
    </fill>
    <fill>
      <patternFill patternType="solid">
        <fgColor theme="7" tint="0.79998168889431442"/>
        <bgColor indexed="64"/>
      </patternFill>
    </fill>
    <fill>
      <patternFill patternType="lightGray">
        <bgColor theme="0"/>
      </patternFill>
    </fill>
    <fill>
      <patternFill patternType="solid">
        <fgColor rgb="FFE1D4B5"/>
        <bgColor indexed="64"/>
      </patternFill>
    </fill>
    <fill>
      <patternFill patternType="solid">
        <fgColor rgb="FFD0BB86"/>
        <bgColor indexed="64"/>
      </patternFill>
    </fill>
    <fill>
      <patternFill patternType="solid">
        <fgColor rgb="FFCEB984"/>
        <bgColor indexed="64"/>
      </patternFill>
    </fill>
    <fill>
      <patternFill patternType="solid">
        <fgColor theme="5" tint="0.59999389629810485"/>
        <bgColor indexed="64"/>
      </patternFill>
    </fill>
    <fill>
      <patternFill patternType="solid">
        <fgColor rgb="FFD9D9D9"/>
        <bgColor indexed="64"/>
      </patternFill>
    </fill>
    <fill>
      <patternFill patternType="solid">
        <fgColor rgb="FFE60000"/>
        <bgColor indexed="64"/>
      </patternFill>
    </fill>
    <fill>
      <patternFill patternType="solid">
        <fgColor rgb="FFD60000"/>
        <bgColor indexed="64"/>
      </patternFill>
    </fill>
    <fill>
      <patternFill patternType="lightDown">
        <bgColor theme="0" tint="-4.9989318521683403E-2"/>
      </patternFill>
    </fill>
    <fill>
      <patternFill patternType="solid">
        <fgColor rgb="FFBFBFBF"/>
        <bgColor indexed="64"/>
      </patternFill>
    </fill>
    <fill>
      <patternFill patternType="solid">
        <fgColor rgb="FFCFB7FF"/>
        <bgColor indexed="64"/>
      </patternFill>
    </fill>
    <fill>
      <patternFill patternType="solid">
        <fgColor theme="0"/>
        <bgColor rgb="FFFFE285"/>
      </patternFill>
    </fill>
    <fill>
      <patternFill patternType="solid">
        <fgColor rgb="FFC3F5F3"/>
        <bgColor indexed="64"/>
      </patternFill>
    </fill>
    <fill>
      <patternFill patternType="solid">
        <fgColor rgb="FFFF6969"/>
        <bgColor indexed="64"/>
      </patternFill>
    </fill>
    <fill>
      <patternFill patternType="solid">
        <fgColor rgb="FFE5DABD"/>
        <bgColor indexed="64"/>
      </patternFill>
    </fill>
    <fill>
      <patternFill patternType="solid">
        <fgColor rgb="FFE9E0C9"/>
        <bgColor indexed="64"/>
      </patternFill>
    </fill>
    <fill>
      <patternFill patternType="solid">
        <fgColor theme="2"/>
        <bgColor indexed="64"/>
      </patternFill>
    </fill>
    <fill>
      <patternFill patternType="solid">
        <fgColor rgb="FFA6A6A6"/>
        <bgColor indexed="64"/>
      </patternFill>
    </fill>
    <fill>
      <patternFill patternType="solid">
        <fgColor rgb="FF6C592A"/>
        <bgColor indexed="64"/>
      </patternFill>
    </fill>
    <fill>
      <patternFill patternType="solid">
        <fgColor theme="0" tint="-0.34998626667073579"/>
        <bgColor indexed="64"/>
      </patternFill>
    </fill>
    <fill>
      <patternFill patternType="solid">
        <fgColor rgb="FFEFE8D5"/>
        <bgColor indexed="64"/>
      </patternFill>
    </fill>
    <fill>
      <patternFill patternType="solid">
        <fgColor rgb="FFCC0000"/>
        <bgColor indexed="64"/>
      </patternFill>
    </fill>
    <fill>
      <patternFill patternType="solid">
        <fgColor rgb="FFC7AE6F"/>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theme="5" tint="-0.499984740745262"/>
      </right>
      <top/>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right style="thin">
        <color theme="6" tint="-0.499984740745262"/>
      </right>
      <top style="thin">
        <color theme="6" tint="-0.499984740745262"/>
      </top>
      <bottom/>
      <diagonal/>
    </border>
    <border>
      <left style="thin">
        <color theme="0" tint="-4.9989318521683403E-2"/>
      </left>
      <right style="thin">
        <color theme="0" tint="-4.9989318521683403E-2"/>
      </right>
      <top style="thin">
        <color theme="0" tint="-0.24994659260841701"/>
      </top>
      <bottom style="thin">
        <color theme="5" tint="-0.499984740745262"/>
      </bottom>
      <diagonal/>
    </border>
    <border>
      <left/>
      <right style="thin">
        <color theme="0" tint="-4.9989318521683403E-2"/>
      </right>
      <top style="thin">
        <color theme="0" tint="-0.24994659260841701"/>
      </top>
      <bottom style="thin">
        <color theme="0" tint="-4.9989318521683403E-2"/>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theme="2" tint="-9.9948118533890809E-2"/>
      </left>
      <right style="thin">
        <color theme="2" tint="-9.9948118533890809E-2"/>
      </right>
      <top style="thin">
        <color theme="6" tint="-0.499984740745262"/>
      </top>
      <bottom style="thin">
        <color theme="6" tint="-0.499984740745262"/>
      </bottom>
      <diagonal/>
    </border>
    <border>
      <left style="thin">
        <color theme="2" tint="-9.9948118533890809E-2"/>
      </left>
      <right style="thin">
        <color theme="2" tint="-9.9948118533890809E-2"/>
      </right>
      <top style="thin">
        <color theme="6" tint="-0.499984740745262"/>
      </top>
      <bottom/>
      <diagonal/>
    </border>
    <border>
      <left style="thin">
        <color theme="6" tint="-0.499984740745262"/>
      </left>
      <right/>
      <top style="thin">
        <color theme="6" tint="-0.499984740745262"/>
      </top>
      <bottom style="thin">
        <color theme="6"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theme="1" tint="0.24994659260841701"/>
      </left>
      <right/>
      <top style="thin">
        <color theme="1" tint="0.24994659260841701"/>
      </top>
      <bottom style="thin">
        <color theme="1" tint="0.24994659260841701"/>
      </bottom>
      <diagonal/>
    </border>
    <border>
      <left style="thin">
        <color theme="0" tint="-4.9989318521683403E-2"/>
      </left>
      <right/>
      <top style="thin">
        <color theme="0" tint="-0.24994659260841701"/>
      </top>
      <bottom style="thin">
        <color theme="5" tint="-0.499984740745262"/>
      </bottom>
      <diagonal/>
    </border>
    <border>
      <left style="thin">
        <color theme="0" tint="-4.9989318521683403E-2"/>
      </left>
      <right style="thin">
        <color theme="0" tint="-4.9989318521683403E-2"/>
      </right>
      <top style="thin">
        <color theme="0" tint="-4.9989318521683403E-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rgb="FF967C3A"/>
      </right>
      <top/>
      <bottom style="thin">
        <color theme="5" tint="-0.499984740745262"/>
      </bottom>
      <diagonal/>
    </border>
    <border>
      <left/>
      <right/>
      <top/>
      <bottom style="thin">
        <color rgb="FFBEA15A"/>
      </bottom>
      <diagonal/>
    </border>
    <border>
      <left/>
      <right/>
      <top/>
      <bottom style="thin">
        <color rgb="FFAB8D43"/>
      </bottom>
      <diagonal/>
    </border>
    <border>
      <left style="thin">
        <color indexed="64"/>
      </left>
      <right style="thin">
        <color indexed="64"/>
      </right>
      <top style="thin">
        <color rgb="FFBD9F53"/>
      </top>
      <bottom style="thin">
        <color rgb="FFBD9F53"/>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2" tint="-9.9948118533890809E-2"/>
      </left>
      <right/>
      <top style="thin">
        <color theme="6" tint="-0.499984740745262"/>
      </top>
      <bottom style="thin">
        <color theme="6" tint="-0.499984740745262"/>
      </bottom>
      <diagonal/>
    </border>
    <border>
      <left style="thin">
        <color theme="0" tint="-4.9989318521683403E-2"/>
      </left>
      <right style="thin">
        <color theme="0" tint="-4.9989318521683403E-2"/>
      </right>
      <top style="thin">
        <color indexed="64"/>
      </top>
      <bottom style="thin">
        <color indexed="64"/>
      </bottom>
      <diagonal/>
    </border>
    <border>
      <left/>
      <right/>
      <top/>
      <bottom style="medium">
        <color rgb="FFC7AE6F"/>
      </bottom>
      <diagonal/>
    </border>
    <border>
      <left/>
      <right/>
      <top/>
      <bottom style="thin">
        <color rgb="FFCBB47B"/>
      </bottom>
      <diagonal/>
    </border>
    <border>
      <left/>
      <right/>
      <top style="thin">
        <color theme="7" tint="-0.499984740745262"/>
      </top>
      <bottom/>
      <diagonal/>
    </border>
    <border>
      <left/>
      <right style="dashed">
        <color rgb="FFC00000"/>
      </right>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n">
        <color theme="0" tint="-4.9989318521683403E-2"/>
      </left>
      <right style="thin">
        <color theme="0" tint="-4.9989318521683403E-2"/>
      </right>
      <top/>
      <bottom/>
      <diagonal/>
    </border>
    <border>
      <left style="thin">
        <color theme="0" tint="-0.14996795556505021"/>
      </left>
      <right style="thin">
        <color theme="5" tint="-0.499984740745262"/>
      </right>
      <top style="thin">
        <color theme="5" tint="-0.499984740745262"/>
      </top>
      <bottom style="thin">
        <color theme="5" tint="-0.499984740745262"/>
      </bottom>
      <diagonal/>
    </border>
    <border>
      <left style="thin">
        <color theme="0" tint="-0.14996795556505021"/>
      </left>
      <right style="thin">
        <color theme="5" tint="-0.499984740745262"/>
      </right>
      <top style="thin">
        <color theme="5" tint="-0.499984740745262"/>
      </top>
      <bottom style="thin">
        <color theme="0" tint="-4.9989318521683403E-2"/>
      </bottom>
      <diagonal/>
    </border>
    <border>
      <left style="thin">
        <color theme="0" tint="-4.9989318521683403E-2"/>
      </left>
      <right style="thin">
        <color rgb="FF967C3A"/>
      </right>
      <top style="thin">
        <color theme="0" tint="-4.9989318521683403E-2"/>
      </top>
      <bottom/>
      <diagonal/>
    </border>
    <border>
      <left style="thin">
        <color theme="0" tint="-4.9989318521683403E-2"/>
      </left>
      <right style="thin">
        <color rgb="FF967C3A"/>
      </right>
      <top/>
      <bottom style="thin">
        <color theme="0" tint="-4.9989318521683403E-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top style="thin">
        <color theme="5" tint="-0.499984740745262"/>
      </top>
      <bottom/>
      <diagonal/>
    </border>
    <border>
      <left style="thin">
        <color theme="0" tint="-0.14996795556505021"/>
      </left>
      <right style="thin">
        <color theme="0" tint="-0.14996795556505021"/>
      </right>
      <top style="thin">
        <color theme="5" tint="-0.499984740745262"/>
      </top>
      <bottom style="thin">
        <color theme="5" tint="-0.499984740745262"/>
      </bottom>
      <diagonal/>
    </border>
    <border>
      <left style="thin">
        <color theme="0" tint="-4.9989318521683403E-2"/>
      </left>
      <right style="thin">
        <color theme="0" tint="-4.9989318521683403E-2"/>
      </right>
      <top/>
      <bottom style="thin">
        <color theme="0" tint="-4.9989318521683403E-2"/>
      </bottom>
      <diagonal/>
    </border>
    <border>
      <left/>
      <right/>
      <top style="thin">
        <color theme="5" tint="-0.499984740745262"/>
      </top>
      <bottom style="thin">
        <color theme="0" tint="-0.24994659260841701"/>
      </bottom>
      <diagonal/>
    </border>
    <border>
      <left/>
      <right style="thin">
        <color theme="0" tint="-0.24994659260841701"/>
      </right>
      <top style="thin">
        <color theme="5" tint="-0.499984740745262"/>
      </top>
      <bottom style="thin">
        <color theme="0" tint="-0.24994659260841701"/>
      </bottom>
      <diagonal/>
    </border>
    <border>
      <left style="thin">
        <color theme="0" tint="-4.9989318521683403E-2"/>
      </left>
      <right style="thin">
        <color theme="0" tint="-4.9989318521683403E-2"/>
      </right>
      <top style="thin">
        <color theme="5" tint="-0.499984740745262"/>
      </top>
      <bottom/>
      <diagonal/>
    </border>
    <border>
      <left style="thin">
        <color theme="0" tint="-4.9989318521683403E-2"/>
      </left>
      <right style="thin">
        <color theme="0" tint="-4.9989318521683403E-2"/>
      </right>
      <top/>
      <bottom style="thin">
        <color theme="5" tint="-0.499984740745262"/>
      </bottom>
      <diagonal/>
    </border>
    <border>
      <left style="thin">
        <color theme="0" tint="-4.9989318521683403E-2"/>
      </left>
      <right/>
      <top style="thin">
        <color theme="5" tint="-0.499984740745262"/>
      </top>
      <bottom style="thin">
        <color theme="0" tint="-0.24994659260841701"/>
      </bottom>
      <diagonal/>
    </border>
    <border>
      <left/>
      <right/>
      <top/>
      <bottom style="thin">
        <color rgb="FFC7AE6F"/>
      </bottom>
      <diagonal/>
    </border>
    <border>
      <left style="thin">
        <color theme="7" tint="-0.499984740745262"/>
      </left>
      <right/>
      <top style="thin">
        <color theme="0" tint="-0.14996795556505021"/>
      </top>
      <bottom/>
      <diagonal/>
    </border>
    <border>
      <left/>
      <right style="thin">
        <color indexed="64"/>
      </right>
      <top style="thin">
        <color theme="0" tint="-0.14996795556505021"/>
      </top>
      <bottom/>
      <diagonal/>
    </border>
    <border>
      <left style="thin">
        <color theme="7" tint="-0.499984740745262"/>
      </left>
      <right/>
      <top/>
      <bottom style="thin">
        <color theme="0" tint="-0.14996795556505021"/>
      </bottom>
      <diagonal/>
    </border>
    <border>
      <left/>
      <right style="thin">
        <color indexed="64"/>
      </right>
      <top/>
      <bottom style="thin">
        <color theme="0" tint="-0.14996795556505021"/>
      </bottom>
      <diagonal/>
    </border>
    <border>
      <left style="thin">
        <color theme="0" tint="-4.9989318521683403E-2"/>
      </left>
      <right/>
      <top style="thin">
        <color theme="0" tint="-4.9989318521683403E-2"/>
      </top>
      <bottom style="thin">
        <color indexed="64"/>
      </bottom>
      <diagonal/>
    </border>
    <border>
      <left/>
      <right/>
      <top style="thin">
        <color theme="0" tint="-4.9989318521683403E-2"/>
      </top>
      <bottom style="thin">
        <color indexed="64"/>
      </bottom>
      <diagonal/>
    </border>
    <border>
      <left/>
      <right style="thin">
        <color theme="0" tint="-4.9989318521683403E-2"/>
      </right>
      <top style="thin">
        <color theme="0" tint="-4.9989318521683403E-2"/>
      </top>
      <bottom style="thin">
        <color indexed="64"/>
      </bottom>
      <diagonal/>
    </border>
    <border>
      <left style="thin">
        <color theme="7" tint="-0.499984740745262"/>
      </left>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7" tint="-0.499984740745262"/>
      </left>
      <right/>
      <top style="thin">
        <color theme="7" tint="-0.499984740745262"/>
      </top>
      <bottom/>
      <diagonal/>
    </border>
    <border>
      <left style="thin">
        <color theme="7" tint="-0.499984740745262"/>
      </left>
      <right/>
      <top/>
      <bottom/>
      <diagonal/>
    </border>
    <border>
      <left style="thin">
        <color theme="0" tint="-4.9989318521683403E-2"/>
      </left>
      <right style="thin">
        <color theme="0" tint="-4.9989318521683403E-2"/>
      </right>
      <top/>
      <bottom style="thin">
        <color indexed="64"/>
      </bottom>
      <diagonal/>
    </border>
    <border>
      <left/>
      <right style="thin">
        <color theme="0" tint="-4.9989318521683403E-2"/>
      </right>
      <top style="thin">
        <color theme="0" tint="-4.9989318521683403E-2"/>
      </top>
      <bottom/>
      <diagonal/>
    </border>
    <border>
      <left/>
      <right style="thin">
        <color theme="0" tint="-4.9989318521683403E-2"/>
      </right>
      <top/>
      <bottom style="thin">
        <color indexed="64"/>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top style="thin">
        <color indexed="64"/>
      </top>
      <bottom style="thin">
        <color theme="2" tint="-0.24994659260841701"/>
      </bottom>
      <diagonal/>
    </border>
    <border>
      <left style="thin">
        <color theme="2" tint="-0.24994659260841701"/>
      </left>
      <right/>
      <top style="thin">
        <color theme="2" tint="-0.24994659260841701"/>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right/>
      <top/>
      <bottom style="thin">
        <color theme="6" tint="-0.499984740745262"/>
      </bottom>
      <diagonal/>
    </border>
    <border>
      <left/>
      <right/>
      <top/>
      <bottom style="thin">
        <color theme="7" tint="-0.24994659260841701"/>
      </bottom>
      <diagonal/>
    </border>
  </borders>
  <cellStyleXfs count="9">
    <xf numFmtId="0" fontId="0" fillId="0" borderId="0"/>
    <xf numFmtId="0" fontId="35"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5" fillId="0" borderId="0" applyBorder="0"/>
    <xf numFmtId="0" fontId="38" fillId="0" borderId="0" applyNumberFormat="0" applyFill="0" applyBorder="0" applyAlignment="0" applyProtection="0"/>
    <xf numFmtId="9"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754">
    <xf numFmtId="0" fontId="0" fillId="0" borderId="0" xfId="0"/>
    <xf numFmtId="0" fontId="0" fillId="0" borderId="0" xfId="0" applyFill="1"/>
    <xf numFmtId="0" fontId="43" fillId="0" borderId="0" xfId="0" applyFont="1"/>
    <xf numFmtId="0" fontId="44" fillId="0" borderId="0" xfId="0" applyFont="1"/>
    <xf numFmtId="0" fontId="0" fillId="0" borderId="0" xfId="0" applyAlignment="1"/>
    <xf numFmtId="0" fontId="38" fillId="0" borderId="0" xfId="5" applyProtection="1"/>
    <xf numFmtId="164" fontId="45" fillId="0" borderId="18" xfId="6" applyNumberFormat="1" applyFont="1" applyFill="1" applyBorder="1" applyAlignment="1" applyProtection="1">
      <alignment horizontal="center" vertical="center"/>
      <protection locked="0"/>
    </xf>
    <xf numFmtId="164" fontId="45" fillId="0" borderId="18" xfId="6" applyNumberFormat="1" applyFont="1" applyBorder="1" applyAlignment="1" applyProtection="1">
      <alignment horizontal="center" vertical="center"/>
      <protection locked="0"/>
    </xf>
    <xf numFmtId="164" fontId="46" fillId="0" borderId="18" xfId="0" applyNumberFormat="1" applyFont="1" applyBorder="1" applyAlignment="1" applyProtection="1">
      <alignment horizontal="center" vertical="center"/>
      <protection locked="0"/>
    </xf>
    <xf numFmtId="164" fontId="46" fillId="0" borderId="18" xfId="0" applyNumberFormat="1" applyFont="1" applyFill="1" applyBorder="1" applyAlignment="1" applyProtection="1">
      <alignment horizontal="center" vertical="center"/>
      <protection locked="0"/>
    </xf>
    <xf numFmtId="0" fontId="0" fillId="0" borderId="0" xfId="0" applyAlignment="1">
      <alignment horizontal="left"/>
    </xf>
    <xf numFmtId="0" fontId="0" fillId="6" borderId="0" xfId="0" applyFill="1"/>
    <xf numFmtId="0" fontId="47" fillId="6" borderId="0" xfId="0" applyFont="1" applyFill="1"/>
    <xf numFmtId="0" fontId="48" fillId="6" borderId="1" xfId="0" applyFont="1" applyFill="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0" fillId="0" borderId="1" xfId="0" applyBorder="1" applyProtection="1">
      <protection locked="0"/>
    </xf>
    <xf numFmtId="0" fontId="0" fillId="0" borderId="1" xfId="0" applyBorder="1" applyAlignment="1" applyProtection="1">
      <alignment wrapText="1"/>
      <protection locked="0"/>
    </xf>
    <xf numFmtId="165" fontId="35" fillId="0" borderId="1" xfId="6" applyNumberFormat="1" applyFont="1" applyFill="1" applyBorder="1" applyProtection="1">
      <protection locked="0"/>
    </xf>
    <xf numFmtId="0" fontId="49" fillId="0" borderId="0" xfId="5" applyFont="1" applyProtection="1"/>
    <xf numFmtId="0" fontId="0" fillId="0" borderId="0" xfId="0" applyProtection="1"/>
    <xf numFmtId="0" fontId="50" fillId="0" borderId="0" xfId="8" applyFont="1" applyBorder="1" applyAlignment="1" applyProtection="1">
      <alignment horizontal="center"/>
    </xf>
    <xf numFmtId="0" fontId="0" fillId="0" borderId="0" xfId="0" applyAlignment="1" applyProtection="1">
      <alignment horizontal="left"/>
    </xf>
    <xf numFmtId="0" fontId="45" fillId="0" borderId="0" xfId="0" applyFont="1" applyAlignment="1" applyProtection="1">
      <alignment horizontal="left"/>
    </xf>
    <xf numFmtId="0" fontId="0" fillId="0" borderId="0" xfId="0" applyFill="1" applyAlignment="1" applyProtection="1">
      <alignment horizontal="left"/>
    </xf>
    <xf numFmtId="0" fontId="39" fillId="0" borderId="0" xfId="0" applyFont="1" applyFill="1" applyProtection="1"/>
    <xf numFmtId="0" fontId="45" fillId="0" borderId="0" xfId="0" applyFont="1" applyProtection="1"/>
    <xf numFmtId="0" fontId="51" fillId="0" borderId="0" xfId="0" applyFont="1" applyProtection="1"/>
    <xf numFmtId="0" fontId="45" fillId="0" borderId="0" xfId="0" applyFont="1" applyAlignment="1" applyProtection="1"/>
    <xf numFmtId="0" fontId="0" fillId="0" borderId="0" xfId="0" applyAlignment="1" applyProtection="1"/>
    <xf numFmtId="0" fontId="52" fillId="0" borderId="0" xfId="0" applyFont="1" applyFill="1" applyBorder="1" applyAlignment="1" applyProtection="1">
      <alignment horizontal="center" vertical="center" wrapText="1"/>
    </xf>
    <xf numFmtId="1" fontId="43" fillId="0" borderId="0" xfId="6" applyNumberFormat="1"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9" fontId="45" fillId="0" borderId="0" xfId="6" applyFont="1" applyFill="1" applyBorder="1" applyAlignment="1" applyProtection="1">
      <alignment vertical="center"/>
    </xf>
    <xf numFmtId="0" fontId="45" fillId="0" borderId="0" xfId="0" applyFont="1" applyFill="1" applyProtection="1"/>
    <xf numFmtId="0" fontId="36" fillId="0" borderId="0" xfId="2" applyFill="1" applyBorder="1" applyAlignment="1" applyProtection="1">
      <alignment vertical="center"/>
    </xf>
    <xf numFmtId="0" fontId="0" fillId="0" borderId="0" xfId="0" applyFill="1" applyProtection="1"/>
    <xf numFmtId="0" fontId="44" fillId="0" borderId="0" xfId="0" applyFont="1" applyProtection="1"/>
    <xf numFmtId="0" fontId="53" fillId="0" borderId="0" xfId="0" applyFont="1" applyProtection="1"/>
    <xf numFmtId="0" fontId="54" fillId="0" borderId="0" xfId="0" applyFont="1" applyAlignment="1" applyProtection="1">
      <alignment horizontal="left" vertical="center"/>
    </xf>
    <xf numFmtId="0" fontId="45" fillId="0" borderId="19" xfId="0" applyFont="1" applyBorder="1" applyProtection="1"/>
    <xf numFmtId="0" fontId="55" fillId="0" borderId="18" xfId="0" applyFont="1" applyFill="1" applyBorder="1" applyAlignment="1" applyProtection="1">
      <alignment horizontal="center" vertical="center"/>
    </xf>
    <xf numFmtId="0" fontId="56" fillId="0" borderId="18" xfId="0" applyFont="1" applyFill="1" applyBorder="1" applyAlignment="1" applyProtection="1">
      <alignment horizontal="center" vertical="center"/>
    </xf>
    <xf numFmtId="0" fontId="57" fillId="0" borderId="18"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43" fillId="0" borderId="0" xfId="0" applyFont="1" applyFill="1" applyProtection="1"/>
    <xf numFmtId="0" fontId="59" fillId="0" borderId="0" xfId="0" applyFont="1" applyFill="1" applyProtection="1"/>
    <xf numFmtId="0" fontId="59" fillId="0" borderId="0" xfId="0" applyFont="1" applyProtection="1"/>
    <xf numFmtId="1" fontId="45" fillId="0" borderId="0" xfId="0" applyNumberFormat="1" applyFont="1" applyProtection="1"/>
    <xf numFmtId="1" fontId="45" fillId="0" borderId="0" xfId="6" applyNumberFormat="1" applyFont="1" applyBorder="1" applyAlignment="1" applyProtection="1">
      <alignment horizontal="center" vertical="center"/>
    </xf>
    <xf numFmtId="1" fontId="46" fillId="0" borderId="0" xfId="0" applyNumberFormat="1" applyFont="1" applyBorder="1" applyAlignment="1" applyProtection="1">
      <alignment horizontal="center" vertical="center"/>
    </xf>
    <xf numFmtId="0" fontId="54" fillId="0" borderId="0" xfId="0" applyFont="1" applyAlignment="1" applyProtection="1">
      <alignment horizontal="left" indent="7"/>
    </xf>
    <xf numFmtId="0" fontId="60" fillId="0" borderId="0" xfId="0" applyFont="1" applyFill="1" applyBorder="1" applyAlignment="1" applyProtection="1">
      <alignment horizontal="center" vertical="center"/>
    </xf>
    <xf numFmtId="1" fontId="39" fillId="0" borderId="0" xfId="6" applyNumberFormat="1" applyFont="1" applyFill="1" applyBorder="1" applyAlignment="1" applyProtection="1">
      <alignment horizontal="center" vertical="center"/>
    </xf>
    <xf numFmtId="0" fontId="45" fillId="0" borderId="0" xfId="0" applyFont="1" applyFill="1" applyBorder="1" applyProtection="1"/>
    <xf numFmtId="0" fontId="45" fillId="0" borderId="0" xfId="0" applyFont="1" applyBorder="1" applyProtection="1"/>
    <xf numFmtId="0" fontId="38" fillId="0" borderId="0" xfId="5" applyAlignment="1" applyProtection="1">
      <alignment vertical="top"/>
    </xf>
    <xf numFmtId="0" fontId="45" fillId="0" borderId="0" xfId="0" applyFont="1" applyAlignment="1" applyProtection="1">
      <alignment wrapText="1"/>
    </xf>
    <xf numFmtId="0" fontId="50" fillId="0" borderId="0" xfId="8" applyFont="1" applyBorder="1" applyAlignment="1" applyProtection="1">
      <alignment horizontal="center" wrapText="1"/>
    </xf>
    <xf numFmtId="0" fontId="61" fillId="0" borderId="0" xfId="8" applyFont="1" applyAlignment="1" applyProtection="1">
      <alignment horizontal="center" vertical="top"/>
    </xf>
    <xf numFmtId="0" fontId="62" fillId="0" borderId="0" xfId="8" applyFont="1" applyBorder="1" applyAlignment="1" applyProtection="1">
      <alignment horizontal="center" vertical="center"/>
    </xf>
    <xf numFmtId="0" fontId="63" fillId="0" borderId="2" xfId="0" applyFont="1" applyFill="1" applyBorder="1" applyAlignment="1" applyProtection="1">
      <alignment horizontal="center" vertical="center"/>
    </xf>
    <xf numFmtId="0" fontId="64" fillId="0" borderId="2" xfId="8" applyFont="1" applyFill="1" applyBorder="1" applyAlignment="1" applyProtection="1">
      <alignment horizontal="center" vertical="center" wrapText="1"/>
    </xf>
    <xf numFmtId="0" fontId="65" fillId="0" borderId="2" xfId="0" applyFont="1" applyFill="1" applyBorder="1" applyAlignment="1" applyProtection="1">
      <alignment horizontal="center"/>
    </xf>
    <xf numFmtId="0" fontId="0" fillId="0" borderId="2" xfId="0" applyFill="1" applyBorder="1" applyProtection="1"/>
    <xf numFmtId="0" fontId="66" fillId="0" borderId="0" xfId="0" applyFont="1" applyAlignment="1" applyProtection="1"/>
    <xf numFmtId="0" fontId="0" fillId="0" borderId="0" xfId="0" applyAlignment="1" applyProtection="1">
      <alignment wrapText="1"/>
    </xf>
    <xf numFmtId="0" fontId="0" fillId="6" borderId="0" xfId="0" applyFill="1" applyBorder="1" applyProtection="1"/>
    <xf numFmtId="0" fontId="0" fillId="0" borderId="0" xfId="0" applyBorder="1" applyProtection="1"/>
    <xf numFmtId="0" fontId="48" fillId="0" borderId="1" xfId="0" applyFont="1" applyFill="1" applyBorder="1" applyAlignment="1" applyProtection="1">
      <alignment vertical="center" wrapText="1"/>
      <protection locked="0"/>
    </xf>
    <xf numFmtId="0" fontId="38" fillId="0" borderId="0" xfId="5" applyAlignment="1" applyProtection="1">
      <alignment horizontal="right" vertical="top"/>
    </xf>
    <xf numFmtId="0" fontId="0" fillId="0" borderId="0" xfId="0" applyAlignment="1" applyProtection="1">
      <alignment horizontal="center"/>
    </xf>
    <xf numFmtId="0" fontId="67" fillId="0" borderId="0" xfId="0" applyFont="1" applyProtection="1"/>
    <xf numFmtId="0" fontId="45" fillId="0" borderId="18" xfId="0" applyFont="1" applyBorder="1" applyAlignment="1" applyProtection="1">
      <alignment horizontal="center" vertical="center"/>
      <protection locked="0"/>
    </xf>
    <xf numFmtId="0" fontId="0" fillId="0" borderId="20" xfId="0" applyFont="1" applyBorder="1" applyAlignment="1" applyProtection="1">
      <alignment readingOrder="1"/>
      <protection locked="0"/>
    </xf>
    <xf numFmtId="0" fontId="0" fillId="0" borderId="21" xfId="0" applyFont="1" applyBorder="1" applyAlignment="1" applyProtection="1">
      <alignment readingOrder="1"/>
      <protection locked="0"/>
    </xf>
    <xf numFmtId="0" fontId="0" fillId="0" borderId="22" xfId="0" applyFont="1" applyBorder="1" applyAlignment="1" applyProtection="1">
      <alignment readingOrder="1"/>
      <protection locked="0"/>
    </xf>
    <xf numFmtId="0" fontId="0" fillId="0" borderId="20"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68" fillId="0" borderId="1" xfId="0" applyFont="1" applyBorder="1" applyAlignment="1" applyProtection="1">
      <alignment horizontal="justify" vertical="center" readingOrder="1"/>
      <protection locked="0"/>
    </xf>
    <xf numFmtId="0" fontId="0" fillId="0" borderId="1" xfId="0" applyFont="1" applyBorder="1" applyAlignment="1" applyProtection="1">
      <alignment wrapText="1"/>
      <protection locked="0"/>
    </xf>
    <xf numFmtId="165" fontId="48" fillId="0" borderId="3" xfId="0" applyNumberFormat="1" applyFont="1" applyFill="1" applyBorder="1" applyAlignment="1" applyProtection="1">
      <alignment horizontal="center" vertical="center" wrapText="1"/>
      <protection locked="0"/>
    </xf>
    <xf numFmtId="165" fontId="48" fillId="0" borderId="3" xfId="6" applyNumberFormat="1" applyFont="1" applyFill="1" applyBorder="1" applyAlignment="1" applyProtection="1">
      <alignment horizontal="center" vertical="center" wrapText="1"/>
      <protection locked="0"/>
    </xf>
    <xf numFmtId="0" fontId="69" fillId="8" borderId="24" xfId="3" applyFont="1" applyFill="1" applyBorder="1" applyAlignment="1" applyProtection="1">
      <alignment horizontal="center" vertical="center"/>
    </xf>
    <xf numFmtId="0" fontId="69" fillId="8" borderId="25" xfId="3" applyFont="1" applyFill="1" applyBorder="1" applyAlignment="1" applyProtection="1">
      <alignment horizontal="center" vertical="center"/>
    </xf>
    <xf numFmtId="0" fontId="69" fillId="8" borderId="26" xfId="3" applyFont="1" applyFill="1" applyBorder="1" applyAlignment="1" applyProtection="1">
      <alignment horizontal="center" vertical="center"/>
    </xf>
    <xf numFmtId="0" fontId="69" fillId="8" borderId="18" xfId="3" applyFont="1" applyFill="1" applyBorder="1" applyAlignment="1" applyProtection="1">
      <alignment horizontal="center" vertical="center"/>
    </xf>
    <xf numFmtId="0" fontId="70" fillId="0" borderId="0" xfId="0" applyFont="1"/>
    <xf numFmtId="0" fontId="72" fillId="0" borderId="0" xfId="8" applyFont="1" applyAlignment="1" applyProtection="1">
      <alignment horizontal="left"/>
    </xf>
    <xf numFmtId="0" fontId="73" fillId="0" borderId="0" xfId="0" applyFont="1" applyProtection="1"/>
    <xf numFmtId="0" fontId="75" fillId="0" borderId="0" xfId="8" applyFont="1" applyProtection="1"/>
    <xf numFmtId="0" fontId="76" fillId="0" borderId="0" xfId="8" applyFont="1" applyAlignment="1" applyProtection="1">
      <alignment horizontal="left" vertical="top"/>
    </xf>
    <xf numFmtId="0" fontId="0" fillId="0" borderId="0" xfId="0" applyProtection="1">
      <protection locked="0"/>
    </xf>
    <xf numFmtId="0" fontId="0" fillId="0" borderId="0" xfId="0" applyBorder="1" applyProtection="1">
      <protection locked="0"/>
    </xf>
    <xf numFmtId="0" fontId="0" fillId="6" borderId="0" xfId="0" applyFill="1" applyBorder="1" applyProtection="1">
      <protection locked="0"/>
    </xf>
    <xf numFmtId="0" fontId="77" fillId="0" borderId="0" xfId="0" applyFont="1" applyProtection="1"/>
    <xf numFmtId="0" fontId="53" fillId="0" borderId="0" xfId="0" applyFont="1" applyBorder="1" applyAlignment="1" applyProtection="1">
      <alignment vertical="top" wrapText="1"/>
    </xf>
    <xf numFmtId="0" fontId="79" fillId="0" borderId="0" xfId="0" applyFont="1" applyBorder="1" applyProtection="1"/>
    <xf numFmtId="0" fontId="80" fillId="0" borderId="0" xfId="8" applyFont="1" applyAlignment="1" applyProtection="1">
      <alignment horizontal="left"/>
    </xf>
    <xf numFmtId="0" fontId="21" fillId="0" borderId="0" xfId="8" applyFont="1" applyBorder="1" applyAlignment="1" applyProtection="1">
      <alignment horizontal="left"/>
    </xf>
    <xf numFmtId="0" fontId="81" fillId="0" borderId="0" xfId="8" applyFont="1" applyBorder="1" applyAlignment="1" applyProtection="1">
      <alignment wrapText="1"/>
    </xf>
    <xf numFmtId="0" fontId="45" fillId="0" borderId="0" xfId="0" applyFont="1" applyBorder="1" applyAlignment="1" applyProtection="1">
      <alignment wrapText="1"/>
    </xf>
    <xf numFmtId="0" fontId="82" fillId="0" borderId="0" xfId="0" applyFont="1" applyBorder="1" applyProtection="1"/>
    <xf numFmtId="0" fontId="0" fillId="0" borderId="0" xfId="0" applyBorder="1" applyAlignment="1" applyProtection="1">
      <alignment horizontal="center"/>
    </xf>
    <xf numFmtId="0" fontId="60" fillId="0" borderId="0" xfId="0" applyFont="1" applyBorder="1" applyAlignment="1" applyProtection="1">
      <alignment wrapText="1"/>
    </xf>
    <xf numFmtId="0" fontId="38" fillId="0" borderId="0" xfId="5" applyAlignment="1" applyProtection="1">
      <alignment horizontal="right" vertical="top"/>
      <protection locked="0"/>
    </xf>
    <xf numFmtId="0" fontId="45" fillId="0" borderId="0" xfId="0" applyFont="1" applyBorder="1" applyProtection="1">
      <protection locked="0"/>
    </xf>
    <xf numFmtId="0" fontId="83" fillId="0" borderId="0" xfId="8" applyFont="1" applyBorder="1" applyAlignment="1" applyProtection="1">
      <protection locked="0"/>
    </xf>
    <xf numFmtId="0" fontId="84" fillId="0" borderId="0" xfId="8" applyFont="1" applyBorder="1" applyAlignment="1" applyProtection="1">
      <protection locked="0"/>
    </xf>
    <xf numFmtId="0" fontId="79" fillId="0" borderId="0" xfId="0" applyFont="1" applyBorder="1" applyProtection="1">
      <protection locked="0"/>
    </xf>
    <xf numFmtId="0" fontId="85" fillId="0" borderId="0" xfId="8" applyFont="1" applyBorder="1" applyAlignment="1" applyProtection="1">
      <alignment horizontal="left"/>
      <protection locked="0"/>
    </xf>
    <xf numFmtId="0" fontId="4" fillId="0" borderId="0" xfId="0" applyFont="1" applyBorder="1" applyAlignment="1" applyProtection="1">
      <alignment wrapText="1"/>
      <protection locked="0"/>
    </xf>
    <xf numFmtId="0" fontId="45" fillId="0" borderId="0" xfId="0" applyFont="1" applyProtection="1">
      <protection locked="0"/>
    </xf>
    <xf numFmtId="0" fontId="86" fillId="0" borderId="0" xfId="0" applyFont="1" applyBorder="1" applyAlignment="1" applyProtection="1">
      <alignment horizontal="left"/>
      <protection locked="0"/>
    </xf>
    <xf numFmtId="0" fontId="87" fillId="0" borderId="0" xfId="0" applyFont="1" applyBorder="1" applyAlignment="1" applyProtection="1">
      <alignment horizontal="left"/>
      <protection locked="0"/>
    </xf>
    <xf numFmtId="0" fontId="68" fillId="0" borderId="4" xfId="0" applyFont="1" applyBorder="1" applyAlignment="1" applyProtection="1">
      <alignment horizontal="justify" vertical="center" readingOrder="1"/>
      <protection locked="0"/>
    </xf>
    <xf numFmtId="0" fontId="0" fillId="0" borderId="1" xfId="0" applyBorder="1" applyAlignment="1" applyProtection="1">
      <alignment horizontal="center" vertical="center"/>
      <protection locked="0"/>
    </xf>
    <xf numFmtId="165" fontId="45" fillId="0" borderId="1" xfId="6" applyNumberFormat="1" applyFont="1" applyFill="1" applyBorder="1" applyAlignment="1" applyProtection="1">
      <alignment horizontal="center" vertical="center"/>
      <protection locked="0"/>
    </xf>
    <xf numFmtId="0" fontId="88" fillId="0" borderId="0"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1" fontId="90" fillId="0" borderId="0" xfId="6" applyNumberFormat="1" applyFont="1" applyFill="1" applyBorder="1" applyAlignment="1" applyProtection="1">
      <alignment horizontal="center" vertical="center"/>
    </xf>
    <xf numFmtId="9" fontId="89" fillId="0" borderId="0" xfId="6" applyFont="1" applyFill="1" applyBorder="1" applyAlignment="1" applyProtection="1">
      <alignment horizontal="center" vertical="center"/>
    </xf>
    <xf numFmtId="0" fontId="89" fillId="0" borderId="0" xfId="0" applyFont="1" applyProtection="1"/>
    <xf numFmtId="0" fontId="89" fillId="0" borderId="0" xfId="0" applyFont="1"/>
    <xf numFmtId="1" fontId="45"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0" fontId="89" fillId="0" borderId="0"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164" fontId="45" fillId="0" borderId="1" xfId="0" applyNumberFormat="1" applyFont="1" applyBorder="1" applyAlignment="1" applyProtection="1">
      <alignment horizontal="center"/>
      <protection locked="0"/>
    </xf>
    <xf numFmtId="9" fontId="91" fillId="0" borderId="1" xfId="6" applyFont="1" applyBorder="1" applyAlignment="1" applyProtection="1">
      <alignment horizontal="center" vertical="center" wrapText="1"/>
      <protection locked="0"/>
    </xf>
    <xf numFmtId="0" fontId="92" fillId="11" borderId="0" xfId="0" applyFont="1" applyFill="1" applyBorder="1" applyProtection="1"/>
    <xf numFmtId="0" fontId="0" fillId="11" borderId="0" xfId="0" applyFill="1" applyBorder="1" applyProtection="1"/>
    <xf numFmtId="0" fontId="38" fillId="11" borderId="0" xfId="5" applyFill="1" applyBorder="1" applyAlignment="1" applyProtection="1">
      <alignment horizontal="left" indent="5"/>
    </xf>
    <xf numFmtId="0" fontId="0" fillId="11" borderId="27" xfId="0" applyFill="1" applyBorder="1" applyProtection="1"/>
    <xf numFmtId="0" fontId="0" fillId="11" borderId="28" xfId="0" applyFill="1" applyBorder="1" applyProtection="1"/>
    <xf numFmtId="0" fontId="39" fillId="11" borderId="28" xfId="0" applyFont="1" applyFill="1" applyBorder="1" applyProtection="1"/>
    <xf numFmtId="0" fontId="0" fillId="11" borderId="29" xfId="0" applyFill="1" applyBorder="1" applyProtection="1"/>
    <xf numFmtId="0" fontId="0" fillId="11" borderId="30" xfId="0" applyFill="1" applyBorder="1" applyProtection="1"/>
    <xf numFmtId="0" fontId="0" fillId="11" borderId="31" xfId="0" applyFill="1" applyBorder="1" applyProtection="1"/>
    <xf numFmtId="0" fontId="0" fillId="11" borderId="32" xfId="0" applyFill="1" applyBorder="1" applyProtection="1"/>
    <xf numFmtId="0" fontId="0" fillId="11" borderId="33" xfId="0" applyFill="1" applyBorder="1" applyProtection="1"/>
    <xf numFmtId="0" fontId="0" fillId="11" borderId="34" xfId="0" applyFill="1" applyBorder="1" applyProtection="1"/>
    <xf numFmtId="0" fontId="39" fillId="0" borderId="0" xfId="0" applyFont="1" applyAlignment="1" applyProtection="1">
      <alignment wrapText="1"/>
    </xf>
    <xf numFmtId="0" fontId="60" fillId="0" borderId="0" xfId="0" applyFont="1" applyFill="1" applyBorder="1" applyAlignment="1" applyProtection="1">
      <alignment horizontal="center" vertical="center" wrapText="1"/>
    </xf>
    <xf numFmtId="0" fontId="36" fillId="0" borderId="0" xfId="2" applyFont="1" applyFill="1" applyBorder="1" applyAlignment="1" applyProtection="1">
      <alignment vertical="center"/>
    </xf>
    <xf numFmtId="0" fontId="0" fillId="0" borderId="0" xfId="0" applyFont="1" applyFill="1" applyProtection="1"/>
    <xf numFmtId="0" fontId="37" fillId="9" borderId="35" xfId="0" applyFont="1" applyFill="1" applyBorder="1" applyAlignment="1" applyProtection="1">
      <alignment horizontal="center" vertical="center" wrapText="1"/>
    </xf>
    <xf numFmtId="0" fontId="37" fillId="9" borderId="36" xfId="0" applyFont="1" applyFill="1" applyBorder="1" applyAlignment="1" applyProtection="1">
      <alignment horizontal="center" vertical="center" wrapText="1"/>
    </xf>
    <xf numFmtId="0" fontId="93" fillId="0" borderId="0" xfId="8" applyFont="1" applyAlignment="1" applyProtection="1">
      <alignment horizontal="left" vertical="top"/>
    </xf>
    <xf numFmtId="0" fontId="94" fillId="0" borderId="0" xfId="8" applyFont="1" applyAlignment="1" applyProtection="1">
      <alignment horizontal="left" vertical="top"/>
    </xf>
    <xf numFmtId="0" fontId="37" fillId="6" borderId="0" xfId="3" applyFont="1" applyFill="1" applyBorder="1" applyAlignment="1" applyProtection="1">
      <alignment vertical="center"/>
    </xf>
    <xf numFmtId="0" fontId="69" fillId="6" borderId="0" xfId="3" applyFont="1" applyFill="1" applyBorder="1" applyAlignment="1" applyProtection="1">
      <alignment horizontal="center" vertical="center"/>
    </xf>
    <xf numFmtId="0" fontId="53" fillId="6" borderId="0" xfId="1" applyFont="1" applyFill="1" applyBorder="1" applyAlignment="1" applyProtection="1">
      <alignment vertical="center"/>
    </xf>
    <xf numFmtId="0" fontId="95" fillId="0" borderId="0" xfId="0" applyFont="1" applyAlignment="1" applyProtection="1"/>
    <xf numFmtId="0" fontId="96" fillId="6" borderId="0" xfId="8" applyFont="1" applyFill="1" applyAlignment="1" applyProtection="1"/>
    <xf numFmtId="0" fontId="85" fillId="0" borderId="0" xfId="8" applyFont="1" applyBorder="1" applyAlignment="1" applyProtection="1">
      <alignment horizontal="right"/>
      <protection locked="0"/>
    </xf>
    <xf numFmtId="0" fontId="3" fillId="0" borderId="0" xfId="0" applyFont="1" applyProtection="1"/>
    <xf numFmtId="0" fontId="2" fillId="0" borderId="0" xfId="0" applyFont="1" applyFill="1" applyProtection="1"/>
    <xf numFmtId="165" fontId="45" fillId="12" borderId="1" xfId="6" applyNumberFormat="1" applyFont="1" applyFill="1" applyBorder="1" applyAlignment="1" applyProtection="1">
      <alignment horizontal="center" vertical="center"/>
    </xf>
    <xf numFmtId="165" fontId="35" fillId="12" borderId="1" xfId="6" applyNumberFormat="1" applyFont="1" applyFill="1" applyBorder="1" applyAlignment="1" applyProtection="1">
      <alignment horizontal="center" vertical="center"/>
    </xf>
    <xf numFmtId="1" fontId="45" fillId="12" borderId="1" xfId="0" applyNumberFormat="1" applyFont="1" applyFill="1" applyBorder="1" applyAlignment="1" applyProtection="1">
      <alignment horizontal="center" vertical="center"/>
    </xf>
    <xf numFmtId="1" fontId="45" fillId="12" borderId="1" xfId="0" applyNumberFormat="1" applyFont="1" applyFill="1" applyBorder="1" applyAlignment="1" applyProtection="1">
      <alignment horizontal="center"/>
    </xf>
    <xf numFmtId="165" fontId="48" fillId="12" borderId="1" xfId="6" applyNumberFormat="1" applyFont="1" applyFill="1" applyBorder="1" applyAlignment="1" applyProtection="1">
      <alignment horizontal="center" vertical="center"/>
    </xf>
    <xf numFmtId="0" fontId="0" fillId="13" borderId="1" xfId="0" applyFill="1" applyBorder="1" applyAlignment="1" applyProtection="1">
      <alignment horizontal="center" vertical="center"/>
    </xf>
    <xf numFmtId="165" fontId="45" fillId="14" borderId="1" xfId="6" applyNumberFormat="1" applyFont="1" applyFill="1" applyBorder="1" applyAlignment="1" applyProtection="1">
      <alignment horizontal="center" vertical="center"/>
    </xf>
    <xf numFmtId="165" fontId="35" fillId="14" borderId="1" xfId="6" applyNumberFormat="1" applyFont="1" applyFill="1" applyBorder="1" applyAlignment="1" applyProtection="1">
      <alignment horizontal="center" vertical="center"/>
    </xf>
    <xf numFmtId="1" fontId="45" fillId="14" borderId="1" xfId="0" applyNumberFormat="1" applyFont="1" applyFill="1" applyBorder="1" applyAlignment="1" applyProtection="1">
      <alignment horizontal="center" vertical="center"/>
    </xf>
    <xf numFmtId="165" fontId="48" fillId="14" borderId="1" xfId="6" applyNumberFormat="1" applyFont="1" applyFill="1" applyBorder="1" applyAlignment="1" applyProtection="1">
      <alignment horizontal="center" vertical="center"/>
    </xf>
    <xf numFmtId="0" fontId="0" fillId="12" borderId="1" xfId="0" applyFill="1" applyBorder="1" applyAlignment="1" applyProtection="1">
      <alignment horizontal="center" vertical="center"/>
    </xf>
    <xf numFmtId="0" fontId="97" fillId="15" borderId="1" xfId="3" applyFont="1" applyFill="1" applyBorder="1" applyAlignment="1" applyProtection="1">
      <alignment vertical="center" wrapText="1"/>
    </xf>
    <xf numFmtId="0" fontId="97" fillId="6" borderId="1" xfId="3" applyFont="1" applyFill="1" applyBorder="1" applyAlignment="1" applyProtection="1">
      <alignment vertical="center" wrapText="1"/>
    </xf>
    <xf numFmtId="0" fontId="65" fillId="12" borderId="1" xfId="0" applyFont="1" applyFill="1" applyBorder="1" applyAlignment="1" applyProtection="1">
      <alignment horizontal="center"/>
    </xf>
    <xf numFmtId="0" fontId="65" fillId="12" borderId="5" xfId="0" applyFont="1" applyFill="1" applyBorder="1" applyAlignment="1" applyProtection="1">
      <alignment horizontal="center"/>
    </xf>
    <xf numFmtId="0" fontId="98" fillId="13" borderId="1" xfId="0" applyFont="1" applyFill="1" applyBorder="1" applyAlignment="1" applyProtection="1">
      <alignment horizontal="center"/>
    </xf>
    <xf numFmtId="0" fontId="98" fillId="13" borderId="4" xfId="0" applyFont="1" applyFill="1" applyBorder="1" applyAlignment="1" applyProtection="1">
      <alignment horizontal="center"/>
    </xf>
    <xf numFmtId="165" fontId="35" fillId="12" borderId="1" xfId="6" applyNumberFormat="1" applyFont="1" applyFill="1" applyBorder="1" applyAlignment="1" applyProtection="1">
      <alignment wrapText="1"/>
    </xf>
    <xf numFmtId="165" fontId="35" fillId="12" borderId="1" xfId="6" applyNumberFormat="1" applyFont="1" applyFill="1" applyBorder="1" applyProtection="1"/>
    <xf numFmtId="165" fontId="35" fillId="12" borderId="5" xfId="6" applyNumberFormat="1" applyFont="1" applyFill="1" applyBorder="1" applyAlignment="1" applyProtection="1">
      <alignment wrapText="1"/>
    </xf>
    <xf numFmtId="165" fontId="35" fillId="12" borderId="5" xfId="6" applyNumberFormat="1" applyFont="1" applyFill="1" applyBorder="1" applyProtection="1"/>
    <xf numFmtId="0" fontId="42" fillId="13" borderId="6" xfId="0" applyFont="1" applyFill="1" applyBorder="1" applyProtection="1"/>
    <xf numFmtId="0" fontId="42" fillId="13" borderId="6" xfId="0" applyFont="1" applyFill="1" applyBorder="1" applyAlignment="1" applyProtection="1">
      <alignment wrapText="1"/>
    </xf>
    <xf numFmtId="165" fontId="42" fillId="13" borderId="1" xfId="6" applyNumberFormat="1" applyFont="1" applyFill="1" applyBorder="1" applyAlignment="1" applyProtection="1">
      <alignment wrapText="1"/>
    </xf>
    <xf numFmtId="165" fontId="42" fillId="13" borderId="1" xfId="6" applyNumberFormat="1" applyFont="1" applyFill="1" applyBorder="1" applyProtection="1"/>
    <xf numFmtId="0" fontId="0" fillId="12" borderId="1" xfId="0" applyFill="1" applyBorder="1" applyProtection="1"/>
    <xf numFmtId="0" fontId="0" fillId="13" borderId="1" xfId="0" applyFill="1" applyBorder="1" applyProtection="1"/>
    <xf numFmtId="165" fontId="35" fillId="13" borderId="1" xfId="6" applyNumberFormat="1" applyFont="1" applyFill="1" applyBorder="1" applyProtection="1"/>
    <xf numFmtId="165" fontId="48" fillId="13" borderId="7" xfId="6" applyNumberFormat="1" applyFont="1" applyFill="1" applyBorder="1" applyAlignment="1" applyProtection="1">
      <alignment horizontal="center" vertical="center" wrapText="1"/>
    </xf>
    <xf numFmtId="165" fontId="48" fillId="13" borderId="3" xfId="6" applyNumberFormat="1" applyFont="1" applyFill="1" applyBorder="1" applyAlignment="1" applyProtection="1">
      <alignment horizontal="center" vertical="center" wrapText="1"/>
    </xf>
    <xf numFmtId="165" fontId="48" fillId="13" borderId="3" xfId="0" applyNumberFormat="1" applyFont="1" applyFill="1" applyBorder="1" applyAlignment="1" applyProtection="1">
      <alignment horizontal="center" vertical="center" wrapText="1"/>
    </xf>
    <xf numFmtId="0" fontId="99" fillId="12" borderId="1" xfId="0" applyFont="1" applyFill="1" applyBorder="1" applyAlignment="1" applyProtection="1">
      <alignment horizontal="center" vertical="center" textRotation="90" wrapText="1"/>
    </xf>
    <xf numFmtId="0" fontId="0" fillId="12" borderId="37" xfId="0" applyFill="1" applyBorder="1" applyAlignment="1" applyProtection="1">
      <alignment horizontal="center" vertical="center"/>
      <protection locked="0"/>
    </xf>
    <xf numFmtId="0" fontId="0" fillId="12" borderId="21" xfId="0" applyFill="1" applyBorder="1" applyAlignment="1" applyProtection="1">
      <alignment horizontal="center" vertical="center"/>
      <protection locked="0"/>
    </xf>
    <xf numFmtId="0" fontId="101" fillId="13" borderId="1" xfId="0" applyFont="1" applyFill="1" applyBorder="1" applyAlignment="1" applyProtection="1">
      <alignment horizontal="center" vertical="center" textRotation="90"/>
    </xf>
    <xf numFmtId="0" fontId="102" fillId="13" borderId="1" xfId="0" applyFont="1" applyFill="1" applyBorder="1" applyAlignment="1" applyProtection="1">
      <alignment horizontal="center"/>
    </xf>
    <xf numFmtId="1" fontId="35" fillId="0" borderId="38" xfId="6" applyNumberFormat="1" applyFont="1" applyBorder="1" applyAlignment="1" applyProtection="1">
      <alignment horizontal="center" vertical="center"/>
      <protection locked="0"/>
    </xf>
    <xf numFmtId="1" fontId="35" fillId="0" borderId="39" xfId="6" applyNumberFormat="1" applyFont="1" applyBorder="1" applyAlignment="1" applyProtection="1">
      <alignment horizontal="center" vertical="center"/>
      <protection locked="0"/>
    </xf>
    <xf numFmtId="1" fontId="35" fillId="0" borderId="40" xfId="6" applyNumberFormat="1" applyFont="1" applyBorder="1" applyAlignment="1" applyProtection="1">
      <alignment horizontal="center" vertical="center"/>
      <protection locked="0"/>
    </xf>
    <xf numFmtId="1" fontId="35" fillId="0" borderId="41" xfId="6" applyNumberFormat="1" applyFont="1" applyBorder="1" applyAlignment="1" applyProtection="1">
      <alignment horizontal="center" vertical="center"/>
      <protection locked="0"/>
    </xf>
    <xf numFmtId="1" fontId="35" fillId="0" borderId="1" xfId="6" applyNumberFormat="1" applyFont="1" applyBorder="1" applyAlignment="1" applyProtection="1">
      <alignment horizontal="center" vertical="center"/>
      <protection locked="0"/>
    </xf>
    <xf numFmtId="164" fontId="45" fillId="0" borderId="0" xfId="0" applyNumberFormat="1" applyFont="1" applyProtection="1"/>
    <xf numFmtId="0" fontId="54" fillId="0" borderId="0" xfId="0" applyFont="1" applyProtection="1"/>
    <xf numFmtId="0" fontId="0" fillId="0" borderId="1" xfId="0" applyNumberFormat="1" applyBorder="1" applyProtection="1">
      <protection locked="0"/>
    </xf>
    <xf numFmtId="0" fontId="103" fillId="0" borderId="0" xfId="8" applyFont="1" applyAlignment="1" applyProtection="1">
      <alignment horizontal="left" wrapText="1"/>
      <protection hidden="1"/>
    </xf>
    <xf numFmtId="0" fontId="104" fillId="0" borderId="0" xfId="8" applyFont="1" applyAlignment="1" applyProtection="1">
      <alignment horizontal="left" wrapText="1"/>
      <protection hidden="1"/>
    </xf>
    <xf numFmtId="0" fontId="38" fillId="0" borderId="0" xfId="5" applyAlignment="1" applyProtection="1">
      <alignment vertical="top"/>
      <protection hidden="1"/>
    </xf>
    <xf numFmtId="0" fontId="0" fillId="0" borderId="0" xfId="0" applyProtection="1">
      <protection hidden="1"/>
    </xf>
    <xf numFmtId="0" fontId="0" fillId="16" borderId="0" xfId="0" applyFill="1" applyProtection="1">
      <protection hidden="1"/>
    </xf>
    <xf numFmtId="0" fontId="105" fillId="0" borderId="0" xfId="0" applyFont="1" applyProtection="1">
      <protection hidden="1"/>
    </xf>
    <xf numFmtId="0" fontId="106" fillId="0" borderId="0" xfId="0" applyFont="1" applyProtection="1">
      <protection hidden="1"/>
    </xf>
    <xf numFmtId="0" fontId="0" fillId="6" borderId="0" xfId="0" applyFill="1" applyBorder="1" applyProtection="1">
      <protection hidden="1"/>
    </xf>
    <xf numFmtId="164" fontId="0" fillId="6" borderId="0" xfId="0" applyNumberFormat="1" applyFill="1" applyBorder="1" applyProtection="1">
      <protection hidden="1"/>
    </xf>
    <xf numFmtId="0" fontId="0" fillId="0" borderId="0" xfId="0" applyBorder="1" applyProtection="1">
      <protection hidden="1"/>
    </xf>
    <xf numFmtId="0" fontId="107" fillId="17" borderId="42" xfId="0" applyFont="1" applyFill="1" applyBorder="1" applyAlignment="1" applyProtection="1">
      <alignment horizontal="center" vertical="center" wrapText="1"/>
      <protection hidden="1"/>
    </xf>
    <xf numFmtId="0" fontId="108" fillId="17" borderId="1" xfId="0" applyFont="1" applyFill="1" applyBorder="1" applyAlignment="1" applyProtection="1">
      <alignment horizontal="center" vertical="center" wrapText="1"/>
      <protection hidden="1"/>
    </xf>
    <xf numFmtId="0" fontId="107" fillId="17" borderId="1" xfId="0" applyFont="1" applyFill="1" applyBorder="1" applyAlignment="1" applyProtection="1">
      <alignment horizontal="center" vertical="center"/>
      <protection hidden="1"/>
    </xf>
    <xf numFmtId="0" fontId="107" fillId="17" borderId="1" xfId="0" applyFont="1" applyFill="1" applyBorder="1" applyAlignment="1" applyProtection="1">
      <alignment horizontal="center" vertical="center" wrapText="1"/>
      <protection hidden="1"/>
    </xf>
    <xf numFmtId="0" fontId="109" fillId="17" borderId="1" xfId="0" applyFont="1" applyFill="1" applyBorder="1" applyAlignment="1" applyProtection="1">
      <alignment horizontal="center" vertical="center" wrapText="1"/>
      <protection hidden="1"/>
    </xf>
    <xf numFmtId="0" fontId="79" fillId="0" borderId="0" xfId="0" applyFont="1" applyBorder="1" applyProtection="1">
      <protection hidden="1"/>
    </xf>
    <xf numFmtId="0" fontId="110" fillId="0" borderId="0" xfId="0" applyFont="1" applyBorder="1" applyAlignment="1" applyProtection="1">
      <alignment wrapText="1"/>
      <protection hidden="1"/>
    </xf>
    <xf numFmtId="0" fontId="110" fillId="16" borderId="0" xfId="0" applyFont="1" applyFill="1" applyBorder="1" applyAlignment="1" applyProtection="1">
      <alignment horizontal="left" wrapText="1"/>
      <protection hidden="1"/>
    </xf>
    <xf numFmtId="0" fontId="111" fillId="18" borderId="42"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9" fontId="35" fillId="19" borderId="1" xfId="6" applyFont="1" applyFill="1" applyBorder="1" applyAlignment="1" applyProtection="1">
      <alignment horizontal="center" vertical="center"/>
      <protection hidden="1"/>
    </xf>
    <xf numFmtId="164" fontId="0" fillId="19" borderId="1" xfId="0" applyNumberForma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19" borderId="1" xfId="0" applyFill="1" applyBorder="1" applyAlignment="1" applyProtection="1">
      <alignment horizontal="center" vertical="center"/>
      <protection hidden="1"/>
    </xf>
    <xf numFmtId="0" fontId="111" fillId="6" borderId="0" xfId="0" applyFont="1" applyFill="1" applyBorder="1" applyAlignment="1" applyProtection="1">
      <alignment horizontal="center" vertical="center"/>
      <protection hidden="1"/>
    </xf>
    <xf numFmtId="0" fontId="0" fillId="6" borderId="0" xfId="0" applyFill="1" applyProtection="1">
      <protection hidden="1"/>
    </xf>
    <xf numFmtId="0" fontId="39" fillId="0" borderId="0" xfId="0" applyFont="1" applyFill="1" applyAlignment="1" applyProtection="1">
      <protection hidden="1"/>
    </xf>
    <xf numFmtId="0" fontId="0" fillId="0" borderId="0" xfId="0" applyFill="1" applyProtection="1">
      <protection hidden="1"/>
    </xf>
    <xf numFmtId="0" fontId="0" fillId="0" borderId="0" xfId="0" applyFill="1" applyBorder="1" applyProtection="1">
      <protection hidden="1"/>
    </xf>
    <xf numFmtId="1" fontId="35" fillId="6" borderId="0" xfId="6" applyNumberFormat="1" applyFont="1" applyFill="1" applyBorder="1" applyAlignment="1" applyProtection="1">
      <alignment horizontal="center" vertical="center"/>
      <protection hidden="1"/>
    </xf>
    <xf numFmtId="9" fontId="35" fillId="6" borderId="0" xfId="6" applyFont="1" applyFill="1" applyBorder="1" applyAlignment="1" applyProtection="1">
      <alignment horizontal="center" vertical="center"/>
      <protection hidden="1"/>
    </xf>
    <xf numFmtId="0" fontId="112" fillId="0" borderId="0" xfId="0" applyFont="1" applyFill="1" applyBorder="1" applyAlignment="1" applyProtection="1">
      <alignment horizontal="center" vertical="center" wrapText="1"/>
      <protection hidden="1"/>
    </xf>
    <xf numFmtId="0" fontId="112"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9" fontId="0" fillId="6" borderId="0" xfId="0" applyNumberFormat="1" applyFill="1" applyBorder="1" applyAlignment="1" applyProtection="1">
      <alignment horizontal="center" vertical="center" wrapText="1"/>
      <protection hidden="1"/>
    </xf>
    <xf numFmtId="9" fontId="0" fillId="0" borderId="0" xfId="0" applyNumberFormat="1" applyBorder="1" applyProtection="1">
      <protection hidden="1"/>
    </xf>
    <xf numFmtId="0" fontId="112" fillId="12" borderId="1" xfId="0" applyFont="1" applyFill="1" applyBorder="1" applyAlignment="1" applyProtection="1">
      <alignment horizontal="center" vertical="center"/>
      <protection hidden="1"/>
    </xf>
    <xf numFmtId="9" fontId="0" fillId="6" borderId="0" xfId="0" applyNumberFormat="1" applyFill="1" applyBorder="1" applyProtection="1">
      <protection hidden="1"/>
    </xf>
    <xf numFmtId="0" fontId="0" fillId="0" borderId="0" xfId="0" applyBorder="1" applyAlignment="1" applyProtection="1">
      <alignment horizontal="center" vertical="center"/>
      <protection hidden="1"/>
    </xf>
    <xf numFmtId="0" fontId="65" fillId="6" borderId="0" xfId="0" applyFont="1" applyFill="1" applyBorder="1" applyAlignment="1" applyProtection="1">
      <alignment horizontal="center" vertical="center"/>
      <protection hidden="1"/>
    </xf>
    <xf numFmtId="164" fontId="45" fillId="0" borderId="0" xfId="6" applyNumberFormat="1" applyFont="1" applyBorder="1" applyAlignment="1">
      <alignment horizontal="center" vertical="center"/>
    </xf>
    <xf numFmtId="0" fontId="69" fillId="8" borderId="43" xfId="3" applyFont="1" applyFill="1" applyBorder="1" applyAlignment="1" applyProtection="1">
      <alignment horizontal="center" vertical="center"/>
    </xf>
    <xf numFmtId="165" fontId="45" fillId="12" borderId="8" xfId="6" applyNumberFormat="1" applyFont="1" applyFill="1" applyBorder="1" applyAlignment="1" applyProtection="1">
      <alignment horizontal="center" vertical="center"/>
    </xf>
    <xf numFmtId="165" fontId="45" fillId="6" borderId="0" xfId="6" applyNumberFormat="1" applyFont="1" applyFill="1" applyBorder="1" applyAlignment="1" applyProtection="1">
      <alignment horizontal="center" vertical="center"/>
    </xf>
    <xf numFmtId="0" fontId="97" fillId="6" borderId="0" xfId="3" applyFont="1" applyFill="1" applyBorder="1" applyAlignment="1" applyProtection="1">
      <alignment vertical="center" wrapText="1"/>
    </xf>
    <xf numFmtId="9" fontId="35" fillId="13" borderId="1" xfId="6" applyNumberFormat="1" applyFont="1" applyFill="1" applyBorder="1" applyAlignment="1" applyProtection="1">
      <alignment horizontal="center" vertical="center"/>
      <protection hidden="1"/>
    </xf>
    <xf numFmtId="0" fontId="37" fillId="6" borderId="0" xfId="0" applyFont="1" applyFill="1" applyBorder="1" applyAlignment="1" applyProtection="1">
      <alignment vertical="center" wrapText="1"/>
      <protection hidden="1"/>
    </xf>
    <xf numFmtId="0" fontId="113" fillId="0" borderId="0" xfId="0" applyFont="1" applyBorder="1" applyAlignment="1" applyProtection="1">
      <alignment horizontal="left" wrapText="1"/>
      <protection hidden="1"/>
    </xf>
    <xf numFmtId="9" fontId="35" fillId="13" borderId="39" xfId="6" applyFont="1" applyFill="1" applyBorder="1" applyAlignment="1" applyProtection="1">
      <alignment horizontal="center" vertical="center"/>
      <protection hidden="1"/>
    </xf>
    <xf numFmtId="1" fontId="35" fillId="12" borderId="1" xfId="6" applyNumberFormat="1" applyFont="1" applyFill="1" applyBorder="1" applyAlignment="1" applyProtection="1">
      <alignment horizontal="center" vertical="center"/>
      <protection hidden="1"/>
    </xf>
    <xf numFmtId="9" fontId="0" fillId="12" borderId="1" xfId="0" applyNumberFormat="1" applyFill="1" applyBorder="1" applyProtection="1">
      <protection hidden="1"/>
    </xf>
    <xf numFmtId="165" fontId="45" fillId="6" borderId="0" xfId="6" applyNumberFormat="1" applyFont="1" applyFill="1" applyBorder="1" applyAlignment="1" applyProtection="1">
      <alignment horizontal="center" vertical="center"/>
      <protection hidden="1"/>
    </xf>
    <xf numFmtId="165" fontId="45" fillId="12" borderId="8" xfId="6" applyNumberFormat="1" applyFont="1" applyFill="1" applyBorder="1" applyAlignment="1" applyProtection="1">
      <alignment horizontal="center" vertical="center"/>
      <protection hidden="1"/>
    </xf>
    <xf numFmtId="165" fontId="45" fillId="14" borderId="1" xfId="6" applyNumberFormat="1" applyFon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97" fillId="15" borderId="1" xfId="3" applyFont="1" applyFill="1" applyBorder="1" applyAlignment="1" applyProtection="1">
      <alignment vertical="center" wrapText="1"/>
      <protection hidden="1"/>
    </xf>
    <xf numFmtId="0" fontId="97" fillId="6" borderId="1" xfId="3" applyFont="1" applyFill="1" applyBorder="1" applyAlignment="1" applyProtection="1">
      <alignment vertical="center" wrapText="1"/>
      <protection hidden="1"/>
    </xf>
    <xf numFmtId="1" fontId="35" fillId="20" borderId="1" xfId="6" applyNumberFormat="1" applyFont="1" applyFill="1" applyBorder="1" applyAlignment="1" applyProtection="1">
      <alignment horizontal="center" vertical="center"/>
      <protection hidden="1"/>
    </xf>
    <xf numFmtId="0" fontId="114" fillId="6" borderId="0" xfId="8" applyFont="1" applyFill="1" applyBorder="1" applyAlignment="1" applyProtection="1">
      <alignment vertical="top" wrapText="1"/>
      <protection hidden="1"/>
    </xf>
    <xf numFmtId="0" fontId="0" fillId="6" borderId="0" xfId="0" applyFill="1" applyProtection="1">
      <protection locked="0"/>
    </xf>
    <xf numFmtId="0" fontId="115" fillId="6" borderId="0" xfId="8" applyFont="1" applyFill="1" applyBorder="1" applyAlignment="1" applyProtection="1">
      <alignment vertical="top" wrapText="1"/>
      <protection hidden="1"/>
    </xf>
    <xf numFmtId="0" fontId="116" fillId="0" borderId="0" xfId="0" applyFont="1" applyProtection="1">
      <protection hidden="1"/>
    </xf>
    <xf numFmtId="0" fontId="39" fillId="0" borderId="0" xfId="0" applyFont="1" applyFill="1" applyBorder="1" applyAlignment="1" applyProtection="1">
      <alignment horizontal="left"/>
      <protection hidden="1"/>
    </xf>
    <xf numFmtId="0" fontId="0" fillId="6" borderId="0" xfId="0" applyFill="1" applyBorder="1" applyAlignment="1" applyProtection="1">
      <alignment horizontal="left"/>
      <protection hidden="1"/>
    </xf>
    <xf numFmtId="0" fontId="0" fillId="0" borderId="0" xfId="0" applyBorder="1" applyAlignment="1" applyProtection="1">
      <alignment horizontal="left"/>
      <protection hidden="1"/>
    </xf>
    <xf numFmtId="0" fontId="117" fillId="0" borderId="0" xfId="0" applyFont="1" applyBorder="1" applyAlignment="1" applyProtection="1">
      <alignment horizontal="left"/>
      <protection hidden="1"/>
    </xf>
    <xf numFmtId="0" fontId="36" fillId="0" borderId="0" xfId="0" applyFont="1" applyBorder="1" applyAlignment="1" applyProtection="1">
      <alignment horizontal="left"/>
      <protection hidden="1"/>
    </xf>
    <xf numFmtId="0" fontId="45" fillId="0" borderId="0" xfId="0" applyFont="1" applyBorder="1" applyAlignment="1" applyProtection="1">
      <alignment horizontal="left"/>
      <protection hidden="1"/>
    </xf>
    <xf numFmtId="0" fontId="53" fillId="0" borderId="0" xfId="0" applyFont="1" applyBorder="1" applyProtection="1">
      <protection hidden="1"/>
    </xf>
    <xf numFmtId="0" fontId="45" fillId="0" borderId="0" xfId="0" applyFont="1" applyBorder="1" applyProtection="1">
      <protection hidden="1"/>
    </xf>
    <xf numFmtId="0" fontId="45" fillId="0" borderId="0" xfId="0" applyFont="1" applyBorder="1" applyAlignment="1" applyProtection="1">
      <alignment wrapText="1"/>
      <protection hidden="1"/>
    </xf>
    <xf numFmtId="0" fontId="117" fillId="0" borderId="0" xfId="0" applyFont="1" applyBorder="1" applyProtection="1">
      <protection hidden="1"/>
    </xf>
    <xf numFmtId="0" fontId="118" fillId="0" borderId="0" xfId="0" applyFont="1" applyBorder="1" applyProtection="1">
      <protection hidden="1"/>
    </xf>
    <xf numFmtId="0" fontId="36" fillId="0" borderId="0" xfId="0" applyFont="1" applyBorder="1" applyProtection="1">
      <protection hidden="1"/>
    </xf>
    <xf numFmtId="0" fontId="79" fillId="0" borderId="0" xfId="0" applyFont="1" applyProtection="1">
      <protection hidden="1"/>
    </xf>
    <xf numFmtId="0" fontId="60" fillId="0" borderId="0" xfId="0" applyFont="1" applyBorder="1" applyAlignment="1" applyProtection="1">
      <alignment wrapText="1"/>
      <protection hidden="1"/>
    </xf>
    <xf numFmtId="0" fontId="60" fillId="0" borderId="9" xfId="0" applyFont="1" applyBorder="1" applyAlignment="1" applyProtection="1">
      <alignment wrapText="1"/>
      <protection hidden="1"/>
    </xf>
    <xf numFmtId="0" fontId="60" fillId="0" borderId="0" xfId="0" applyFont="1" applyAlignment="1" applyProtection="1">
      <alignment horizontal="left" wrapText="1"/>
      <protection hidden="1"/>
    </xf>
    <xf numFmtId="0" fontId="119" fillId="0" borderId="0" xfId="0" applyFont="1" applyBorder="1" applyAlignment="1" applyProtection="1">
      <alignment vertical="top" wrapText="1"/>
      <protection hidden="1"/>
    </xf>
    <xf numFmtId="0" fontId="117" fillId="0" borderId="0" xfId="0" applyFont="1" applyBorder="1" applyAlignment="1" applyProtection="1">
      <protection hidden="1"/>
    </xf>
    <xf numFmtId="0" fontId="120" fillId="0" borderId="0" xfId="0" applyFont="1" applyAlignment="1" applyProtection="1">
      <alignment wrapText="1"/>
      <protection hidden="1"/>
    </xf>
    <xf numFmtId="0" fontId="121" fillId="10" borderId="1" xfId="0" applyFont="1" applyFill="1" applyBorder="1" applyAlignment="1" applyProtection="1">
      <alignment horizontal="center"/>
      <protection hidden="1"/>
    </xf>
    <xf numFmtId="0" fontId="0" fillId="21" borderId="1" xfId="0" applyFill="1" applyBorder="1" applyAlignment="1" applyProtection="1">
      <alignment horizontal="center" vertical="center"/>
      <protection hidden="1"/>
    </xf>
    <xf numFmtId="0" fontId="60" fillId="0" borderId="0" xfId="0" applyFont="1" applyAlignment="1" applyProtection="1">
      <alignment vertical="top" wrapText="1"/>
      <protection hidden="1"/>
    </xf>
    <xf numFmtId="0" fontId="0" fillId="22" borderId="1" xfId="0" applyFill="1" applyBorder="1" applyAlignment="1" applyProtection="1">
      <alignment horizontal="center" vertical="center"/>
      <protection hidden="1"/>
    </xf>
    <xf numFmtId="0" fontId="65" fillId="0" borderId="0" xfId="0" applyFont="1" applyFill="1" applyBorder="1" applyAlignment="1" applyProtection="1">
      <alignment wrapText="1"/>
      <protection hidden="1"/>
    </xf>
    <xf numFmtId="0" fontId="98" fillId="13" borderId="4" xfId="0" applyFont="1" applyFill="1" applyBorder="1" applyAlignment="1" applyProtection="1">
      <alignment horizontal="center" vertical="center"/>
      <protection hidden="1"/>
    </xf>
    <xf numFmtId="0" fontId="122" fillId="8" borderId="44" xfId="0" applyFont="1" applyFill="1" applyBorder="1" applyAlignment="1" applyProtection="1">
      <alignment horizontal="center" vertical="center"/>
      <protection hidden="1"/>
    </xf>
    <xf numFmtId="0" fontId="123" fillId="12" borderId="1" xfId="0" applyFont="1" applyFill="1" applyBorder="1" applyAlignment="1" applyProtection="1">
      <alignment horizontal="center"/>
      <protection hidden="1"/>
    </xf>
    <xf numFmtId="0" fontId="0" fillId="2"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124" fillId="13" borderId="1" xfId="0" applyFont="1" applyFill="1" applyBorder="1" applyAlignment="1" applyProtection="1">
      <alignment horizontal="center"/>
      <protection hidden="1"/>
    </xf>
    <xf numFmtId="0" fontId="124" fillId="13" borderId="4" xfId="0" applyFont="1" applyFill="1" applyBorder="1" applyAlignment="1" applyProtection="1">
      <alignment horizontal="center"/>
      <protection hidden="1"/>
    </xf>
    <xf numFmtId="0" fontId="0" fillId="2" borderId="4" xfId="0" applyFont="1" applyFill="1" applyBorder="1" applyAlignment="1" applyProtection="1">
      <alignment horizontal="center" vertical="center"/>
      <protection hidden="1"/>
    </xf>
    <xf numFmtId="0" fontId="45" fillId="13" borderId="1" xfId="2" applyFont="1" applyFill="1" applyBorder="1" applyAlignment="1" applyProtection="1">
      <alignment horizontal="center" vertical="center"/>
      <protection hidden="1"/>
    </xf>
    <xf numFmtId="0" fontId="125" fillId="11" borderId="1" xfId="0" applyFont="1" applyFill="1" applyBorder="1" applyAlignment="1" applyProtection="1">
      <alignment horizontal="center" vertical="center" wrapText="1"/>
      <protection hidden="1"/>
    </xf>
    <xf numFmtId="0" fontId="126" fillId="11" borderId="1" xfId="0" applyFont="1" applyFill="1" applyBorder="1" applyAlignment="1" applyProtection="1">
      <alignment horizontal="center" vertical="center" wrapText="1"/>
      <protection hidden="1"/>
    </xf>
    <xf numFmtId="0" fontId="45" fillId="0" borderId="0" xfId="0" applyFont="1" applyProtection="1">
      <protection hidden="1"/>
    </xf>
    <xf numFmtId="0" fontId="37" fillId="6" borderId="0" xfId="0" applyFont="1" applyFill="1" applyBorder="1" applyAlignment="1" applyProtection="1">
      <protection hidden="1"/>
    </xf>
    <xf numFmtId="0" fontId="0" fillId="14" borderId="0" xfId="0" applyFill="1"/>
    <xf numFmtId="0" fontId="0" fillId="14" borderId="0" xfId="0" applyFill="1" applyProtection="1"/>
    <xf numFmtId="0" fontId="127" fillId="14" borderId="0" xfId="0" applyFont="1" applyFill="1" applyAlignment="1" applyProtection="1">
      <alignment horizontal="right" vertical="top"/>
    </xf>
    <xf numFmtId="0" fontId="127" fillId="14" borderId="0" xfId="0" applyFont="1" applyFill="1" applyAlignment="1" applyProtection="1">
      <alignment horizontal="right"/>
    </xf>
    <xf numFmtId="0" fontId="38" fillId="14" borderId="0" xfId="5" applyFill="1" applyProtection="1"/>
    <xf numFmtId="0" fontId="39" fillId="14" borderId="0" xfId="0" applyFont="1" applyFill="1" applyProtection="1"/>
    <xf numFmtId="0" fontId="128" fillId="14" borderId="0" xfId="0" applyFont="1" applyFill="1" applyProtection="1"/>
    <xf numFmtId="0" fontId="129" fillId="14" borderId="0" xfId="0" applyFont="1" applyFill="1" applyProtection="1"/>
    <xf numFmtId="0" fontId="130" fillId="14" borderId="0" xfId="0" applyFont="1" applyFill="1" applyProtection="1"/>
    <xf numFmtId="164" fontId="45" fillId="23" borderId="18" xfId="2" applyNumberFormat="1" applyFont="1" applyFill="1" applyBorder="1" applyAlignment="1" applyProtection="1">
      <alignment horizontal="center" vertical="center"/>
    </xf>
    <xf numFmtId="164" fontId="46" fillId="0" borderId="45" xfId="0" applyNumberFormat="1" applyFont="1" applyFill="1" applyBorder="1" applyAlignment="1" applyProtection="1">
      <alignment horizontal="center" vertical="center"/>
      <protection locked="0"/>
    </xf>
    <xf numFmtId="164" fontId="45" fillId="6" borderId="0" xfId="2" applyNumberFormat="1" applyFont="1" applyFill="1" applyBorder="1" applyAlignment="1" applyProtection="1">
      <alignment horizontal="center" vertical="center"/>
    </xf>
    <xf numFmtId="164" fontId="40" fillId="6" borderId="0" xfId="7" applyNumberFormat="1" applyFill="1" applyBorder="1" applyAlignment="1" applyProtection="1">
      <alignment horizontal="center" vertical="center"/>
    </xf>
    <xf numFmtId="0" fontId="69" fillId="8" borderId="46" xfId="3" applyFont="1" applyFill="1" applyBorder="1" applyAlignment="1" applyProtection="1">
      <alignment horizontal="center" vertical="center"/>
    </xf>
    <xf numFmtId="0" fontId="69" fillId="8" borderId="47" xfId="3" applyFont="1" applyFill="1" applyBorder="1" applyAlignment="1" applyProtection="1">
      <alignment horizontal="center" vertical="center"/>
    </xf>
    <xf numFmtId="0" fontId="0" fillId="0" borderId="0" xfId="0" applyBorder="1"/>
    <xf numFmtId="0" fontId="131" fillId="0" borderId="0" xfId="0" applyFont="1" applyBorder="1" applyAlignment="1" applyProtection="1">
      <protection locked="0"/>
    </xf>
    <xf numFmtId="0" fontId="132" fillId="0" borderId="48" xfId="0" applyFont="1" applyBorder="1" applyProtection="1"/>
    <xf numFmtId="0" fontId="0" fillId="0" borderId="48" xfId="0" applyBorder="1" applyProtection="1"/>
    <xf numFmtId="0" fontId="60" fillId="0" borderId="49" xfId="0" applyFont="1" applyBorder="1" applyAlignment="1" applyProtection="1">
      <alignment wrapText="1"/>
    </xf>
    <xf numFmtId="0" fontId="133" fillId="12" borderId="4" xfId="0" applyFont="1" applyFill="1" applyBorder="1" applyAlignment="1" applyProtection="1">
      <alignment horizontal="left" vertical="center" wrapText="1"/>
    </xf>
    <xf numFmtId="0" fontId="133" fillId="12" borderId="1" xfId="0" applyFont="1" applyFill="1" applyBorder="1" applyAlignment="1" applyProtection="1">
      <alignment horizontal="left" vertical="center" wrapText="1"/>
    </xf>
    <xf numFmtId="164" fontId="45" fillId="24" borderId="18" xfId="2" applyNumberFormat="1" applyFont="1" applyFill="1" applyBorder="1" applyAlignment="1" applyProtection="1">
      <alignment horizontal="center" vertical="center"/>
    </xf>
    <xf numFmtId="1" fontId="45" fillId="24" borderId="18" xfId="2" applyNumberFormat="1" applyFont="1" applyFill="1" applyBorder="1" applyAlignment="1" applyProtection="1">
      <alignment horizontal="center" vertical="center"/>
    </xf>
    <xf numFmtId="0" fontId="53" fillId="25" borderId="18" xfId="1" applyFont="1" applyFill="1" applyBorder="1" applyAlignment="1" applyProtection="1">
      <alignment horizontal="center" vertical="center" wrapText="1"/>
    </xf>
    <xf numFmtId="0" fontId="78" fillId="0" borderId="0" xfId="8" applyFont="1" applyBorder="1" applyAlignment="1" applyProtection="1"/>
    <xf numFmtId="165" fontId="45" fillId="26" borderId="1" xfId="6" applyNumberFormat="1" applyFont="1" applyFill="1" applyBorder="1" applyAlignment="1" applyProtection="1">
      <alignment horizontal="center" vertical="center"/>
    </xf>
    <xf numFmtId="0" fontId="0" fillId="27" borderId="1" xfId="0" applyFill="1" applyBorder="1" applyAlignment="1" applyProtection="1">
      <alignment horizontal="center" vertical="center"/>
      <protection hidden="1"/>
    </xf>
    <xf numFmtId="0" fontId="73" fillId="18" borderId="1" xfId="0" applyFont="1" applyFill="1" applyBorder="1" applyAlignment="1" applyProtection="1">
      <alignment horizontal="center" vertical="center"/>
    </xf>
    <xf numFmtId="1" fontId="45" fillId="26" borderId="1" xfId="0" applyNumberFormat="1" applyFont="1" applyFill="1" applyBorder="1" applyAlignment="1" applyProtection="1">
      <alignment horizontal="center" vertical="center"/>
    </xf>
    <xf numFmtId="0" fontId="0" fillId="26" borderId="1" xfId="0" applyFont="1" applyFill="1" applyBorder="1" applyAlignment="1" applyProtection="1">
      <alignment horizontal="center" vertical="center"/>
    </xf>
    <xf numFmtId="0" fontId="0" fillId="0" borderId="0" xfId="0" applyFont="1" applyProtection="1"/>
    <xf numFmtId="0" fontId="73" fillId="28" borderId="1" xfId="0" applyFont="1" applyFill="1" applyBorder="1" applyAlignment="1" applyProtection="1">
      <alignment horizontal="center" vertical="center"/>
    </xf>
    <xf numFmtId="0" fontId="0" fillId="14" borderId="1" xfId="0" applyFill="1" applyBorder="1" applyAlignment="1" applyProtection="1">
      <alignment horizontal="center" vertical="center"/>
    </xf>
    <xf numFmtId="1" fontId="0" fillId="14" borderId="1" xfId="0" applyNumberFormat="1" applyFill="1" applyBorder="1" applyAlignment="1" applyProtection="1">
      <alignment horizontal="center" vertical="center"/>
    </xf>
    <xf numFmtId="0" fontId="89" fillId="26" borderId="1" xfId="0" applyFont="1" applyFill="1" applyBorder="1" applyAlignment="1" applyProtection="1">
      <alignment horizontal="center" vertical="center"/>
    </xf>
    <xf numFmtId="1" fontId="45" fillId="14" borderId="1" xfId="0" applyNumberFormat="1" applyFont="1" applyFill="1" applyBorder="1" applyAlignment="1" applyProtection="1">
      <alignment horizontal="center"/>
    </xf>
    <xf numFmtId="165" fontId="35" fillId="26" borderId="1" xfId="6" applyNumberFormat="1" applyFont="1" applyFill="1" applyBorder="1" applyAlignment="1" applyProtection="1">
      <alignment horizontal="center" vertical="center"/>
    </xf>
    <xf numFmtId="49" fontId="89" fillId="26" borderId="1" xfId="0" applyNumberFormat="1" applyFont="1" applyFill="1" applyBorder="1" applyAlignment="1" applyProtection="1">
      <alignment horizontal="center" vertical="center"/>
    </xf>
    <xf numFmtId="49" fontId="73" fillId="28" borderId="1" xfId="0" applyNumberFormat="1" applyFont="1" applyFill="1" applyBorder="1" applyAlignment="1" applyProtection="1">
      <alignment horizontal="center" vertical="center"/>
    </xf>
    <xf numFmtId="1" fontId="45" fillId="26" borderId="1" xfId="0" applyNumberFormat="1" applyFont="1" applyFill="1" applyBorder="1" applyAlignment="1" applyProtection="1">
      <alignment horizontal="center"/>
    </xf>
    <xf numFmtId="49" fontId="130" fillId="26" borderId="50" xfId="0" applyNumberFormat="1" applyFont="1" applyFill="1" applyBorder="1" applyAlignment="1" applyProtection="1">
      <alignment horizontal="center" vertical="center"/>
    </xf>
    <xf numFmtId="9" fontId="0" fillId="28" borderId="1" xfId="0" applyNumberFormat="1" applyFill="1" applyBorder="1" applyProtection="1">
      <protection hidden="1"/>
    </xf>
    <xf numFmtId="0" fontId="78" fillId="0" borderId="0" xfId="8" applyFont="1" applyBorder="1" applyAlignment="1" applyProtection="1">
      <alignment horizontal="left"/>
    </xf>
    <xf numFmtId="0" fontId="136" fillId="18" borderId="1" xfId="0" applyFont="1" applyFill="1" applyBorder="1" applyAlignment="1" applyProtection="1">
      <alignment horizontal="center" vertical="center" wrapText="1"/>
    </xf>
    <xf numFmtId="0" fontId="46" fillId="18" borderId="1" xfId="0" applyFont="1" applyFill="1" applyBorder="1" applyAlignment="1" applyProtection="1">
      <alignment horizontal="center" vertical="center" wrapText="1"/>
    </xf>
    <xf numFmtId="0" fontId="37" fillId="9" borderId="53" xfId="0" applyFont="1" applyFill="1" applyBorder="1" applyAlignment="1" applyProtection="1">
      <alignment horizontal="center" vertical="center" wrapText="1"/>
    </xf>
    <xf numFmtId="0" fontId="54" fillId="18" borderId="1" xfId="0" applyFont="1" applyFill="1" applyBorder="1" applyAlignment="1" applyProtection="1">
      <alignment horizontal="center" vertical="center" wrapText="1"/>
    </xf>
    <xf numFmtId="0" fontId="54" fillId="19" borderId="1" xfId="0" applyFont="1" applyFill="1" applyBorder="1" applyAlignment="1" applyProtection="1">
      <alignment horizontal="center" vertical="center" wrapText="1"/>
    </xf>
    <xf numFmtId="0" fontId="0" fillId="6" borderId="0" xfId="0" applyFill="1" applyBorder="1" applyAlignment="1" applyProtection="1">
      <alignment horizontal="center" vertical="center"/>
      <protection locked="0"/>
    </xf>
    <xf numFmtId="0" fontId="0" fillId="6" borderId="0" xfId="0" applyFont="1" applyFill="1" applyBorder="1" applyAlignment="1" applyProtection="1">
      <alignment wrapText="1"/>
      <protection locked="0"/>
    </xf>
    <xf numFmtId="0" fontId="45" fillId="6" borderId="0" xfId="0" applyFont="1" applyFill="1" applyProtection="1">
      <protection locked="0"/>
    </xf>
    <xf numFmtId="0" fontId="74" fillId="30" borderId="1" xfId="8" applyFont="1" applyFill="1" applyBorder="1" applyAlignment="1" applyProtection="1">
      <alignment horizontal="center" vertical="center" wrapText="1"/>
    </xf>
    <xf numFmtId="0" fontId="74" fillId="30" borderId="54" xfId="8" applyFont="1" applyFill="1" applyBorder="1" applyAlignment="1" applyProtection="1">
      <alignment horizontal="center" vertical="center" wrapText="1"/>
    </xf>
    <xf numFmtId="0" fontId="0" fillId="31" borderId="1" xfId="0" applyFill="1" applyBorder="1" applyProtection="1"/>
    <xf numFmtId="0" fontId="42" fillId="31" borderId="1" xfId="0" applyFont="1" applyFill="1" applyBorder="1" applyProtection="1"/>
    <xf numFmtId="0" fontId="0" fillId="31" borderId="5" xfId="0" applyFill="1" applyBorder="1" applyProtection="1"/>
    <xf numFmtId="0" fontId="138" fillId="19" borderId="54" xfId="8" applyFont="1" applyFill="1" applyBorder="1" applyAlignment="1" applyProtection="1">
      <alignment horizontal="center" vertical="center" wrapText="1"/>
    </xf>
    <xf numFmtId="0" fontId="65" fillId="12" borderId="1" xfId="0" applyFont="1" applyFill="1" applyBorder="1" applyAlignment="1" applyProtection="1">
      <alignment horizontal="left"/>
    </xf>
    <xf numFmtId="0" fontId="65" fillId="12" borderId="5" xfId="0" applyFont="1" applyFill="1" applyBorder="1" applyAlignment="1" applyProtection="1">
      <alignment horizontal="left"/>
    </xf>
    <xf numFmtId="0" fontId="139" fillId="13" borderId="1" xfId="0" applyFont="1" applyFill="1" applyBorder="1" applyAlignment="1" applyProtection="1">
      <alignment horizontal="left"/>
    </xf>
    <xf numFmtId="0" fontId="131" fillId="11" borderId="0" xfId="0" applyFont="1" applyFill="1" applyBorder="1" applyAlignment="1" applyProtection="1">
      <protection locked="0"/>
    </xf>
    <xf numFmtId="0" fontId="96" fillId="0" borderId="0" xfId="8" applyFont="1" applyAlignment="1" applyProtection="1">
      <alignment horizontal="left"/>
    </xf>
    <xf numFmtId="0" fontId="48" fillId="12" borderId="1" xfId="0" applyFont="1" applyFill="1" applyBorder="1" applyAlignment="1" applyProtection="1">
      <alignment vertical="center" wrapText="1"/>
    </xf>
    <xf numFmtId="0" fontId="117" fillId="0" borderId="3" xfId="0" applyFont="1" applyFill="1" applyBorder="1" applyAlignment="1" applyProtection="1">
      <alignment horizontal="left"/>
      <protection hidden="1"/>
    </xf>
    <xf numFmtId="0" fontId="117" fillId="0" borderId="2" xfId="0" applyFont="1" applyFill="1" applyBorder="1" applyAlignment="1" applyProtection="1">
      <alignment horizontal="left"/>
      <protection hidden="1"/>
    </xf>
    <xf numFmtId="0" fontId="117" fillId="0" borderId="8" xfId="0" applyFont="1" applyFill="1" applyBorder="1" applyAlignment="1" applyProtection="1">
      <alignment horizontal="left"/>
      <protection hidden="1"/>
    </xf>
    <xf numFmtId="1" fontId="0" fillId="0" borderId="0" xfId="0" applyNumberFormat="1" applyBorder="1"/>
    <xf numFmtId="0" fontId="0" fillId="0" borderId="55" xfId="0" applyBorder="1" applyProtection="1"/>
    <xf numFmtId="0" fontId="94" fillId="0" borderId="0" xfId="8" applyFont="1" applyAlignment="1" applyProtection="1"/>
    <xf numFmtId="0" fontId="96" fillId="6" borderId="55" xfId="8" applyFont="1" applyFill="1" applyBorder="1" applyAlignment="1" applyProtection="1">
      <alignment horizontal="left"/>
    </xf>
    <xf numFmtId="0" fontId="38" fillId="0" borderId="55" xfId="5" applyBorder="1" applyAlignment="1" applyProtection="1">
      <alignment vertical="top"/>
    </xf>
    <xf numFmtId="0" fontId="140" fillId="0" borderId="0" xfId="8" applyFont="1" applyBorder="1" applyAlignment="1" applyProtection="1"/>
    <xf numFmtId="9" fontId="48" fillId="13" borderId="3" xfId="6" applyFont="1" applyFill="1" applyBorder="1" applyAlignment="1" applyProtection="1">
      <alignment horizontal="center" vertical="center" wrapText="1"/>
    </xf>
    <xf numFmtId="0" fontId="103" fillId="0" borderId="55" xfId="8" applyFont="1" applyBorder="1" applyAlignment="1" applyProtection="1">
      <alignment horizontal="left" wrapText="1"/>
      <protection hidden="1"/>
    </xf>
    <xf numFmtId="0" fontId="113" fillId="0" borderId="0" xfId="0" applyFont="1" applyBorder="1" applyAlignment="1" applyProtection="1">
      <alignment wrapText="1"/>
      <protection hidden="1"/>
    </xf>
    <xf numFmtId="0" fontId="138" fillId="32" borderId="54" xfId="8" applyFont="1" applyFill="1" applyBorder="1" applyAlignment="1" applyProtection="1">
      <alignment horizontal="center" vertical="center" wrapText="1"/>
    </xf>
    <xf numFmtId="0" fontId="0" fillId="0" borderId="56" xfId="0" applyBorder="1" applyProtection="1">
      <protection hidden="1"/>
    </xf>
    <xf numFmtId="0" fontId="50" fillId="0" borderId="0" xfId="8" applyFont="1" applyBorder="1" applyAlignment="1" applyProtection="1">
      <alignment horizontal="center"/>
      <protection hidden="1"/>
    </xf>
    <xf numFmtId="0" fontId="0" fillId="0" borderId="0" xfId="0" applyAlignment="1" applyProtection="1">
      <protection hidden="1"/>
    </xf>
    <xf numFmtId="0" fontId="76" fillId="0" borderId="0" xfId="8" applyFont="1" applyAlignment="1" applyProtection="1">
      <alignment horizontal="left"/>
      <protection hidden="1"/>
    </xf>
    <xf numFmtId="0" fontId="141" fillId="19" borderId="57"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53" fillId="0" borderId="0" xfId="0" applyFont="1" applyBorder="1" applyAlignment="1" applyProtection="1">
      <alignment horizontal="left" vertical="top" wrapText="1"/>
      <protection hidden="1"/>
    </xf>
    <xf numFmtId="0" fontId="0" fillId="0" borderId="0" xfId="0" applyAlignment="1" applyProtection="1">
      <alignment wrapText="1"/>
      <protection hidden="1"/>
    </xf>
    <xf numFmtId="0" fontId="42" fillId="18" borderId="1" xfId="0" applyFont="1" applyFill="1" applyBorder="1" applyAlignment="1" applyProtection="1">
      <alignment horizontal="center" vertical="center" wrapText="1"/>
      <protection hidden="1"/>
    </xf>
    <xf numFmtId="0" fontId="142" fillId="18" borderId="1" xfId="0" applyFont="1" applyFill="1" applyBorder="1" applyAlignment="1" applyProtection="1">
      <alignment horizontal="center" vertical="center" wrapText="1"/>
      <protection hidden="1"/>
    </xf>
    <xf numFmtId="0" fontId="0" fillId="14" borderId="1" xfId="0" applyFont="1" applyFill="1" applyBorder="1" applyAlignment="1" applyProtection="1">
      <alignment horizontal="center" vertical="center"/>
      <protection hidden="1"/>
    </xf>
    <xf numFmtId="0" fontId="42" fillId="14" borderId="1" xfId="0" applyFont="1" applyFill="1" applyBorder="1" applyAlignment="1" applyProtection="1">
      <alignment horizontal="left" vertical="center"/>
      <protection hidden="1"/>
    </xf>
    <xf numFmtId="0" fontId="0" fillId="13" borderId="1" xfId="0" applyFont="1" applyFill="1" applyBorder="1" applyAlignment="1" applyProtection="1">
      <alignment horizontal="center" vertical="center"/>
      <protection hidden="1"/>
    </xf>
    <xf numFmtId="0" fontId="143" fillId="10" borderId="1" xfId="0" applyFont="1" applyFill="1" applyBorder="1" applyAlignment="1" applyProtection="1">
      <alignment horizontal="center" vertical="center" wrapText="1"/>
      <protection hidden="1"/>
    </xf>
    <xf numFmtId="0" fontId="53" fillId="0" borderId="0" xfId="0" applyFont="1" applyAlignment="1" applyProtection="1">
      <alignment horizontal="left" vertical="top" wrapText="1"/>
      <protection hidden="1"/>
    </xf>
    <xf numFmtId="9" fontId="91" fillId="13" borderId="1" xfId="0" applyNumberFormat="1" applyFont="1" applyFill="1" applyBorder="1" applyAlignment="1" applyProtection="1">
      <alignment horizontal="center" vertical="center" wrapText="1"/>
      <protection hidden="1"/>
    </xf>
    <xf numFmtId="0" fontId="0" fillId="14" borderId="2" xfId="0" applyFont="1" applyFill="1" applyBorder="1" applyAlignment="1" applyProtection="1">
      <alignment vertical="center" wrapText="1"/>
      <protection hidden="1"/>
    </xf>
    <xf numFmtId="0" fontId="0" fillId="14" borderId="1" xfId="0" applyFont="1" applyFill="1" applyBorder="1" applyAlignment="1" applyProtection="1">
      <alignment vertical="center"/>
      <protection hidden="1"/>
    </xf>
    <xf numFmtId="0" fontId="144" fillId="6" borderId="0" xfId="0" applyFont="1" applyFill="1" applyBorder="1" applyAlignment="1" applyProtection="1">
      <protection hidden="1"/>
    </xf>
    <xf numFmtId="0" fontId="112" fillId="6" borderId="0" xfId="0" applyFont="1" applyFill="1" applyBorder="1" applyAlignment="1" applyProtection="1">
      <protection hidden="1"/>
    </xf>
    <xf numFmtId="0" fontId="99" fillId="6" borderId="0" xfId="0" applyFont="1" applyFill="1" applyBorder="1" applyAlignment="1" applyProtection="1">
      <protection hidden="1"/>
    </xf>
    <xf numFmtId="0" fontId="65" fillId="0" borderId="56" xfId="0" applyFont="1" applyFill="1" applyBorder="1" applyAlignment="1" applyProtection="1">
      <alignment wrapText="1"/>
      <protection hidden="1"/>
    </xf>
    <xf numFmtId="0" fontId="112" fillId="0" borderId="0" xfId="0" applyFont="1" applyProtection="1">
      <protection hidden="1"/>
    </xf>
    <xf numFmtId="0" fontId="0" fillId="33" borderId="1" xfId="0" applyFill="1" applyBorder="1" applyAlignment="1" applyProtection="1">
      <alignment horizontal="center" vertical="center"/>
      <protection hidden="1"/>
    </xf>
    <xf numFmtId="0" fontId="0" fillId="34" borderId="1" xfId="0" applyFill="1" applyBorder="1" applyAlignment="1" applyProtection="1">
      <alignment horizontal="center" vertical="center"/>
      <protection hidden="1"/>
    </xf>
    <xf numFmtId="0" fontId="0" fillId="35" borderId="1" xfId="0" applyFill="1" applyBorder="1" applyAlignment="1" applyProtection="1">
      <alignment horizontal="center" vertical="center"/>
      <protection hidden="1"/>
    </xf>
    <xf numFmtId="0" fontId="0" fillId="36" borderId="1" xfId="0" applyFill="1" applyBorder="1" applyAlignment="1" applyProtection="1">
      <alignment horizontal="center" vertical="center"/>
      <protection hidden="1"/>
    </xf>
    <xf numFmtId="0" fontId="85" fillId="0" borderId="0" xfId="8" applyFont="1" applyBorder="1" applyAlignment="1" applyProtection="1"/>
    <xf numFmtId="0" fontId="145" fillId="0" borderId="0" xfId="8" applyFont="1" applyBorder="1" applyAlignment="1" applyProtection="1"/>
    <xf numFmtId="0" fontId="114" fillId="0" borderId="0" xfId="0" applyFont="1" applyBorder="1" applyProtection="1">
      <protection hidden="1"/>
    </xf>
    <xf numFmtId="0" fontId="103" fillId="6" borderId="0" xfId="8" applyFont="1" applyFill="1" applyAlignment="1" applyProtection="1">
      <alignment horizontal="left" wrapText="1"/>
      <protection hidden="1"/>
    </xf>
    <xf numFmtId="0" fontId="0" fillId="14" borderId="8" xfId="0" applyFont="1" applyFill="1" applyBorder="1" applyAlignment="1" applyProtection="1">
      <alignment vertical="center" wrapText="1"/>
      <protection hidden="1"/>
    </xf>
    <xf numFmtId="0" fontId="99" fillId="37" borderId="1" xfId="0" applyFont="1" applyFill="1" applyBorder="1" applyAlignment="1" applyProtection="1">
      <alignment horizontal="center" vertical="center" textRotation="90" wrapText="1"/>
    </xf>
    <xf numFmtId="0" fontId="0" fillId="0" borderId="0" xfId="0" applyFont="1" applyBorder="1" applyAlignment="1" applyProtection="1"/>
    <xf numFmtId="0" fontId="0" fillId="0" borderId="58" xfId="0" applyFont="1" applyBorder="1" applyAlignment="1" applyProtection="1"/>
    <xf numFmtId="0" fontId="48" fillId="6" borderId="3" xfId="0" applyFont="1" applyFill="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147" fillId="6" borderId="1" xfId="0" applyFont="1" applyFill="1" applyBorder="1" applyAlignment="1" applyProtection="1">
      <alignment horizontal="left" vertical="center" wrapText="1"/>
      <protection locked="0"/>
    </xf>
    <xf numFmtId="0" fontId="147" fillId="6" borderId="3" xfId="0" applyFont="1" applyFill="1" applyBorder="1" applyAlignment="1" applyProtection="1">
      <alignment horizontal="left" vertical="center" wrapText="1"/>
      <protection locked="0"/>
    </xf>
    <xf numFmtId="0" fontId="146" fillId="18" borderId="10" xfId="0" applyFont="1" applyFill="1" applyBorder="1" applyAlignment="1" applyProtection="1">
      <alignment horizontal="center" vertical="center" wrapText="1"/>
    </xf>
    <xf numFmtId="0" fontId="103" fillId="11" borderId="0" xfId="8" applyFont="1" applyFill="1" applyAlignment="1" applyProtection="1">
      <alignment wrapText="1"/>
      <protection hidden="1"/>
    </xf>
    <xf numFmtId="0" fontId="0" fillId="0" borderId="1" xfId="0" applyBorder="1" applyProtection="1">
      <protection hidden="1"/>
    </xf>
    <xf numFmtId="0" fontId="45" fillId="12" borderId="1" xfId="2" applyFont="1" applyFill="1" applyBorder="1" applyAlignment="1" applyProtection="1">
      <alignment vertical="center"/>
      <protection hidden="1"/>
    </xf>
    <xf numFmtId="0" fontId="45" fillId="38" borderId="1" xfId="2" applyFont="1" applyFill="1" applyBorder="1" applyAlignment="1" applyProtection="1">
      <alignment vertical="center"/>
      <protection hidden="1"/>
    </xf>
    <xf numFmtId="0" fontId="96" fillId="11" borderId="0" xfId="8" applyFont="1" applyFill="1" applyAlignment="1" applyProtection="1">
      <protection hidden="1"/>
    </xf>
    <xf numFmtId="0" fontId="38" fillId="6" borderId="0" xfId="5" applyFill="1" applyAlignment="1" applyProtection="1">
      <alignment vertical="top"/>
      <protection hidden="1"/>
    </xf>
    <xf numFmtId="0" fontId="0" fillId="0" borderId="10" xfId="0" applyBorder="1" applyAlignment="1" applyProtection="1"/>
    <xf numFmtId="0" fontId="0" fillId="0" borderId="11" xfId="0" applyBorder="1" applyAlignment="1" applyProtection="1"/>
    <xf numFmtId="0" fontId="0" fillId="0" borderId="12" xfId="0" applyBorder="1" applyAlignment="1" applyProtection="1"/>
    <xf numFmtId="0" fontId="0" fillId="0" borderId="13" xfId="0" applyFont="1" applyBorder="1" applyAlignment="1" applyProtection="1"/>
    <xf numFmtId="0" fontId="0" fillId="0" borderId="14" xfId="0" applyFont="1" applyBorder="1" applyAlignment="1" applyProtection="1"/>
    <xf numFmtId="0" fontId="0" fillId="0" borderId="7" xfId="0" applyFont="1" applyBorder="1" applyAlignment="1" applyProtection="1"/>
    <xf numFmtId="0" fontId="0" fillId="0" borderId="9" xfId="0" applyFont="1" applyBorder="1" applyAlignment="1" applyProtection="1"/>
    <xf numFmtId="0" fontId="0" fillId="0" borderId="15" xfId="0" applyFont="1" applyBorder="1" applyAlignment="1" applyProtection="1"/>
    <xf numFmtId="0" fontId="71" fillId="9" borderId="18" xfId="1" applyFont="1" applyFill="1" applyBorder="1" applyAlignment="1" applyProtection="1">
      <alignment horizontal="center" vertical="center" wrapText="1"/>
    </xf>
    <xf numFmtId="0" fontId="134" fillId="26" borderId="1" xfId="0" applyFont="1" applyFill="1" applyBorder="1" applyAlignment="1" applyProtection="1">
      <alignment horizontal="center" vertical="center" wrapText="1"/>
    </xf>
    <xf numFmtId="0" fontId="60" fillId="0" borderId="0" xfId="0" applyFont="1" applyFill="1" applyBorder="1" applyAlignment="1" applyProtection="1">
      <alignment horizontal="left" vertical="center" wrapText="1"/>
    </xf>
    <xf numFmtId="0" fontId="45" fillId="0" borderId="1" xfId="0" applyFont="1" applyFill="1" applyBorder="1" applyAlignment="1" applyProtection="1">
      <alignment horizontal="center" vertical="center"/>
      <protection locked="0"/>
    </xf>
    <xf numFmtId="0" fontId="37" fillId="10" borderId="1" xfId="0" applyFont="1" applyFill="1" applyBorder="1" applyAlignment="1" applyProtection="1">
      <alignment horizontal="center" vertical="center" wrapText="1"/>
    </xf>
    <xf numFmtId="0" fontId="52" fillId="0" borderId="0" xfId="0" applyFont="1" applyFill="1" applyBorder="1" applyAlignment="1" applyProtection="1">
      <alignment horizontal="left" vertical="center" wrapText="1"/>
    </xf>
    <xf numFmtId="0" fontId="45" fillId="0" borderId="0" xfId="0" applyFont="1" applyBorder="1" applyAlignment="1" applyProtection="1">
      <alignment horizontal="left" vertical="top" wrapText="1"/>
    </xf>
    <xf numFmtId="0" fontId="60" fillId="0" borderId="0" xfId="0" applyFont="1" applyFill="1" applyBorder="1" applyAlignment="1" applyProtection="1">
      <alignment horizontal="left" vertical="center"/>
    </xf>
    <xf numFmtId="0" fontId="45" fillId="14" borderId="1" xfId="0" applyFont="1" applyFill="1" applyBorder="1" applyAlignment="1" applyProtection="1">
      <alignment horizontal="center" vertical="center"/>
    </xf>
    <xf numFmtId="0" fontId="148" fillId="26" borderId="1" xfId="0" applyFont="1" applyFill="1" applyBorder="1" applyAlignment="1" applyProtection="1">
      <alignment horizontal="center" vertical="center" wrapText="1"/>
    </xf>
    <xf numFmtId="0" fontId="74" fillId="10" borderId="1" xfId="8" applyFont="1" applyFill="1" applyBorder="1" applyAlignment="1" applyProtection="1">
      <alignment horizontal="center" vertical="center" wrapText="1"/>
    </xf>
    <xf numFmtId="0" fontId="85" fillId="0" borderId="0" xfId="8" applyFont="1" applyBorder="1" applyAlignment="1" applyProtection="1">
      <alignment horizontal="left"/>
      <protection hidden="1"/>
    </xf>
    <xf numFmtId="0" fontId="146" fillId="18" borderId="1" xfId="0" applyFont="1" applyFill="1" applyBorder="1" applyAlignment="1" applyProtection="1">
      <alignment horizontal="center" vertical="center" wrapText="1"/>
    </xf>
    <xf numFmtId="0" fontId="100" fillId="12" borderId="1" xfId="0" applyFont="1" applyFill="1" applyBorder="1" applyAlignment="1" applyProtection="1">
      <alignment horizontal="center" vertical="center" wrapText="1"/>
    </xf>
    <xf numFmtId="0" fontId="48" fillId="0" borderId="1" xfId="0" applyFont="1" applyBorder="1" applyAlignment="1" applyProtection="1">
      <alignment horizontal="center" vertical="center" wrapText="1"/>
      <protection locked="0"/>
    </xf>
    <xf numFmtId="0" fontId="137" fillId="18" borderId="3" xfId="0" applyFont="1" applyFill="1" applyBorder="1" applyAlignment="1" applyProtection="1">
      <alignment horizontal="center" vertical="center" wrapText="1"/>
    </xf>
    <xf numFmtId="0" fontId="135" fillId="29" borderId="51" xfId="0" applyFont="1" applyFill="1" applyBorder="1" applyAlignment="1" applyProtection="1">
      <alignment horizontal="center" vertical="center" wrapText="1"/>
    </xf>
    <xf numFmtId="0" fontId="135" fillId="29" borderId="52" xfId="0" applyFont="1" applyFill="1" applyBorder="1" applyAlignment="1" applyProtection="1">
      <alignment horizontal="center" vertical="center" wrapText="1"/>
    </xf>
    <xf numFmtId="0" fontId="48" fillId="0" borderId="6" xfId="0" applyFont="1" applyBorder="1" applyAlignment="1" applyProtection="1">
      <alignment horizontal="center" vertical="center" wrapText="1"/>
      <protection locked="0"/>
    </xf>
    <xf numFmtId="165" fontId="48" fillId="7" borderId="3" xfId="0" applyNumberFormat="1" applyFont="1" applyFill="1" applyBorder="1" applyAlignment="1" applyProtection="1">
      <alignment horizontal="center" vertical="center" wrapText="1"/>
    </xf>
    <xf numFmtId="0" fontId="130" fillId="14" borderId="0" xfId="0" applyFont="1" applyFill="1" applyAlignment="1" applyProtection="1">
      <alignment horizontal="left" vertical="center" wrapText="1"/>
    </xf>
    <xf numFmtId="0" fontId="130" fillId="14" borderId="0" xfId="0" applyFont="1" applyFill="1" applyAlignment="1" applyProtection="1">
      <alignment horizontal="left" wrapText="1"/>
    </xf>
    <xf numFmtId="0" fontId="149" fillId="6" borderId="0" xfId="0" applyFont="1" applyFill="1" applyAlignment="1" applyProtection="1">
      <alignment horizontal="center" wrapText="1"/>
    </xf>
    <xf numFmtId="0" fontId="150" fillId="6" borderId="0" xfId="0" applyFont="1" applyFill="1" applyAlignment="1" applyProtection="1">
      <alignment horizontal="center" wrapText="1"/>
    </xf>
    <xf numFmtId="0" fontId="39" fillId="14" borderId="0" xfId="0" applyFont="1" applyFill="1" applyAlignment="1" applyProtection="1">
      <alignment horizontal="left" wrapText="1"/>
    </xf>
    <xf numFmtId="0" fontId="151" fillId="39" borderId="59" xfId="0" applyFont="1" applyFill="1" applyBorder="1" applyAlignment="1" applyProtection="1">
      <alignment horizontal="center" vertical="center" wrapText="1"/>
    </xf>
    <xf numFmtId="0" fontId="152" fillId="39" borderId="60" xfId="0" applyFont="1" applyFill="1" applyBorder="1" applyAlignment="1" applyProtection="1">
      <alignment horizontal="center" vertical="center" wrapText="1"/>
    </xf>
    <xf numFmtId="0" fontId="152" fillId="39" borderId="61" xfId="0" applyFont="1" applyFill="1" applyBorder="1" applyAlignment="1" applyProtection="1">
      <alignment horizontal="center" vertical="center" wrapText="1"/>
    </xf>
    <xf numFmtId="0" fontId="130" fillId="14" borderId="0" xfId="0" applyFont="1" applyFill="1" applyAlignment="1" applyProtection="1">
      <alignment horizontal="left" vertical="top" wrapText="1"/>
    </xf>
    <xf numFmtId="0" fontId="153" fillId="11" borderId="0" xfId="0" applyFont="1" applyFill="1" applyBorder="1" applyAlignment="1" applyProtection="1">
      <alignment horizontal="center"/>
    </xf>
    <xf numFmtId="0" fontId="153" fillId="11" borderId="31" xfId="0" applyFont="1" applyFill="1" applyBorder="1" applyAlignment="1" applyProtection="1">
      <alignment horizontal="center"/>
    </xf>
    <xf numFmtId="0" fontId="0" fillId="14" borderId="0" xfId="0" applyFill="1" applyAlignment="1" applyProtection="1">
      <alignment horizontal="left" wrapText="1"/>
    </xf>
    <xf numFmtId="0" fontId="154" fillId="14" borderId="0" xfId="0" applyFont="1" applyFill="1" applyAlignment="1" applyProtection="1">
      <alignment horizontal="left" wrapText="1"/>
    </xf>
    <xf numFmtId="0" fontId="96" fillId="39" borderId="0" xfId="8" applyFont="1" applyFill="1" applyAlignment="1" applyProtection="1">
      <alignment horizontal="left"/>
    </xf>
    <xf numFmtId="0" fontId="103" fillId="12" borderId="0" xfId="0" applyFont="1" applyFill="1" applyBorder="1" applyAlignment="1" applyProtection="1">
      <alignment horizontal="right"/>
    </xf>
    <xf numFmtId="0" fontId="158" fillId="18" borderId="0" xfId="8" applyFont="1" applyFill="1" applyBorder="1" applyAlignment="1" applyProtection="1">
      <alignment horizontal="left" wrapText="1"/>
    </xf>
    <xf numFmtId="0" fontId="71" fillId="9" borderId="18" xfId="1" applyFont="1" applyFill="1" applyBorder="1" applyAlignment="1" applyProtection="1">
      <alignment horizontal="center" vertical="center" wrapText="1"/>
    </xf>
    <xf numFmtId="0" fontId="57" fillId="0" borderId="18" xfId="0" applyFont="1" applyBorder="1" applyAlignment="1" applyProtection="1">
      <alignment horizontal="center" vertical="center"/>
    </xf>
    <xf numFmtId="0" fontId="56" fillId="0" borderId="18" xfId="0" applyFont="1" applyBorder="1" applyAlignment="1" applyProtection="1">
      <alignment horizontal="center" vertical="center"/>
    </xf>
    <xf numFmtId="0" fontId="159" fillId="0" borderId="0" xfId="8" applyFont="1" applyBorder="1" applyAlignment="1" applyProtection="1">
      <alignment horizontal="left" wrapText="1"/>
    </xf>
    <xf numFmtId="0" fontId="156" fillId="9" borderId="67" xfId="3" applyFont="1" applyFill="1" applyBorder="1" applyAlignment="1" applyProtection="1">
      <alignment horizontal="center" vertical="center" wrapText="1"/>
    </xf>
    <xf numFmtId="0" fontId="2" fillId="0" borderId="55" xfId="0" applyFont="1" applyBorder="1" applyAlignment="1" applyProtection="1">
      <alignment horizontal="left" wrapText="1"/>
    </xf>
    <xf numFmtId="0" fontId="53" fillId="0" borderId="55" xfId="0" applyFont="1" applyBorder="1" applyAlignment="1" applyProtection="1">
      <alignment horizontal="left" wrapText="1"/>
    </xf>
    <xf numFmtId="0" fontId="37" fillId="9" borderId="44" xfId="3" applyFont="1" applyFill="1" applyBorder="1" applyAlignment="1" applyProtection="1">
      <alignment horizontal="center" vertical="center"/>
    </xf>
    <xf numFmtId="0" fontId="37" fillId="9" borderId="70" xfId="3" applyFont="1" applyFill="1" applyBorder="1" applyAlignment="1" applyProtection="1">
      <alignment horizontal="center" vertical="center"/>
    </xf>
    <xf numFmtId="0" fontId="37" fillId="8" borderId="75" xfId="3" applyFont="1" applyFill="1" applyBorder="1" applyAlignment="1" applyProtection="1">
      <alignment horizontal="center" vertical="center"/>
    </xf>
    <xf numFmtId="0" fontId="37" fillId="8" borderId="71" xfId="3" applyFont="1" applyFill="1" applyBorder="1" applyAlignment="1" applyProtection="1">
      <alignment horizontal="center" vertical="center"/>
    </xf>
    <xf numFmtId="0" fontId="53" fillId="25" borderId="18" xfId="1" applyFont="1" applyFill="1" applyBorder="1" applyAlignment="1" applyProtection="1">
      <alignment horizontal="center" vertical="center"/>
    </xf>
    <xf numFmtId="0" fontId="37" fillId="9" borderId="73" xfId="3" applyFont="1" applyFill="1" applyBorder="1" applyAlignment="1" applyProtection="1">
      <alignment horizontal="center" vertical="center"/>
    </xf>
    <xf numFmtId="0" fontId="37" fillId="9" borderId="74" xfId="3" applyFont="1" applyFill="1" applyBorder="1" applyAlignment="1" applyProtection="1">
      <alignment horizontal="center" vertical="center"/>
    </xf>
    <xf numFmtId="0" fontId="37" fillId="8" borderId="72" xfId="3" applyFont="1" applyFill="1" applyBorder="1" applyAlignment="1" applyProtection="1">
      <alignment horizontal="center" vertical="center"/>
    </xf>
    <xf numFmtId="0" fontId="53" fillId="25" borderId="46" xfId="1" applyFont="1" applyFill="1" applyBorder="1" applyAlignment="1" applyProtection="1">
      <alignment horizontal="center" vertical="center"/>
    </xf>
    <xf numFmtId="0" fontId="53" fillId="0" borderId="0" xfId="0" applyFont="1" applyAlignment="1" applyProtection="1">
      <alignment horizontal="left" wrapText="1"/>
    </xf>
    <xf numFmtId="0" fontId="57" fillId="0" borderId="18" xfId="0" applyFont="1" applyBorder="1" applyAlignment="1" applyProtection="1">
      <alignment horizontal="center" vertical="center" wrapText="1"/>
    </xf>
    <xf numFmtId="0" fontId="37" fillId="9" borderId="62" xfId="3" applyFont="1" applyFill="1" applyBorder="1" applyAlignment="1" applyProtection="1">
      <alignment horizontal="center" vertical="center"/>
    </xf>
    <xf numFmtId="0" fontId="37" fillId="9" borderId="69" xfId="3" applyFont="1" applyFill="1" applyBorder="1" applyAlignment="1" applyProtection="1">
      <alignment horizontal="center" vertical="center"/>
    </xf>
    <xf numFmtId="0" fontId="157" fillId="0" borderId="0" xfId="8" applyFont="1" applyAlignment="1" applyProtection="1">
      <alignment horizontal="right"/>
    </xf>
    <xf numFmtId="0" fontId="56" fillId="0" borderId="18" xfId="0" applyFont="1" applyBorder="1" applyAlignment="1" applyProtection="1">
      <alignment horizontal="center" vertical="center" wrapText="1"/>
    </xf>
    <xf numFmtId="0" fontId="155" fillId="25" borderId="18" xfId="1" applyFont="1" applyFill="1" applyBorder="1" applyAlignment="1" applyProtection="1">
      <alignment horizontal="center" vertical="center"/>
    </xf>
    <xf numFmtId="0" fontId="156" fillId="9" borderId="68" xfId="3" applyFont="1" applyFill="1" applyBorder="1" applyAlignment="1" applyProtection="1">
      <alignment horizontal="center" vertical="center" wrapText="1"/>
    </xf>
    <xf numFmtId="0" fontId="55" fillId="0" borderId="18" xfId="0" applyFont="1" applyBorder="1" applyAlignment="1" applyProtection="1">
      <alignment horizontal="center" vertical="center" wrapText="1"/>
    </xf>
    <xf numFmtId="0" fontId="55" fillId="0" borderId="18" xfId="0" applyFont="1" applyBorder="1" applyAlignment="1" applyProtection="1">
      <alignment horizontal="center" vertical="center"/>
    </xf>
    <xf numFmtId="0" fontId="37" fillId="9" borderId="69" xfId="3" applyFont="1" applyFill="1" applyBorder="1" applyAlignment="1" applyProtection="1">
      <alignment horizontal="center" vertical="center" wrapText="1"/>
    </xf>
    <xf numFmtId="0" fontId="37" fillId="8" borderId="63" xfId="3" applyFont="1" applyFill="1" applyBorder="1" applyAlignment="1" applyProtection="1">
      <alignment horizontal="center" vertical="center"/>
    </xf>
    <xf numFmtId="0" fontId="37" fillId="8" borderId="64" xfId="3" applyFont="1" applyFill="1" applyBorder="1" applyAlignment="1" applyProtection="1">
      <alignment horizontal="center" vertical="center"/>
    </xf>
    <xf numFmtId="0" fontId="37" fillId="8" borderId="65" xfId="3" applyFont="1" applyFill="1" applyBorder="1" applyAlignment="1" applyProtection="1">
      <alignment horizontal="center" vertical="center"/>
    </xf>
    <xf numFmtId="0" fontId="37" fillId="8" borderId="66" xfId="3" applyFont="1" applyFill="1" applyBorder="1" applyAlignment="1" applyProtection="1">
      <alignment horizontal="center" vertical="center"/>
    </xf>
    <xf numFmtId="0" fontId="37" fillId="9" borderId="44" xfId="3" applyFont="1" applyFill="1" applyBorder="1" applyAlignment="1" applyProtection="1">
      <alignment horizontal="center" vertical="center" wrapText="1"/>
    </xf>
    <xf numFmtId="0" fontId="37" fillId="9" borderId="62" xfId="3" applyFont="1" applyFill="1" applyBorder="1" applyAlignment="1" applyProtection="1">
      <alignment horizontal="center" vertical="center" wrapText="1"/>
    </xf>
    <xf numFmtId="0" fontId="134" fillId="13" borderId="1" xfId="0" applyFont="1" applyFill="1" applyBorder="1" applyAlignment="1" applyProtection="1">
      <alignment horizontal="center" vertical="center" wrapText="1"/>
    </xf>
    <xf numFmtId="0" fontId="134" fillId="26" borderId="1" xfId="0" applyFont="1" applyFill="1" applyBorder="1" applyAlignment="1" applyProtection="1">
      <alignment horizontal="center" vertical="center" wrapText="1"/>
    </xf>
    <xf numFmtId="0" fontId="60" fillId="0" borderId="0" xfId="0" applyFont="1" applyFill="1" applyBorder="1" applyAlignment="1" applyProtection="1">
      <alignment horizontal="left" vertical="center" wrapText="1"/>
    </xf>
    <xf numFmtId="0" fontId="45" fillId="0" borderId="1" xfId="0" applyFont="1" applyFill="1" applyBorder="1" applyAlignment="1" applyProtection="1">
      <alignment horizontal="left" vertical="center" wrapText="1"/>
    </xf>
    <xf numFmtId="0" fontId="45" fillId="0" borderId="1" xfId="0" applyFont="1" applyFill="1" applyBorder="1" applyAlignment="1" applyProtection="1">
      <alignment horizontal="center" vertical="center"/>
      <protection locked="0"/>
    </xf>
    <xf numFmtId="0" fontId="161" fillId="19" borderId="1" xfId="0" applyFont="1" applyFill="1" applyBorder="1" applyAlignment="1" applyProtection="1">
      <alignment horizontal="center" vertical="center" wrapText="1"/>
    </xf>
    <xf numFmtId="0" fontId="97" fillId="40" borderId="1" xfId="3" applyFont="1" applyFill="1" applyBorder="1" applyAlignment="1" applyProtection="1">
      <alignment horizontal="center" vertical="center" wrapText="1"/>
    </xf>
    <xf numFmtId="0" fontId="161" fillId="32" borderId="1" xfId="0" applyFont="1" applyFill="1" applyBorder="1" applyAlignment="1" applyProtection="1">
      <alignment horizontal="center" vertical="center" wrapText="1"/>
    </xf>
    <xf numFmtId="0" fontId="45" fillId="12" borderId="1" xfId="0" applyFont="1" applyFill="1" applyBorder="1" applyAlignment="1" applyProtection="1">
      <alignment horizontal="center" vertical="center"/>
    </xf>
    <xf numFmtId="0" fontId="164" fillId="26" borderId="1" xfId="0" applyFont="1" applyFill="1" applyBorder="1" applyAlignment="1" applyProtection="1">
      <alignment horizontal="center" vertical="center" wrapText="1"/>
    </xf>
    <xf numFmtId="0" fontId="96" fillId="18" borderId="0" xfId="8" applyFont="1" applyFill="1" applyAlignment="1" applyProtection="1">
      <alignment horizontal="left"/>
    </xf>
    <xf numFmtId="0" fontId="37" fillId="10" borderId="1" xfId="0" applyFont="1" applyFill="1" applyBorder="1" applyAlignment="1" applyProtection="1">
      <alignment horizontal="center" vertical="center" wrapText="1"/>
    </xf>
    <xf numFmtId="0" fontId="53" fillId="0" borderId="9" xfId="0" applyFont="1" applyBorder="1" applyAlignment="1" applyProtection="1">
      <alignment horizontal="left" vertical="top" wrapText="1"/>
    </xf>
    <xf numFmtId="0" fontId="160" fillId="0" borderId="55" xfId="8" applyFont="1" applyBorder="1" applyAlignment="1" applyProtection="1">
      <alignment horizontal="center"/>
    </xf>
    <xf numFmtId="0" fontId="158" fillId="0" borderId="0" xfId="8" applyFont="1" applyBorder="1" applyAlignment="1" applyProtection="1">
      <alignment horizontal="left"/>
    </xf>
    <xf numFmtId="0" fontId="162" fillId="30" borderId="1" xfId="3" applyFont="1" applyFill="1" applyBorder="1" applyAlignment="1" applyProtection="1">
      <alignment horizontal="center" vertical="center" wrapText="1"/>
    </xf>
    <xf numFmtId="0" fontId="97" fillId="30" borderId="1" xfId="3" applyFont="1" applyFill="1" applyBorder="1" applyAlignment="1" applyProtection="1">
      <alignment horizontal="center" vertical="center" wrapText="1"/>
    </xf>
    <xf numFmtId="0" fontId="163" fillId="0" borderId="0" xfId="8" applyFont="1" applyBorder="1" applyAlignment="1" applyProtection="1">
      <alignment horizontal="left" wrapText="1"/>
    </xf>
    <xf numFmtId="0" fontId="165" fillId="32" borderId="1" xfId="0" applyFont="1" applyFill="1" applyBorder="1" applyAlignment="1" applyProtection="1">
      <alignment horizontal="center" vertical="center" wrapText="1"/>
    </xf>
    <xf numFmtId="0" fontId="78" fillId="0" borderId="55" xfId="8" applyFont="1" applyBorder="1" applyAlignment="1" applyProtection="1">
      <alignment horizontal="center"/>
    </xf>
    <xf numFmtId="0" fontId="37" fillId="41" borderId="3" xfId="0" applyFont="1" applyFill="1" applyBorder="1" applyAlignment="1" applyProtection="1">
      <alignment horizontal="center" vertical="center" wrapText="1"/>
    </xf>
    <xf numFmtId="0" fontId="52" fillId="0" borderId="0" xfId="0" applyFont="1" applyFill="1" applyBorder="1" applyAlignment="1" applyProtection="1">
      <alignment horizontal="left" vertical="center" wrapText="1"/>
    </xf>
    <xf numFmtId="0" fontId="45" fillId="0" borderId="0" xfId="0" applyFont="1" applyBorder="1" applyAlignment="1" applyProtection="1">
      <alignment horizontal="left" vertical="top" wrapText="1"/>
    </xf>
    <xf numFmtId="0" fontId="60" fillId="0" borderId="0" xfId="0" applyFont="1" applyFill="1" applyBorder="1" applyAlignment="1" applyProtection="1">
      <alignment horizontal="left" vertical="center"/>
    </xf>
    <xf numFmtId="0" fontId="88" fillId="26" borderId="1" xfId="0" applyFont="1" applyFill="1" applyBorder="1" applyAlignment="1" applyProtection="1">
      <alignment horizontal="center" vertical="center" wrapText="1"/>
    </xf>
    <xf numFmtId="0" fontId="166" fillId="0" borderId="76" xfId="8" applyFont="1" applyBorder="1" applyAlignment="1" applyProtection="1">
      <alignment horizontal="center"/>
    </xf>
    <xf numFmtId="0" fontId="21" fillId="0" borderId="0" xfId="8" applyFont="1" applyBorder="1" applyAlignment="1" applyProtection="1">
      <alignment horizontal="left" wrapText="1"/>
    </xf>
    <xf numFmtId="0" fontId="21" fillId="0" borderId="9" xfId="8" applyFont="1" applyBorder="1" applyAlignment="1" applyProtection="1">
      <alignment horizontal="left" wrapText="1"/>
    </xf>
    <xf numFmtId="0" fontId="53" fillId="0" borderId="0" xfId="0" applyFont="1" applyBorder="1" applyAlignment="1" applyProtection="1">
      <alignment horizontal="left" vertical="top" wrapText="1"/>
    </xf>
    <xf numFmtId="0" fontId="165" fillId="28" borderId="1" xfId="0" applyFont="1" applyFill="1" applyBorder="1" applyAlignment="1" applyProtection="1">
      <alignment horizontal="center" vertical="center" wrapText="1"/>
    </xf>
    <xf numFmtId="0" fontId="166" fillId="0" borderId="55" xfId="8" applyFont="1" applyBorder="1" applyAlignment="1" applyProtection="1">
      <alignment horizontal="center"/>
    </xf>
    <xf numFmtId="0" fontId="81" fillId="0" borderId="0" xfId="8" applyFont="1" applyBorder="1" applyAlignment="1" applyProtection="1">
      <alignment horizontal="left" wrapText="1"/>
    </xf>
    <xf numFmtId="0" fontId="81" fillId="0" borderId="9" xfId="8" applyFont="1" applyBorder="1" applyAlignment="1" applyProtection="1">
      <alignment horizontal="left" wrapText="1"/>
    </xf>
    <xf numFmtId="0" fontId="45" fillId="14" borderId="1" xfId="0" applyFont="1" applyFill="1" applyBorder="1" applyAlignment="1" applyProtection="1">
      <alignment horizontal="center" vertical="center"/>
    </xf>
    <xf numFmtId="0" fontId="53" fillId="0" borderId="0" xfId="0" applyFont="1" applyAlignment="1" applyProtection="1">
      <alignment horizontal="left" vertical="top" wrapText="1"/>
    </xf>
    <xf numFmtId="0" fontId="97" fillId="30" borderId="1" xfId="0" applyFont="1" applyFill="1" applyBorder="1" applyAlignment="1" applyProtection="1">
      <alignment horizontal="center" vertical="center" wrapText="1"/>
    </xf>
    <xf numFmtId="0" fontId="167" fillId="0" borderId="0" xfId="8" applyFont="1" applyBorder="1" applyAlignment="1" applyProtection="1">
      <alignment horizontal="left" wrapText="1"/>
    </xf>
    <xf numFmtId="0" fontId="167" fillId="0" borderId="9" xfId="8" applyFont="1" applyBorder="1" applyAlignment="1" applyProtection="1">
      <alignment horizontal="left" wrapText="1"/>
    </xf>
    <xf numFmtId="0" fontId="169" fillId="28" borderId="1" xfId="0" applyFont="1" applyFill="1" applyBorder="1" applyAlignment="1" applyProtection="1">
      <alignment horizontal="center" vertical="center" wrapText="1"/>
    </xf>
    <xf numFmtId="0" fontId="148" fillId="26" borderId="1" xfId="0" applyFont="1" applyFill="1" applyBorder="1" applyAlignment="1" applyProtection="1">
      <alignment horizontal="center" vertical="center" wrapText="1"/>
    </xf>
    <xf numFmtId="0" fontId="156" fillId="10" borderId="1" xfId="3" applyFont="1" applyFill="1" applyBorder="1" applyAlignment="1" applyProtection="1">
      <alignment horizontal="center" vertical="center" wrapText="1"/>
    </xf>
    <xf numFmtId="0" fontId="168" fillId="26" borderId="1" xfId="0" applyFont="1" applyFill="1" applyBorder="1" applyAlignment="1" applyProtection="1">
      <alignment horizontal="center" vertical="center" wrapText="1"/>
    </xf>
    <xf numFmtId="0" fontId="45" fillId="0" borderId="4" xfId="0" applyFont="1" applyFill="1" applyBorder="1" applyAlignment="1" applyProtection="1">
      <alignment horizontal="left" vertical="center" wrapText="1"/>
    </xf>
    <xf numFmtId="0" fontId="96" fillId="18" borderId="0" xfId="8" applyFont="1" applyFill="1" applyBorder="1" applyAlignment="1" applyProtection="1">
      <alignment horizontal="left"/>
    </xf>
    <xf numFmtId="0" fontId="156" fillId="40" borderId="4" xfId="0" applyFont="1" applyFill="1" applyBorder="1" applyAlignment="1" applyProtection="1">
      <alignment horizontal="center" vertical="center"/>
    </xf>
    <xf numFmtId="0" fontId="156" fillId="40" borderId="16" xfId="0" applyFont="1" applyFill="1" applyBorder="1" applyAlignment="1" applyProtection="1">
      <alignment horizontal="center" vertical="center"/>
    </xf>
    <xf numFmtId="0" fontId="156" fillId="40" borderId="6" xfId="0" applyFont="1" applyFill="1" applyBorder="1" applyAlignment="1" applyProtection="1">
      <alignment horizontal="center" vertical="center"/>
    </xf>
    <xf numFmtId="0" fontId="74" fillId="42" borderId="6" xfId="8" applyFont="1" applyFill="1" applyBorder="1" applyAlignment="1" applyProtection="1">
      <alignment horizontal="center" vertical="center" wrapText="1"/>
    </xf>
    <xf numFmtId="0" fontId="74" fillId="42" borderId="1" xfId="8" applyFont="1" applyFill="1" applyBorder="1" applyAlignment="1" applyProtection="1">
      <alignment horizontal="center" vertical="center" wrapText="1"/>
    </xf>
    <xf numFmtId="0" fontId="2" fillId="0" borderId="9" xfId="0" applyFont="1" applyBorder="1" applyAlignment="1" applyProtection="1">
      <alignment horizontal="left" vertical="center" wrapText="1"/>
    </xf>
    <xf numFmtId="0" fontId="53" fillId="0" borderId="9" xfId="0" applyFont="1" applyBorder="1" applyAlignment="1" applyProtection="1">
      <alignment horizontal="left" vertical="center" wrapText="1"/>
    </xf>
    <xf numFmtId="0" fontId="170" fillId="18" borderId="16" xfId="8" applyFont="1" applyFill="1" applyBorder="1" applyAlignment="1" applyProtection="1">
      <alignment horizontal="center" vertical="center" wrapText="1"/>
    </xf>
    <xf numFmtId="0" fontId="170" fillId="18" borderId="6" xfId="8" applyFont="1" applyFill="1" applyBorder="1" applyAlignment="1" applyProtection="1">
      <alignment horizontal="center" vertical="center" wrapText="1"/>
    </xf>
    <xf numFmtId="0" fontId="170" fillId="18" borderId="4" xfId="8" applyFont="1" applyFill="1" applyBorder="1" applyAlignment="1" applyProtection="1">
      <alignment horizontal="center" vertical="center" wrapText="1"/>
    </xf>
    <xf numFmtId="0" fontId="170" fillId="28" borderId="4" xfId="8" applyFont="1" applyFill="1" applyBorder="1" applyAlignment="1" applyProtection="1">
      <alignment horizontal="center" vertical="center" wrapText="1"/>
    </xf>
    <xf numFmtId="0" fontId="170" fillId="28" borderId="6" xfId="8" applyFont="1" applyFill="1" applyBorder="1" applyAlignment="1" applyProtection="1">
      <alignment horizontal="center" vertical="center" wrapText="1"/>
    </xf>
    <xf numFmtId="0" fontId="170" fillId="18" borderId="17" xfId="8" applyFont="1" applyFill="1" applyBorder="1" applyAlignment="1" applyProtection="1">
      <alignment horizontal="center" vertical="center" wrapText="1"/>
    </xf>
    <xf numFmtId="0" fontId="74" fillId="10" borderId="1" xfId="8" applyFont="1" applyFill="1" applyBorder="1" applyAlignment="1" applyProtection="1">
      <alignment horizontal="center" vertical="center" wrapText="1"/>
    </xf>
    <xf numFmtId="0" fontId="171" fillId="42" borderId="16" xfId="8" applyFont="1" applyFill="1" applyBorder="1" applyAlignment="1" applyProtection="1">
      <alignment horizontal="center" vertical="center" wrapText="1"/>
    </xf>
    <xf numFmtId="0" fontId="171" fillId="42" borderId="6" xfId="8" applyFont="1" applyFill="1" applyBorder="1" applyAlignment="1" applyProtection="1">
      <alignment horizontal="center" vertical="center" wrapText="1"/>
    </xf>
    <xf numFmtId="0" fontId="156" fillId="42" borderId="6" xfId="0" applyFont="1" applyFill="1" applyBorder="1" applyAlignment="1" applyProtection="1">
      <alignment horizontal="center" vertical="center"/>
    </xf>
    <xf numFmtId="0" fontId="156" fillId="42" borderId="1" xfId="0" applyFont="1" applyFill="1" applyBorder="1" applyAlignment="1" applyProtection="1">
      <alignment horizontal="center" vertical="center"/>
    </xf>
    <xf numFmtId="0" fontId="0" fillId="0" borderId="13" xfId="0" applyFont="1" applyBorder="1" applyAlignment="1" applyProtection="1">
      <alignment horizontal="left" wrapText="1"/>
    </xf>
    <xf numFmtId="0" fontId="0" fillId="0" borderId="0" xfId="0" applyFont="1" applyBorder="1" applyAlignment="1" applyProtection="1">
      <alignment horizontal="left" wrapText="1"/>
    </xf>
    <xf numFmtId="0" fontId="0" fillId="0" borderId="14" xfId="0" applyFont="1" applyBorder="1" applyAlignment="1" applyProtection="1">
      <alignment horizontal="left" wrapText="1"/>
    </xf>
    <xf numFmtId="0" fontId="74" fillId="13" borderId="4" xfId="8" applyFont="1" applyFill="1" applyBorder="1" applyAlignment="1" applyProtection="1">
      <alignment horizontal="center" vertical="center" wrapText="1"/>
    </xf>
    <xf numFmtId="0" fontId="74" fillId="13" borderId="17" xfId="8" applyFont="1" applyFill="1" applyBorder="1" applyAlignment="1" applyProtection="1">
      <alignment horizontal="center" vertical="center" wrapText="1"/>
    </xf>
    <xf numFmtId="0" fontId="74" fillId="13" borderId="6" xfId="8" applyFont="1" applyFill="1" applyBorder="1" applyAlignment="1" applyProtection="1">
      <alignment horizontal="center" vertical="center" wrapText="1"/>
    </xf>
    <xf numFmtId="0" fontId="0" fillId="0" borderId="0" xfId="0" applyAlignment="1" applyProtection="1">
      <alignment horizontal="left" vertical="center" wrapText="1"/>
    </xf>
    <xf numFmtId="0" fontId="74" fillId="13" borderId="1" xfId="8" applyFont="1" applyFill="1" applyBorder="1" applyAlignment="1" applyProtection="1">
      <alignment horizontal="center" vertical="center" wrapText="1"/>
    </xf>
    <xf numFmtId="0" fontId="97" fillId="30" borderId="11" xfId="0" applyFont="1" applyFill="1" applyBorder="1" applyAlignment="1" applyProtection="1">
      <alignment horizontal="center" vertical="center" wrapText="1"/>
    </xf>
    <xf numFmtId="0" fontId="97" fillId="30" borderId="14" xfId="0" applyFont="1" applyFill="1" applyBorder="1" applyAlignment="1" applyProtection="1">
      <alignment horizontal="center" vertical="center" wrapText="1"/>
    </xf>
    <xf numFmtId="0" fontId="97" fillId="30" borderId="15" xfId="0" applyFont="1" applyFill="1" applyBorder="1" applyAlignment="1" applyProtection="1">
      <alignment horizontal="center" vertical="center" wrapText="1"/>
    </xf>
    <xf numFmtId="0" fontId="2" fillId="0" borderId="0" xfId="0" applyFont="1" applyAlignment="1" applyProtection="1">
      <alignment horizontal="left" wrapText="1"/>
    </xf>
    <xf numFmtId="0" fontId="176" fillId="6" borderId="0" xfId="8" applyFont="1" applyFill="1" applyAlignment="1" applyProtection="1">
      <alignment horizontal="center" vertical="center" wrapText="1"/>
      <protection hidden="1"/>
    </xf>
    <xf numFmtId="0" fontId="177" fillId="0" borderId="0" xfId="8" applyFont="1" applyBorder="1" applyAlignment="1" applyProtection="1">
      <alignment horizontal="center"/>
      <protection hidden="1"/>
    </xf>
    <xf numFmtId="0" fontId="120" fillId="0" borderId="0" xfId="0" applyFont="1" applyAlignment="1" applyProtection="1">
      <alignment horizontal="left" wrapText="1"/>
      <protection hidden="1"/>
    </xf>
    <xf numFmtId="0" fontId="0" fillId="12" borderId="3" xfId="0" applyFill="1" applyBorder="1" applyAlignment="1" applyProtection="1">
      <alignment horizontal="center"/>
      <protection hidden="1"/>
    </xf>
    <xf numFmtId="0" fontId="0" fillId="12" borderId="2" xfId="0" applyFill="1" applyBorder="1" applyAlignment="1" applyProtection="1">
      <alignment horizontal="center"/>
      <protection hidden="1"/>
    </xf>
    <xf numFmtId="0" fontId="0" fillId="12" borderId="8" xfId="0" applyFill="1" applyBorder="1" applyAlignment="1" applyProtection="1">
      <alignment horizontal="center"/>
      <protection hidden="1"/>
    </xf>
    <xf numFmtId="0" fontId="37" fillId="10" borderId="3" xfId="0" applyFont="1" applyFill="1" applyBorder="1" applyAlignment="1" applyProtection="1">
      <alignment horizontal="center"/>
      <protection hidden="1"/>
    </xf>
    <xf numFmtId="0" fontId="37" fillId="10" borderId="2" xfId="0" applyFont="1" applyFill="1" applyBorder="1" applyAlignment="1" applyProtection="1">
      <alignment horizontal="center"/>
      <protection hidden="1"/>
    </xf>
    <xf numFmtId="0" fontId="37" fillId="10" borderId="8" xfId="0" applyFont="1" applyFill="1" applyBorder="1" applyAlignment="1" applyProtection="1">
      <alignment horizontal="center"/>
      <protection hidden="1"/>
    </xf>
    <xf numFmtId="0" fontId="96" fillId="11" borderId="0" xfId="8" applyFont="1" applyFill="1" applyAlignment="1" applyProtection="1">
      <alignment horizontal="left"/>
      <protection hidden="1"/>
    </xf>
    <xf numFmtId="0" fontId="53" fillId="0" borderId="0" xfId="0" applyFont="1" applyBorder="1" applyAlignment="1" applyProtection="1">
      <alignment horizontal="left" wrapText="1"/>
      <protection hidden="1"/>
    </xf>
    <xf numFmtId="0" fontId="53" fillId="0" borderId="9" xfId="0" applyFont="1" applyBorder="1" applyAlignment="1" applyProtection="1">
      <alignment horizontal="left" wrapText="1"/>
      <protection hidden="1"/>
    </xf>
    <xf numFmtId="0" fontId="37" fillId="44" borderId="81" xfId="0" applyFont="1" applyFill="1" applyBorder="1" applyAlignment="1" applyProtection="1">
      <alignment horizontal="center" vertical="center"/>
      <protection hidden="1"/>
    </xf>
    <xf numFmtId="0" fontId="37" fillId="44" borderId="82" xfId="0" applyFont="1" applyFill="1" applyBorder="1" applyAlignment="1" applyProtection="1">
      <alignment horizontal="center" vertical="center"/>
      <protection hidden="1"/>
    </xf>
    <xf numFmtId="0" fontId="37" fillId="44" borderId="83" xfId="0" applyFont="1" applyFill="1" applyBorder="1" applyAlignment="1" applyProtection="1">
      <alignment horizontal="center" vertical="center"/>
      <protection hidden="1"/>
    </xf>
    <xf numFmtId="0" fontId="122" fillId="8" borderId="44" xfId="0" applyFont="1" applyFill="1" applyBorder="1" applyAlignment="1" applyProtection="1">
      <alignment horizontal="center" vertical="center" wrapText="1"/>
      <protection hidden="1"/>
    </xf>
    <xf numFmtId="0" fontId="122" fillId="8" borderId="90" xfId="0" applyFont="1" applyFill="1" applyBorder="1" applyAlignment="1" applyProtection="1">
      <alignment horizontal="center" vertical="center" wrapText="1"/>
      <protection hidden="1"/>
    </xf>
    <xf numFmtId="0" fontId="99" fillId="6" borderId="0" xfId="0" applyFont="1" applyFill="1" applyBorder="1" applyAlignment="1" applyProtection="1">
      <alignment horizontal="left" wrapText="1"/>
      <protection hidden="1"/>
    </xf>
    <xf numFmtId="0" fontId="99" fillId="6" borderId="0" xfId="0" applyFont="1" applyFill="1" applyBorder="1" applyAlignment="1" applyProtection="1">
      <alignment horizontal="left" vertical="center" wrapText="1"/>
      <protection hidden="1"/>
    </xf>
    <xf numFmtId="0" fontId="121" fillId="44" borderId="81" xfId="0" applyFont="1" applyFill="1" applyBorder="1" applyAlignment="1" applyProtection="1">
      <alignment horizontal="center" vertical="center"/>
      <protection hidden="1"/>
    </xf>
    <xf numFmtId="0" fontId="121" fillId="44" borderId="83" xfId="0" applyFont="1" applyFill="1" applyBorder="1" applyAlignment="1" applyProtection="1">
      <alignment horizontal="center" vertical="center"/>
      <protection hidden="1"/>
    </xf>
    <xf numFmtId="0" fontId="122" fillId="8" borderId="91" xfId="0" applyFont="1" applyFill="1" applyBorder="1" applyAlignment="1" applyProtection="1">
      <alignment horizontal="center" vertical="center" wrapText="1"/>
      <protection hidden="1"/>
    </xf>
    <xf numFmtId="0" fontId="122" fillId="8" borderId="92" xfId="0" applyFont="1" applyFill="1" applyBorder="1" applyAlignment="1" applyProtection="1">
      <alignment horizontal="center" vertical="center" wrapText="1"/>
      <protection hidden="1"/>
    </xf>
    <xf numFmtId="0" fontId="45" fillId="43" borderId="3" xfId="2" applyFont="1" applyFill="1" applyBorder="1" applyAlignment="1" applyProtection="1">
      <alignment horizontal="center" vertical="center"/>
      <protection hidden="1"/>
    </xf>
    <xf numFmtId="0" fontId="45" fillId="43" borderId="2" xfId="2" applyFont="1" applyFill="1" applyBorder="1" applyAlignment="1" applyProtection="1">
      <alignment horizontal="center" vertical="center"/>
      <protection hidden="1"/>
    </xf>
    <xf numFmtId="0" fontId="45" fillId="43" borderId="8" xfId="2" applyFont="1" applyFill="1" applyBorder="1" applyAlignment="1" applyProtection="1">
      <alignment horizontal="center" vertical="center"/>
      <protection hidden="1"/>
    </xf>
    <xf numFmtId="0" fontId="122" fillId="8" borderId="85" xfId="0" applyFont="1" applyFill="1" applyBorder="1" applyAlignment="1" applyProtection="1">
      <alignment horizontal="center" vertical="center"/>
      <protection hidden="1"/>
    </xf>
    <xf numFmtId="0" fontId="122" fillId="8" borderId="86" xfId="0" applyFont="1" applyFill="1" applyBorder="1" applyAlignment="1" applyProtection="1">
      <alignment horizontal="center" vertical="center"/>
      <protection hidden="1"/>
    </xf>
    <xf numFmtId="0" fontId="122" fillId="8" borderId="87" xfId="0" applyFont="1" applyFill="1" applyBorder="1" applyAlignment="1" applyProtection="1">
      <alignment horizontal="center" vertical="center"/>
      <protection hidden="1"/>
    </xf>
    <xf numFmtId="0" fontId="172" fillId="13" borderId="77" xfId="0" applyFont="1" applyFill="1" applyBorder="1" applyAlignment="1" applyProtection="1">
      <alignment horizontal="center" vertical="center"/>
      <protection hidden="1"/>
    </xf>
    <xf numFmtId="0" fontId="172" fillId="13" borderId="78" xfId="0" applyFont="1" applyFill="1" applyBorder="1" applyAlignment="1" applyProtection="1">
      <alignment horizontal="center" vertical="center"/>
      <protection hidden="1"/>
    </xf>
    <xf numFmtId="0" fontId="172" fillId="13" borderId="79" xfId="0" applyFont="1" applyFill="1" applyBorder="1" applyAlignment="1" applyProtection="1">
      <alignment horizontal="center" vertical="center"/>
      <protection hidden="1"/>
    </xf>
    <xf numFmtId="0" fontId="172" fillId="13" borderId="80" xfId="0" applyFont="1" applyFill="1" applyBorder="1" applyAlignment="1" applyProtection="1">
      <alignment horizontal="center" vertical="center"/>
      <protection hidden="1"/>
    </xf>
    <xf numFmtId="0" fontId="173" fillId="8" borderId="88" xfId="0" applyFont="1" applyFill="1" applyBorder="1" applyAlignment="1" applyProtection="1">
      <alignment horizontal="center" vertical="center"/>
      <protection hidden="1"/>
    </xf>
    <xf numFmtId="0" fontId="173" fillId="8" borderId="57" xfId="0" applyFont="1" applyFill="1" applyBorder="1" applyAlignment="1" applyProtection="1">
      <alignment horizontal="center" vertical="center"/>
      <protection hidden="1"/>
    </xf>
    <xf numFmtId="0" fontId="173" fillId="8" borderId="89" xfId="0" applyFont="1" applyFill="1" applyBorder="1" applyAlignment="1" applyProtection="1">
      <alignment horizontal="center" vertical="center"/>
      <protection hidden="1"/>
    </xf>
    <xf numFmtId="0" fontId="173" fillId="8" borderId="0" xfId="0" applyFont="1" applyFill="1" applyBorder="1" applyAlignment="1" applyProtection="1">
      <alignment horizontal="center" vertical="center"/>
      <protection hidden="1"/>
    </xf>
    <xf numFmtId="0" fontId="175" fillId="11" borderId="3" xfId="0" applyFont="1" applyFill="1" applyBorder="1" applyAlignment="1" applyProtection="1">
      <alignment horizontal="left" vertical="center" wrapText="1"/>
      <protection hidden="1"/>
    </xf>
    <xf numFmtId="0" fontId="175" fillId="11" borderId="2" xfId="0" applyFont="1" applyFill="1" applyBorder="1" applyAlignment="1" applyProtection="1">
      <alignment horizontal="left" vertical="center" wrapText="1"/>
      <protection hidden="1"/>
    </xf>
    <xf numFmtId="0" fontId="175" fillId="11" borderId="8" xfId="0" applyFont="1" applyFill="1" applyBorder="1" applyAlignment="1" applyProtection="1">
      <alignment horizontal="left" vertical="center" wrapText="1"/>
      <protection hidden="1"/>
    </xf>
    <xf numFmtId="0" fontId="45" fillId="12" borderId="4" xfId="2" applyFont="1" applyFill="1" applyBorder="1" applyAlignment="1" applyProtection="1">
      <alignment horizontal="center" vertical="center"/>
      <protection hidden="1"/>
    </xf>
    <xf numFmtId="0" fontId="45" fillId="12" borderId="6" xfId="2" applyFont="1" applyFill="1" applyBorder="1" applyAlignment="1" applyProtection="1">
      <alignment horizontal="center" vertical="center"/>
      <protection hidden="1"/>
    </xf>
    <xf numFmtId="0" fontId="172" fillId="13" borderId="84" xfId="0" applyFont="1" applyFill="1" applyBorder="1" applyAlignment="1" applyProtection="1">
      <alignment horizontal="center" vertical="center"/>
      <protection hidden="1"/>
    </xf>
    <xf numFmtId="0" fontId="172" fillId="13" borderId="15" xfId="0" applyFont="1" applyFill="1" applyBorder="1" applyAlignment="1" applyProtection="1">
      <alignment horizontal="center" vertical="center"/>
      <protection hidden="1"/>
    </xf>
    <xf numFmtId="0" fontId="174" fillId="18" borderId="4" xfId="0" applyFont="1" applyFill="1" applyBorder="1" applyAlignment="1" applyProtection="1">
      <alignment horizontal="center" vertical="center" textRotation="90" wrapText="1"/>
      <protection hidden="1"/>
    </xf>
    <xf numFmtId="0" fontId="174" fillId="18" borderId="16" xfId="0" applyFont="1" applyFill="1" applyBorder="1" applyAlignment="1" applyProtection="1">
      <alignment horizontal="center" vertical="center" textRotation="90" wrapText="1"/>
      <protection hidden="1"/>
    </xf>
    <xf numFmtId="0" fontId="174" fillId="18" borderId="6" xfId="0" applyFont="1" applyFill="1" applyBorder="1" applyAlignment="1" applyProtection="1">
      <alignment horizontal="center" vertical="center" textRotation="90" wrapText="1"/>
      <protection hidden="1"/>
    </xf>
    <xf numFmtId="0" fontId="3" fillId="0" borderId="0" xfId="0" applyFont="1" applyAlignment="1" applyProtection="1">
      <alignment horizontal="left" vertical="top" wrapText="1"/>
      <protection hidden="1"/>
    </xf>
    <xf numFmtId="0" fontId="117" fillId="0" borderId="3" xfId="0" applyFont="1" applyFill="1" applyBorder="1" applyAlignment="1" applyProtection="1">
      <alignment horizontal="left" wrapText="1"/>
      <protection hidden="1"/>
    </xf>
    <xf numFmtId="0" fontId="117" fillId="0" borderId="2" xfId="0" applyFont="1" applyFill="1" applyBorder="1" applyAlignment="1" applyProtection="1">
      <alignment horizontal="left" wrapText="1"/>
      <protection hidden="1"/>
    </xf>
    <xf numFmtId="0" fontId="117" fillId="0" borderId="8" xfId="0" applyFont="1" applyFill="1" applyBorder="1" applyAlignment="1" applyProtection="1">
      <alignment horizontal="left" wrapText="1"/>
      <protection hidden="1"/>
    </xf>
    <xf numFmtId="0" fontId="173" fillId="10" borderId="3" xfId="0" applyFont="1" applyFill="1" applyBorder="1" applyAlignment="1" applyProtection="1">
      <alignment horizontal="center" vertical="center"/>
      <protection hidden="1"/>
    </xf>
    <xf numFmtId="0" fontId="173" fillId="10" borderId="2" xfId="0" applyFont="1" applyFill="1" applyBorder="1" applyAlignment="1" applyProtection="1">
      <alignment horizontal="center" vertical="center"/>
      <protection hidden="1"/>
    </xf>
    <xf numFmtId="0" fontId="173" fillId="10" borderId="8" xfId="0" applyFont="1" applyFill="1" applyBorder="1" applyAlignment="1" applyProtection="1">
      <alignment horizontal="center" vertical="center"/>
      <protection hidden="1"/>
    </xf>
    <xf numFmtId="0" fontId="37" fillId="8" borderId="13" xfId="0" applyFont="1" applyFill="1" applyBorder="1" applyAlignment="1" applyProtection="1">
      <alignment horizontal="center" vertical="center" wrapText="1"/>
      <protection hidden="1"/>
    </xf>
    <xf numFmtId="0" fontId="37" fillId="8" borderId="0" xfId="0" applyFont="1" applyFill="1" applyBorder="1" applyAlignment="1" applyProtection="1">
      <alignment horizontal="center" vertical="center" wrapText="1"/>
      <protection hidden="1"/>
    </xf>
    <xf numFmtId="0" fontId="0" fillId="13" borderId="1" xfId="0" applyFill="1" applyBorder="1" applyAlignment="1" applyProtection="1">
      <alignment horizontal="center"/>
      <protection hidden="1"/>
    </xf>
    <xf numFmtId="0" fontId="180" fillId="6" borderId="0" xfId="0" applyFont="1" applyFill="1" applyBorder="1" applyAlignment="1" applyProtection="1">
      <alignment horizontal="center" vertical="center" wrapText="1"/>
      <protection hidden="1"/>
    </xf>
    <xf numFmtId="0" fontId="178" fillId="28" borderId="3"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148" fillId="28" borderId="38" xfId="0" applyFont="1" applyFill="1" applyBorder="1" applyAlignment="1" applyProtection="1">
      <alignment horizontal="center" vertical="center"/>
      <protection hidden="1"/>
    </xf>
    <xf numFmtId="0" fontId="148" fillId="28" borderId="41" xfId="0" applyFont="1" applyFill="1" applyBorder="1" applyAlignment="1" applyProtection="1">
      <alignment horizontal="center" vertical="center"/>
      <protection hidden="1"/>
    </xf>
    <xf numFmtId="0" fontId="178" fillId="28" borderId="1" xfId="0" applyFont="1" applyFill="1" applyBorder="1" applyAlignment="1" applyProtection="1">
      <alignment horizontal="center" vertical="center" wrapText="1"/>
      <protection hidden="1"/>
    </xf>
    <xf numFmtId="0" fontId="97" fillId="30" borderId="38" xfId="0" applyFont="1" applyFill="1" applyBorder="1" applyAlignment="1" applyProtection="1">
      <alignment horizontal="center" vertical="center" wrapText="1"/>
      <protection hidden="1"/>
    </xf>
    <xf numFmtId="0" fontId="97" fillId="30" borderId="41" xfId="0" applyFont="1" applyFill="1" applyBorder="1" applyAlignment="1" applyProtection="1">
      <alignment horizontal="center" vertical="center" wrapText="1"/>
      <protection hidden="1"/>
    </xf>
    <xf numFmtId="0" fontId="65" fillId="6" borderId="0" xfId="0" applyFont="1" applyFill="1" applyBorder="1" applyAlignment="1" applyProtection="1">
      <alignment horizontal="center" vertical="center" wrapText="1"/>
      <protection hidden="1"/>
    </xf>
    <xf numFmtId="0" fontId="0" fillId="0" borderId="0" xfId="0" applyAlignment="1" applyProtection="1">
      <alignment horizontal="left" wrapText="1"/>
      <protection hidden="1"/>
    </xf>
    <xf numFmtId="0" fontId="134" fillId="28" borderId="38" xfId="0" applyFont="1" applyFill="1" applyBorder="1" applyAlignment="1" applyProtection="1">
      <alignment horizontal="center" vertical="center"/>
      <protection hidden="1"/>
    </xf>
    <xf numFmtId="0" fontId="37" fillId="41" borderId="3" xfId="0" applyFont="1" applyFill="1" applyBorder="1" applyAlignment="1" applyProtection="1">
      <alignment horizontal="center" vertical="center" wrapText="1"/>
      <protection hidden="1"/>
    </xf>
    <xf numFmtId="0" fontId="97" fillId="40" borderId="38" xfId="0" applyFont="1" applyFill="1" applyBorder="1" applyAlignment="1" applyProtection="1">
      <alignment horizontal="center" vertical="center" wrapText="1"/>
      <protection hidden="1"/>
    </xf>
    <xf numFmtId="0" fontId="97" fillId="40" borderId="41" xfId="0" applyFont="1" applyFill="1" applyBorder="1" applyAlignment="1" applyProtection="1">
      <alignment horizontal="center" vertical="center" wrapText="1"/>
      <protection hidden="1"/>
    </xf>
    <xf numFmtId="0" fontId="183" fillId="13" borderId="1" xfId="0" applyFont="1" applyFill="1" applyBorder="1" applyAlignment="1" applyProtection="1">
      <alignment horizontal="center" vertical="center" wrapText="1"/>
      <protection hidden="1"/>
    </xf>
    <xf numFmtId="0" fontId="184" fillId="45" borderId="1" xfId="0" applyFont="1" applyFill="1" applyBorder="1" applyAlignment="1" applyProtection="1">
      <alignment horizontal="center" vertical="center" wrapText="1"/>
      <protection hidden="1"/>
    </xf>
    <xf numFmtId="0" fontId="178" fillId="28" borderId="4" xfId="0" applyFont="1" applyFill="1" applyBorder="1" applyAlignment="1" applyProtection="1">
      <alignment horizontal="center" vertical="center" wrapText="1"/>
      <protection hidden="1"/>
    </xf>
    <xf numFmtId="0" fontId="178" fillId="28" borderId="6" xfId="0" applyFont="1" applyFill="1" applyBorder="1" applyAlignment="1" applyProtection="1">
      <alignment horizontal="center" vertical="center" wrapText="1"/>
      <protection hidden="1"/>
    </xf>
    <xf numFmtId="0" fontId="181" fillId="6" borderId="0" xfId="0" applyFont="1" applyFill="1" applyBorder="1" applyAlignment="1" applyProtection="1">
      <alignment horizontal="center" vertical="center" wrapText="1"/>
      <protection hidden="1"/>
    </xf>
    <xf numFmtId="0" fontId="85" fillId="0" borderId="0" xfId="8" applyFont="1" applyBorder="1" applyAlignment="1" applyProtection="1">
      <alignment horizontal="left"/>
      <protection hidden="1"/>
    </xf>
    <xf numFmtId="0" fontId="33" fillId="0" borderId="0" xfId="0" applyFont="1" applyBorder="1" applyAlignment="1" applyProtection="1">
      <alignment horizontal="left" wrapText="1"/>
      <protection hidden="1"/>
    </xf>
    <xf numFmtId="0" fontId="182" fillId="0" borderId="0" xfId="0" applyFont="1" applyBorder="1" applyAlignment="1" applyProtection="1">
      <alignment horizontal="left" wrapText="1"/>
      <protection hidden="1"/>
    </xf>
    <xf numFmtId="0" fontId="103" fillId="11" borderId="0" xfId="8" applyFont="1" applyFill="1" applyAlignment="1" applyProtection="1">
      <alignment horizontal="left" wrapText="1"/>
      <protection hidden="1"/>
    </xf>
    <xf numFmtId="0" fontId="179" fillId="28" borderId="1" xfId="0" applyFont="1" applyFill="1" applyBorder="1" applyAlignment="1" applyProtection="1">
      <alignment horizontal="center" vertical="center" wrapText="1"/>
      <protection hidden="1"/>
    </xf>
    <xf numFmtId="0" fontId="42" fillId="18" borderId="4" xfId="0" applyFont="1" applyFill="1" applyBorder="1" applyAlignment="1" applyProtection="1">
      <alignment horizontal="center" vertical="center" wrapText="1"/>
      <protection hidden="1"/>
    </xf>
    <xf numFmtId="0" fontId="42" fillId="18" borderId="6" xfId="0" applyFont="1" applyFill="1" applyBorder="1" applyAlignment="1" applyProtection="1">
      <alignment horizontal="center" vertical="center" wrapText="1"/>
      <protection hidden="1"/>
    </xf>
    <xf numFmtId="0" fontId="114" fillId="18" borderId="0" xfId="8" applyFont="1" applyFill="1" applyBorder="1" applyAlignment="1" applyProtection="1">
      <alignment horizontal="left" vertical="top" wrapText="1"/>
      <protection hidden="1"/>
    </xf>
    <xf numFmtId="0" fontId="185" fillId="19" borderId="0" xfId="8" applyFont="1" applyFill="1" applyBorder="1" applyAlignment="1" applyProtection="1">
      <alignment horizontal="left" vertical="top" wrapText="1"/>
      <protection hidden="1"/>
    </xf>
    <xf numFmtId="0" fontId="42" fillId="18" borderId="3" xfId="0" applyFont="1" applyFill="1" applyBorder="1" applyAlignment="1" applyProtection="1">
      <alignment horizontal="center" vertical="center" wrapText="1"/>
      <protection hidden="1"/>
    </xf>
    <xf numFmtId="0" fontId="42" fillId="18" borderId="8" xfId="0" applyFont="1" applyFill="1" applyBorder="1" applyAlignment="1" applyProtection="1">
      <alignment horizontal="center" vertical="center" wrapText="1"/>
      <protection hidden="1"/>
    </xf>
    <xf numFmtId="0" fontId="156" fillId="30" borderId="1" xfId="0" applyFont="1" applyFill="1" applyBorder="1" applyAlignment="1" applyProtection="1">
      <alignment horizontal="center" vertical="center" wrapText="1"/>
      <protection hidden="1"/>
    </xf>
    <xf numFmtId="0" fontId="91" fillId="18" borderId="1" xfId="8" applyFont="1" applyFill="1" applyBorder="1" applyAlignment="1" applyProtection="1">
      <alignment horizontal="left" vertical="top" wrapText="1"/>
      <protection hidden="1"/>
    </xf>
    <xf numFmtId="0" fontId="158" fillId="0" borderId="0" xfId="8" applyFont="1" applyBorder="1" applyAlignment="1" applyProtection="1">
      <alignment horizontal="left"/>
      <protection hidden="1"/>
    </xf>
    <xf numFmtId="0" fontId="136" fillId="18" borderId="1" xfId="0" applyFont="1" applyFill="1" applyBorder="1" applyAlignment="1" applyProtection="1">
      <alignment horizontal="center" vertical="center" wrapText="1"/>
      <protection hidden="1"/>
    </xf>
    <xf numFmtId="0" fontId="186" fillId="19" borderId="4" xfId="0" applyFont="1" applyFill="1" applyBorder="1" applyAlignment="1" applyProtection="1">
      <alignment horizontal="center" vertical="center"/>
      <protection hidden="1"/>
    </xf>
    <xf numFmtId="0" fontId="186" fillId="19" borderId="6" xfId="0" applyFont="1" applyFill="1" applyBorder="1" applyAlignment="1" applyProtection="1">
      <alignment horizontal="center" vertical="center"/>
      <protection hidden="1"/>
    </xf>
    <xf numFmtId="0" fontId="183" fillId="0" borderId="1" xfId="0" applyFont="1" applyBorder="1" applyAlignment="1" applyProtection="1">
      <alignment horizontal="left" vertical="center" wrapText="1"/>
      <protection locked="0"/>
    </xf>
    <xf numFmtId="0" fontId="0" fillId="6" borderId="3" xfId="0" applyFill="1" applyBorder="1" applyAlignment="1">
      <alignment horizontal="center"/>
    </xf>
    <xf numFmtId="0" fontId="0" fillId="6" borderId="2" xfId="0" applyFill="1" applyBorder="1" applyAlignment="1">
      <alignment horizontal="center"/>
    </xf>
    <xf numFmtId="0" fontId="0" fillId="6" borderId="8" xfId="0" applyFill="1" applyBorder="1" applyAlignment="1">
      <alignment horizontal="center"/>
    </xf>
    <xf numFmtId="0" fontId="146" fillId="18" borderId="1" xfId="0" applyFont="1" applyFill="1" applyBorder="1" applyAlignment="1" applyProtection="1">
      <alignment horizontal="center" vertical="center" wrapText="1"/>
    </xf>
    <xf numFmtId="0" fontId="100" fillId="12" borderId="1" xfId="0" applyFont="1" applyFill="1" applyBorder="1" applyAlignment="1" applyProtection="1">
      <alignment horizontal="center" vertical="center" wrapText="1"/>
    </xf>
    <xf numFmtId="0" fontId="129" fillId="12" borderId="1" xfId="0" applyFont="1" applyFill="1" applyBorder="1" applyAlignment="1" applyProtection="1">
      <alignment horizontal="left" vertical="center" wrapText="1"/>
    </xf>
    <xf numFmtId="0" fontId="187" fillId="42" borderId="3" xfId="0" applyFont="1" applyFill="1" applyBorder="1" applyAlignment="1" applyProtection="1">
      <alignment horizontal="center" vertical="center" wrapText="1"/>
    </xf>
    <xf numFmtId="0" fontId="187" fillId="42" borderId="2" xfId="0" applyFont="1" applyFill="1" applyBorder="1" applyAlignment="1" applyProtection="1">
      <alignment horizontal="center" vertical="center" wrapText="1"/>
    </xf>
    <xf numFmtId="0" fontId="187" fillId="42" borderId="8" xfId="0" applyFont="1" applyFill="1" applyBorder="1" applyAlignment="1" applyProtection="1">
      <alignment horizontal="center" vertical="center" wrapText="1"/>
    </xf>
    <xf numFmtId="0" fontId="156" fillId="10" borderId="93" xfId="0" applyFont="1" applyFill="1" applyBorder="1" applyAlignment="1" applyProtection="1">
      <alignment horizontal="center" vertical="center" wrapText="1"/>
    </xf>
    <xf numFmtId="0" fontId="156" fillId="10" borderId="94" xfId="0" applyFont="1" applyFill="1" applyBorder="1" applyAlignment="1" applyProtection="1">
      <alignment horizontal="center" vertical="center" wrapText="1"/>
    </xf>
    <xf numFmtId="0" fontId="187" fillId="10" borderId="93" xfId="0" applyFont="1" applyFill="1" applyBorder="1" applyAlignment="1" applyProtection="1">
      <alignment horizontal="center" vertical="center" wrapText="1"/>
    </xf>
    <xf numFmtId="0" fontId="187" fillId="10" borderId="95" xfId="0" applyFont="1" applyFill="1" applyBorder="1" applyAlignment="1" applyProtection="1">
      <alignment horizontal="center" vertical="center" wrapText="1"/>
    </xf>
    <xf numFmtId="0" fontId="187" fillId="10" borderId="94" xfId="0" applyFont="1" applyFill="1" applyBorder="1" applyAlignment="1" applyProtection="1">
      <alignment horizontal="center" vertical="center" wrapText="1"/>
    </xf>
    <xf numFmtId="0" fontId="187" fillId="10" borderId="96" xfId="0" applyFont="1" applyFill="1" applyBorder="1" applyAlignment="1" applyProtection="1">
      <alignment horizontal="center" vertical="center" wrapText="1"/>
    </xf>
    <xf numFmtId="0" fontId="48" fillId="6" borderId="6" xfId="0" applyFont="1" applyFill="1" applyBorder="1" applyAlignment="1" applyProtection="1">
      <alignment horizontal="center" vertical="center" wrapText="1"/>
      <protection locked="0"/>
    </xf>
    <xf numFmtId="0" fontId="48" fillId="6" borderId="1" xfId="0" applyFont="1" applyFill="1" applyBorder="1" applyAlignment="1" applyProtection="1">
      <alignment horizontal="center" vertical="center" wrapText="1"/>
      <protection locked="0"/>
    </xf>
    <xf numFmtId="0" fontId="99" fillId="12" borderId="4" xfId="0" applyFont="1" applyFill="1" applyBorder="1" applyAlignment="1" applyProtection="1">
      <alignment horizontal="center" vertical="center" textRotation="90" wrapText="1"/>
    </xf>
    <xf numFmtId="0" fontId="99" fillId="12" borderId="6" xfId="0" applyFont="1" applyFill="1" applyBorder="1" applyAlignment="1" applyProtection="1">
      <alignment horizontal="center" vertical="center" textRotation="90" wrapText="1"/>
    </xf>
    <xf numFmtId="0" fontId="99" fillId="12" borderId="16" xfId="0" applyFont="1" applyFill="1" applyBorder="1" applyAlignment="1" applyProtection="1">
      <alignment horizontal="center" vertical="center" textRotation="90" wrapText="1"/>
    </xf>
    <xf numFmtId="0" fontId="188" fillId="42" borderId="3" xfId="0" applyFont="1" applyFill="1" applyBorder="1" applyAlignment="1" applyProtection="1">
      <alignment horizontal="center" vertical="center" wrapText="1"/>
    </xf>
    <xf numFmtId="0" fontId="188" fillId="42" borderId="2" xfId="0" applyFont="1" applyFill="1" applyBorder="1" applyAlignment="1" applyProtection="1">
      <alignment horizontal="center" vertical="center" wrapText="1"/>
    </xf>
    <xf numFmtId="0" fontId="188" fillId="42" borderId="8" xfId="0" applyFont="1" applyFill="1" applyBorder="1" applyAlignment="1" applyProtection="1">
      <alignment horizontal="center" vertical="center" wrapText="1"/>
    </xf>
    <xf numFmtId="0" fontId="99" fillId="37" borderId="4" xfId="0" applyFont="1" applyFill="1" applyBorder="1" applyAlignment="1" applyProtection="1">
      <alignment horizontal="center" vertical="center" textRotation="90" wrapText="1"/>
    </xf>
    <xf numFmtId="0" fontId="99" fillId="37" borderId="16" xfId="0" applyFont="1" applyFill="1" applyBorder="1" applyAlignment="1" applyProtection="1">
      <alignment horizontal="center" vertical="center" textRotation="90" wrapText="1"/>
    </xf>
    <xf numFmtId="0" fontId="48" fillId="0" borderId="1" xfId="0" applyFont="1" applyBorder="1" applyAlignment="1" applyProtection="1">
      <alignment horizontal="center" vertical="center" wrapText="1"/>
      <protection locked="0"/>
    </xf>
    <xf numFmtId="0" fontId="48" fillId="6" borderId="16" xfId="0" applyFont="1" applyFill="1" applyBorder="1" applyAlignment="1" applyProtection="1">
      <alignment horizontal="center" vertical="center" wrapText="1"/>
      <protection locked="0"/>
    </xf>
    <xf numFmtId="0" fontId="48" fillId="6" borderId="4" xfId="0" applyFont="1" applyFill="1" applyBorder="1" applyAlignment="1" applyProtection="1">
      <alignment horizontal="center" vertical="center" wrapText="1"/>
      <protection locked="0"/>
    </xf>
    <xf numFmtId="0" fontId="137" fillId="18" borderId="3" xfId="0" applyFont="1" applyFill="1" applyBorder="1" applyAlignment="1" applyProtection="1">
      <alignment horizontal="center" vertical="center" wrapText="1"/>
    </xf>
    <xf numFmtId="0" fontId="137" fillId="18" borderId="8" xfId="0" applyFont="1" applyFill="1" applyBorder="1" applyAlignment="1" applyProtection="1">
      <alignment horizontal="center" vertical="center" wrapText="1"/>
    </xf>
    <xf numFmtId="0" fontId="133" fillId="12" borderId="3" xfId="0" applyFont="1" applyFill="1" applyBorder="1" applyAlignment="1" applyProtection="1">
      <alignment horizontal="left" vertical="center" wrapText="1"/>
    </xf>
    <xf numFmtId="0" fontId="133" fillId="12" borderId="8" xfId="0" applyFont="1" applyFill="1" applyBorder="1" applyAlignment="1" applyProtection="1">
      <alignment horizontal="left" vertical="center" wrapText="1"/>
    </xf>
    <xf numFmtId="0" fontId="137" fillId="19" borderId="1" xfId="0" applyFont="1" applyFill="1" applyBorder="1" applyAlignment="1" applyProtection="1">
      <alignment horizontal="center" vertical="center" wrapText="1"/>
    </xf>
    <xf numFmtId="0" fontId="99" fillId="12" borderId="1" xfId="0" applyFont="1" applyFill="1" applyBorder="1" applyAlignment="1" applyProtection="1">
      <alignment horizontal="left" vertical="center" wrapText="1"/>
    </xf>
    <xf numFmtId="0" fontId="99" fillId="37" borderId="6" xfId="0" applyFont="1" applyFill="1" applyBorder="1" applyAlignment="1" applyProtection="1">
      <alignment horizontal="center" vertical="center" textRotation="90" wrapText="1"/>
    </xf>
    <xf numFmtId="0" fontId="99" fillId="12" borderId="4" xfId="0" applyFont="1" applyFill="1" applyBorder="1" applyAlignment="1" applyProtection="1">
      <alignment horizontal="left" vertical="center" wrapText="1"/>
    </xf>
    <xf numFmtId="0" fontId="99" fillId="12" borderId="16" xfId="0" applyFont="1" applyFill="1" applyBorder="1" applyAlignment="1" applyProtection="1">
      <alignment horizontal="left" vertical="center" wrapText="1"/>
    </xf>
    <xf numFmtId="0" fontId="99" fillId="12" borderId="6" xfId="0" applyFont="1" applyFill="1" applyBorder="1" applyAlignment="1" applyProtection="1">
      <alignment horizontal="left" vertical="center" wrapText="1"/>
    </xf>
    <xf numFmtId="0" fontId="135" fillId="29" borderId="51" xfId="0" applyFont="1" applyFill="1" applyBorder="1" applyAlignment="1" applyProtection="1">
      <alignment horizontal="center" vertical="center" wrapText="1"/>
    </xf>
    <xf numFmtId="0" fontId="135" fillId="29" borderId="52" xfId="0" applyFont="1" applyFill="1" applyBorder="1" applyAlignment="1" applyProtection="1">
      <alignment horizontal="center" vertical="center" wrapText="1"/>
    </xf>
    <xf numFmtId="0" fontId="135" fillId="29" borderId="97" xfId="0" applyFont="1" applyFill="1" applyBorder="1" applyAlignment="1" applyProtection="1">
      <alignment horizontal="center" vertical="center" wrapText="1"/>
    </xf>
    <xf numFmtId="0" fontId="135" fillId="29" borderId="98" xfId="0" applyFont="1" applyFill="1" applyBorder="1" applyAlignment="1" applyProtection="1">
      <alignment horizontal="center" vertical="center" wrapText="1"/>
    </xf>
    <xf numFmtId="0" fontId="100" fillId="12" borderId="4" xfId="0" applyFont="1" applyFill="1" applyBorder="1" applyAlignment="1" applyProtection="1">
      <alignment horizontal="center" vertical="center" wrapText="1"/>
    </xf>
    <xf numFmtId="0" fontId="100" fillId="12" borderId="6" xfId="0" applyFont="1" applyFill="1" applyBorder="1" applyAlignment="1" applyProtection="1">
      <alignment horizontal="center" vertical="center" wrapText="1"/>
    </xf>
    <xf numFmtId="0" fontId="48" fillId="0" borderId="4" xfId="0" applyFont="1" applyBorder="1" applyAlignment="1" applyProtection="1">
      <alignment horizontal="center" vertical="center" wrapText="1"/>
      <protection locked="0"/>
    </xf>
    <xf numFmtId="0" fontId="48" fillId="0" borderId="6" xfId="0" applyFont="1" applyBorder="1" applyAlignment="1" applyProtection="1">
      <alignment horizontal="center" vertical="center" wrapText="1"/>
      <protection locked="0"/>
    </xf>
    <xf numFmtId="0" fontId="133" fillId="12" borderId="10" xfId="0" applyFont="1" applyFill="1" applyBorder="1" applyAlignment="1" applyProtection="1">
      <alignment horizontal="left" vertical="center" wrapText="1"/>
    </xf>
    <xf numFmtId="0" fontId="133" fillId="12" borderId="12" xfId="0" applyFont="1" applyFill="1" applyBorder="1" applyAlignment="1" applyProtection="1">
      <alignment horizontal="left" vertical="center" wrapText="1"/>
    </xf>
    <xf numFmtId="0" fontId="48" fillId="12" borderId="16" xfId="0" applyFont="1" applyFill="1" applyBorder="1" applyAlignment="1" applyProtection="1">
      <alignment horizontal="left" vertical="center" wrapText="1"/>
    </xf>
    <xf numFmtId="0" fontId="48" fillId="12" borderId="6" xfId="0" applyFont="1" applyFill="1" applyBorder="1" applyAlignment="1" applyProtection="1">
      <alignment horizontal="left" vertical="center" wrapText="1"/>
    </xf>
    <xf numFmtId="0" fontId="48" fillId="12" borderId="1" xfId="0" applyFont="1" applyFill="1" applyBorder="1" applyAlignment="1" applyProtection="1">
      <alignment horizontal="left" vertical="center" wrapText="1"/>
    </xf>
    <xf numFmtId="0" fontId="48" fillId="13" borderId="1" xfId="0" applyFont="1" applyFill="1" applyBorder="1" applyAlignment="1" applyProtection="1">
      <alignment horizontal="center" vertical="center" wrapText="1"/>
    </xf>
    <xf numFmtId="0" fontId="48" fillId="37" borderId="1" xfId="0" applyFont="1" applyFill="1" applyBorder="1" applyAlignment="1" applyProtection="1">
      <alignment horizontal="left" vertical="center" wrapText="1"/>
    </xf>
    <xf numFmtId="0" fontId="100" fillId="12" borderId="16" xfId="0" applyFont="1" applyFill="1" applyBorder="1" applyAlignment="1" applyProtection="1">
      <alignment horizontal="center" vertical="center" wrapText="1"/>
    </xf>
    <xf numFmtId="0" fontId="48" fillId="12" borderId="13" xfId="0" applyFont="1" applyFill="1" applyBorder="1" applyAlignment="1" applyProtection="1">
      <alignment horizontal="left" vertical="center" wrapText="1"/>
    </xf>
    <xf numFmtId="0" fontId="48" fillId="12" borderId="14" xfId="0" applyFont="1" applyFill="1" applyBorder="1" applyAlignment="1" applyProtection="1">
      <alignment horizontal="left" vertical="center" wrapText="1"/>
    </xf>
    <xf numFmtId="0" fontId="48" fillId="12" borderId="7" xfId="0" applyFont="1" applyFill="1" applyBorder="1" applyAlignment="1" applyProtection="1">
      <alignment horizontal="left" vertical="center" wrapText="1"/>
    </xf>
    <xf numFmtId="0" fontId="48" fillId="12" borderId="15" xfId="0" applyFont="1" applyFill="1" applyBorder="1" applyAlignment="1" applyProtection="1">
      <alignment horizontal="left" vertical="center" wrapText="1"/>
    </xf>
    <xf numFmtId="0" fontId="48" fillId="0" borderId="1" xfId="0" applyFont="1" applyFill="1" applyBorder="1" applyAlignment="1" applyProtection="1">
      <alignment horizontal="center" vertical="center" wrapText="1"/>
      <protection locked="0"/>
    </xf>
    <xf numFmtId="0" fontId="100" fillId="12" borderId="13" xfId="0" applyFont="1" applyFill="1" applyBorder="1" applyAlignment="1" applyProtection="1">
      <alignment horizontal="center" vertical="center" wrapText="1"/>
    </xf>
    <xf numFmtId="0" fontId="99" fillId="12" borderId="99" xfId="0" applyFont="1" applyFill="1" applyBorder="1" applyAlignment="1" applyProtection="1">
      <alignment horizontal="left" vertical="center" wrapText="1"/>
    </xf>
    <xf numFmtId="0" fontId="99" fillId="12" borderId="100" xfId="0" applyFont="1" applyFill="1" applyBorder="1" applyAlignment="1" applyProtection="1">
      <alignment horizontal="left" vertical="center" wrapText="1"/>
    </xf>
    <xf numFmtId="0" fontId="99" fillId="12" borderId="13" xfId="0" applyFont="1" applyFill="1" applyBorder="1" applyAlignment="1" applyProtection="1">
      <alignment horizontal="left" vertical="center" wrapText="1"/>
    </xf>
    <xf numFmtId="0" fontId="99" fillId="12" borderId="14" xfId="0" applyFont="1" applyFill="1" applyBorder="1" applyAlignment="1" applyProtection="1">
      <alignment horizontal="left" vertical="center" wrapText="1"/>
    </xf>
    <xf numFmtId="0" fontId="99" fillId="12" borderId="7" xfId="0" applyFont="1" applyFill="1" applyBorder="1" applyAlignment="1" applyProtection="1">
      <alignment horizontal="left" vertical="center" wrapText="1"/>
    </xf>
    <xf numFmtId="0" fontId="99" fillId="12" borderId="15" xfId="0" applyFont="1" applyFill="1" applyBorder="1" applyAlignment="1" applyProtection="1">
      <alignment horizontal="left" vertical="center" wrapText="1"/>
    </xf>
    <xf numFmtId="0" fontId="99" fillId="12" borderId="101" xfId="0" applyFont="1" applyFill="1" applyBorder="1" applyAlignment="1" applyProtection="1">
      <alignment horizontal="left" vertical="center" wrapText="1"/>
    </xf>
    <xf numFmtId="0" fontId="48" fillId="12" borderId="10" xfId="0" applyFont="1" applyFill="1" applyBorder="1" applyAlignment="1" applyProtection="1">
      <alignment horizontal="left" vertical="center" wrapText="1"/>
    </xf>
    <xf numFmtId="0" fontId="48" fillId="12" borderId="12" xfId="0" applyFont="1" applyFill="1" applyBorder="1" applyAlignment="1" applyProtection="1">
      <alignment horizontal="left" vertical="center" wrapText="1"/>
    </xf>
    <xf numFmtId="165" fontId="48" fillId="7" borderId="3" xfId="0" applyNumberFormat="1" applyFont="1" applyFill="1" applyBorder="1" applyAlignment="1" applyProtection="1">
      <alignment horizontal="center" vertical="center" wrapText="1"/>
    </xf>
    <xf numFmtId="165" fontId="48" fillId="7" borderId="8" xfId="0" applyNumberFormat="1" applyFont="1" applyFill="1" applyBorder="1" applyAlignment="1" applyProtection="1">
      <alignment horizontal="center" vertical="center" wrapText="1"/>
    </xf>
    <xf numFmtId="0" fontId="133" fillId="37" borderId="3" xfId="0" applyFont="1" applyFill="1" applyBorder="1" applyAlignment="1" applyProtection="1">
      <alignment horizontal="left" vertical="center" wrapText="1"/>
    </xf>
    <xf numFmtId="0" fontId="133" fillId="37" borderId="8" xfId="0" applyFont="1" applyFill="1" applyBorder="1" applyAlignment="1" applyProtection="1">
      <alignment horizontal="left" vertical="center" wrapText="1"/>
    </xf>
    <xf numFmtId="0" fontId="132" fillId="0" borderId="0" xfId="0" applyFont="1" applyBorder="1" applyAlignment="1" applyProtection="1">
      <alignment horizontal="left" wrapText="1"/>
    </xf>
    <xf numFmtId="0" fontId="132" fillId="0" borderId="49" xfId="0" applyFont="1" applyBorder="1" applyAlignment="1" applyProtection="1">
      <alignment horizontal="left" wrapText="1"/>
    </xf>
    <xf numFmtId="0" fontId="158" fillId="0" borderId="0" xfId="8" applyFont="1" applyBorder="1" applyAlignment="1" applyProtection="1">
      <alignment horizontal="left"/>
      <protection locked="0"/>
    </xf>
    <xf numFmtId="0" fontId="53" fillId="0" borderId="0" xfId="0" applyFont="1" applyBorder="1" applyAlignment="1" applyProtection="1">
      <alignment horizontal="left" wrapText="1"/>
      <protection locked="0"/>
    </xf>
    <xf numFmtId="0" fontId="131" fillId="11" borderId="102" xfId="0" applyFont="1" applyFill="1" applyBorder="1" applyAlignment="1" applyProtection="1">
      <alignment horizontal="left"/>
      <protection locked="0"/>
    </xf>
    <xf numFmtId="0" fontId="131" fillId="11" borderId="0" xfId="0" applyFont="1" applyFill="1" applyBorder="1" applyAlignment="1" applyProtection="1">
      <alignment horizontal="left"/>
      <protection locked="0"/>
    </xf>
    <xf numFmtId="0" fontId="114" fillId="11" borderId="103" xfId="8" applyFont="1" applyFill="1" applyBorder="1" applyAlignment="1" applyProtection="1">
      <alignment horizontal="left" wrapText="1"/>
      <protection locked="0"/>
    </xf>
  </cellXfs>
  <cellStyles count="9">
    <cellStyle name="40% - Énfasis2" xfId="1" builtinId="35"/>
    <cellStyle name="60% - Énfasis3" xfId="2" builtinId="40"/>
    <cellStyle name="Énfasis2" xfId="3" builtinId="33"/>
    <cellStyle name="Estilo 1" xfId="4"/>
    <cellStyle name="Hipervínculo" xfId="5" builtinId="8"/>
    <cellStyle name="Normal" xfId="0" builtinId="0"/>
    <cellStyle name="Porcentaje" xfId="6" builtinId="5"/>
    <cellStyle name="Texto explicativo" xfId="7" builtinId="53"/>
    <cellStyle name="Título" xfId="8" builtinId="15"/>
  </cellStyles>
  <dxfs count="1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ill>
        <patternFill patternType="none">
          <bgColor indexed="65"/>
        </patternFill>
      </fill>
    </dxf>
    <dxf>
      <border>
        <left style="thin">
          <color rgb="FF9C0006"/>
        </left>
        <right style="thin">
          <color rgb="FF9C0006"/>
        </right>
        <top style="thin">
          <color rgb="FF9C0006"/>
        </top>
        <bottom style="thin">
          <color rgb="FF9C0006"/>
        </bottom>
      </border>
    </dxf>
    <dxf>
      <fill>
        <patternFill patternType="none">
          <bgColor indexed="65"/>
        </patternFill>
      </fill>
    </dxf>
    <dxf>
      <fill>
        <patternFill patternType="none">
          <bgColor indexed="65"/>
        </patternFill>
      </fill>
    </dxf>
    <dxf>
      <fill>
        <patternFill>
          <bgColor rgb="FFFFE593"/>
        </patternFill>
      </fill>
    </dxf>
    <dxf>
      <fill>
        <patternFill>
          <fgColor rgb="FFABE3FF"/>
          <bgColor rgb="FF81D5FF"/>
        </patternFill>
      </fill>
    </dxf>
    <dxf>
      <fill>
        <patternFill>
          <bgColor rgb="FF8BD8FF"/>
        </patternFill>
      </fill>
    </dxf>
    <dxf>
      <fill>
        <patternFill>
          <bgColor rgb="FF8BD8FF"/>
        </patternFill>
      </fill>
    </dxf>
    <dxf>
      <fill>
        <patternFill>
          <bgColor rgb="FFF9D1B5"/>
        </patternFill>
      </fill>
    </dxf>
    <dxf>
      <fill>
        <patternFill>
          <bgColor rgb="FFCFB7FF"/>
        </patternFill>
      </fill>
    </dxf>
    <dxf>
      <fill>
        <patternFill>
          <bgColor rgb="FF5DC9FF"/>
        </patternFill>
      </fill>
    </dxf>
    <dxf>
      <fill>
        <patternFill>
          <bgColor rgb="FFFFE285"/>
        </patternFill>
      </fill>
    </dxf>
    <dxf>
      <fill>
        <patternFill>
          <bgColor rgb="FFC3F5F3"/>
        </patternFill>
      </fill>
    </dxf>
    <dxf>
      <fill>
        <patternFill>
          <bgColor rgb="FFDCB9FF"/>
        </patternFill>
      </fill>
    </dxf>
    <dxf>
      <fill>
        <patternFill>
          <bgColor rgb="FFFF6969"/>
        </patternFill>
      </fill>
    </dxf>
    <dxf>
      <fill>
        <patternFill>
          <bgColor rgb="FF9FDF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ABE3FF"/>
        </patternFill>
      </fill>
    </dxf>
    <dxf>
      <fill>
        <patternFill>
          <bgColor theme="5" tint="0.59996337778862885"/>
        </patternFill>
      </fill>
    </dxf>
    <dxf>
      <fill>
        <patternFill>
          <bgColor theme="8" tint="0.79998168889431442"/>
        </patternFill>
      </fill>
    </dxf>
    <dxf>
      <fill>
        <patternFill>
          <bgColor rgb="FFFFAFAF"/>
        </patternFill>
      </fill>
    </dxf>
    <dxf>
      <fill>
        <patternFill>
          <bgColor theme="7" tint="0.79998168889431442"/>
        </patternFill>
      </fill>
    </dxf>
    <dxf>
      <fill>
        <patternFill>
          <bgColor rgb="FFB2ACFE"/>
        </patternFill>
      </fill>
    </dxf>
    <dxf>
      <fill>
        <patternFill>
          <bgColor theme="9" tint="0.59996337778862885"/>
        </patternFill>
      </fill>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strike val="0"/>
        <outline val="0"/>
        <shadow val="0"/>
        <u val="none"/>
        <vertAlign val="baseline"/>
        <sz val="12"/>
        <color auto="1"/>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lightGray">
          <fgColor indexed="64"/>
          <bgColor theme="0"/>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lightGray">
          <fgColor indexed="64"/>
          <bgColor theme="0"/>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Calibri"/>
        <scheme val="minor"/>
      </font>
      <numFmt numFmtId="164" formatCode="0.0"/>
      <border diagonalUp="0" diagonalDown="0">
        <left style="thin">
          <color theme="5" tint="-0.499984740745262"/>
        </left>
        <right style="thin">
          <color indexed="64"/>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color auto="1"/>
      </font>
      <numFmt numFmtId="164" formatCode="0.0"/>
      <fill>
        <patternFill patternType="lightGray">
          <fgColor indexed="64"/>
          <bgColor theme="0"/>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color auto="1"/>
      </font>
      <numFmt numFmtId="164" formatCode="0.0"/>
      <fill>
        <patternFill patternType="lightGray">
          <fgColor indexed="64"/>
          <bgColor theme="0"/>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border>
      <protection locked="1" hidden="0"/>
    </dxf>
    <dxf>
      <font>
        <b val="0"/>
        <i val="0"/>
        <strike val="0"/>
        <condense val="0"/>
        <extend val="0"/>
        <outline val="0"/>
        <shadow val="0"/>
        <u val="none"/>
        <vertAlign val="baseline"/>
        <sz val="11"/>
        <color auto="1"/>
        <name val="Calibri"/>
        <scheme val="minor"/>
      </font>
      <numFmt numFmtId="1" formatCode="0"/>
      <fill>
        <patternFill patternType="solid">
          <fgColor indexed="64"/>
          <bgColor rgb="FFE1D4B5"/>
        </patternFill>
      </fill>
      <alignment horizontal="center" vertical="center" textRotation="0" wrapText="0" indent="0" justifyLastLine="0" shrinkToFit="0" readingOrder="0"/>
      <border diagonalUp="0" diagonalDown="0" outline="0">
        <left style="thin">
          <color theme="5" tint="-0.499984740745262"/>
        </left>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strike val="0"/>
        <outline val="0"/>
        <shadow val="0"/>
        <u val="none"/>
        <vertAlign val="baseline"/>
        <sz val="12"/>
        <color auto="1"/>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border>
      <protection locked="1" hidden="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outline="0">
        <left style="thin">
          <color theme="5" tint="-0.499984740745262"/>
        </left>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protection locked="1" hidden="0"/>
    </dxf>
    <dxf>
      <font>
        <b val="0"/>
        <i val="0"/>
        <strike val="0"/>
        <condense val="0"/>
        <extend val="0"/>
        <outline val="0"/>
        <shadow val="0"/>
        <u val="none"/>
        <vertAlign val="baseline"/>
        <sz val="11"/>
        <color auto="1"/>
        <name val="Calibri"/>
        <scheme val="minor"/>
      </font>
      <numFmt numFmtId="166" formatCode="_(* #,##0.00_);_(* \(#,##0.00\);_(* &quot;-&quot;??_);_(@_)"/>
      <fill>
        <patternFill patternType="solid">
          <fgColor indexed="64"/>
          <bgColor rgb="FFE1D4B5"/>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Calibri"/>
        <scheme val="minor"/>
      </font>
      <numFmt numFmtId="164" formatCode="0.0"/>
      <border diagonalUp="0" diagonalDown="0" outline="0">
        <left style="thin">
          <color theme="5" tint="-0.499984740745262"/>
        </left>
        <right style="thin">
          <color theme="5" tint="-0.499984740745262"/>
        </right>
        <top style="thin">
          <color theme="5" tint="-0.499984740745262"/>
        </top>
        <bottom style="thin">
          <color theme="5" tint="-0.499984740745262"/>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FF0000"/>
        <name val="Calibri"/>
        <scheme val="minor"/>
      </font>
      <numFmt numFmtId="1" formatCode="0"/>
      <fill>
        <patternFill patternType="none">
          <fgColor indexed="64"/>
          <bgColor indexed="65"/>
        </patternFill>
      </fill>
      <alignment horizontal="center" vertical="center" textRotation="0" wrapText="0" indent="0" justifyLastLine="0" shrinkToFit="0" readingOrder="0"/>
    </dxf>
    <dxf>
      <numFmt numFmtId="164" formatCode="0.0"/>
      <border diagonalUp="0" diagonalDown="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diagonalUp="0" diagonalDown="0">
        <left/>
        <right style="thin">
          <color theme="5" tint="-0.499984740745262"/>
        </right>
        <top style="thin">
          <color theme="5" tint="-0.499984740745262"/>
        </top>
        <bottom style="thin">
          <color theme="5" tint="-0.499984740745262"/>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5" tint="-0.499984740745262"/>
        </left>
        <right style="thin">
          <color theme="5" tint="-0.499984740745262"/>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Comprensión Lectora</a:t>
            </a:r>
          </a:p>
        </c:rich>
      </c:tx>
      <c:overlay val="0"/>
      <c:spPr>
        <a:noFill/>
        <a:ln w="25400">
          <a:noFill/>
        </a:ln>
      </c:spPr>
    </c:title>
    <c:autoTitleDeleted val="0"/>
    <c:plotArea>
      <c:layout>
        <c:manualLayout>
          <c:layoutTarget val="inner"/>
          <c:xMode val="edge"/>
          <c:yMode val="edge"/>
          <c:x val="0.21607077596313115"/>
          <c:y val="0.15523148148148147"/>
          <c:w val="0.75740722283132333"/>
          <c:h val="0.53179097404491105"/>
        </c:manualLayout>
      </c:layout>
      <c:lineChart>
        <c:grouping val="standard"/>
        <c:varyColors val="0"/>
        <c:ser>
          <c:idx val="1"/>
          <c:order val="0"/>
          <c:tx>
            <c:v>Satisfactorio</c:v>
          </c:tx>
          <c:spPr>
            <a:ln w="22225" cap="rnd">
              <a:solidFill>
                <a:schemeClr val="accent6"/>
              </a:solidFill>
              <a:round/>
            </a:ln>
            <a:effectLst/>
          </c:spPr>
          <c:marker>
            <c:symbol val="square"/>
            <c:size val="6"/>
            <c:spPr>
              <a:solidFill>
                <a:schemeClr val="accent6"/>
              </a:solidFill>
              <a:ln w="9525">
                <a:solidFill>
                  <a:schemeClr val="accent6"/>
                </a:solidFill>
                <a:round/>
              </a:ln>
              <a:effectLst/>
            </c:spPr>
          </c:marker>
          <c:cat>
            <c:numLit>
              <c:formatCode>General</c:formatCode>
              <c:ptCount val="4"/>
              <c:pt idx="0">
                <c:v>2012</c:v>
              </c:pt>
              <c:pt idx="1">
                <c:v>2013</c:v>
              </c:pt>
              <c:pt idx="2">
                <c:v>2014</c:v>
              </c:pt>
              <c:pt idx="3">
                <c:v>2015</c:v>
              </c:pt>
            </c:numLit>
          </c:cat>
          <c:val>
            <c:numRef>
              <c:f>('C1_ECE'!$C$11:$E$11,'C1_ECE'!$F$11)</c:f>
              <c:numCache>
                <c:formatCode>0.0</c:formatCode>
                <c:ptCount val="4"/>
                <c:pt idx="0">
                  <c:v>35</c:v>
                </c:pt>
                <c:pt idx="1">
                  <c:v>38</c:v>
                </c:pt>
                <c:pt idx="2">
                  <c:v>40</c:v>
                </c:pt>
                <c:pt idx="3">
                  <c:v>45</c:v>
                </c:pt>
              </c:numCache>
            </c:numRef>
          </c:val>
          <c:smooth val="0"/>
          <c:extLst xmlns:c16r2="http://schemas.microsoft.com/office/drawing/2015/06/chart">
            <c:ext xmlns:c16="http://schemas.microsoft.com/office/drawing/2014/chart" uri="{C3380CC4-5D6E-409C-BE32-E72D297353CC}">
              <c16:uniqueId val="{00000000-3C97-4451-8C23-ED8E6EA3EEA6}"/>
            </c:ext>
          </c:extLst>
        </c:ser>
        <c:ser>
          <c:idx val="0"/>
          <c:order val="1"/>
          <c:tx>
            <c:v>En progreso</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Lit>
              <c:formatCode>General</c:formatCode>
              <c:ptCount val="4"/>
              <c:pt idx="0">
                <c:v>2012</c:v>
              </c:pt>
              <c:pt idx="1">
                <c:v>2013</c:v>
              </c:pt>
              <c:pt idx="2">
                <c:v>2014</c:v>
              </c:pt>
              <c:pt idx="3">
                <c:v>2015</c:v>
              </c:pt>
            </c:numLit>
          </c:cat>
          <c:val>
            <c:numRef>
              <c:f>('C1_ECE'!$C$12:$E$12,'C1_ECE'!$F$12)</c:f>
              <c:numCache>
                <c:formatCode>0.0</c:formatCode>
                <c:ptCount val="4"/>
                <c:pt idx="0">
                  <c:v>30</c:v>
                </c:pt>
                <c:pt idx="1">
                  <c:v>35</c:v>
                </c:pt>
                <c:pt idx="2">
                  <c:v>32</c:v>
                </c:pt>
                <c:pt idx="3">
                  <c:v>32</c:v>
                </c:pt>
              </c:numCache>
            </c:numRef>
          </c:val>
          <c:smooth val="0"/>
          <c:extLst xmlns:c16r2="http://schemas.microsoft.com/office/drawing/2015/06/chart">
            <c:ext xmlns:c16="http://schemas.microsoft.com/office/drawing/2014/chart" uri="{C3380CC4-5D6E-409C-BE32-E72D297353CC}">
              <c16:uniqueId val="{00000001-3C97-4451-8C23-ED8E6EA3EEA6}"/>
            </c:ext>
          </c:extLst>
        </c:ser>
        <c:ser>
          <c:idx val="2"/>
          <c:order val="2"/>
          <c:tx>
            <c:v>En inicio</c:v>
          </c:tx>
          <c:spPr>
            <a:ln w="12700">
              <a:solidFill>
                <a:srgbClr val="FF0000"/>
              </a:solidFill>
              <a:prstDash val="solid"/>
            </a:ln>
          </c:spPr>
          <c:marker>
            <c:symbol val="diamond"/>
            <c:size val="6"/>
            <c:spPr>
              <a:solidFill>
                <a:srgbClr val="FF0000"/>
              </a:solidFill>
              <a:ln>
                <a:solidFill>
                  <a:srgbClr val="FF0000"/>
                </a:solidFill>
                <a:prstDash val="solid"/>
              </a:ln>
            </c:spPr>
          </c:marker>
          <c:cat>
            <c:numLit>
              <c:formatCode>General</c:formatCode>
              <c:ptCount val="4"/>
              <c:pt idx="0">
                <c:v>2012</c:v>
              </c:pt>
              <c:pt idx="1">
                <c:v>2013</c:v>
              </c:pt>
              <c:pt idx="2">
                <c:v>2014</c:v>
              </c:pt>
              <c:pt idx="3">
                <c:v>2015</c:v>
              </c:pt>
            </c:numLit>
          </c:cat>
          <c:val>
            <c:numRef>
              <c:f>('C1_ECE'!$C$13:$E$13,'C1_ECE'!$F$13)</c:f>
              <c:numCache>
                <c:formatCode>0.0</c:formatCode>
                <c:ptCount val="4"/>
                <c:pt idx="0">
                  <c:v>35</c:v>
                </c:pt>
                <c:pt idx="1">
                  <c:v>27</c:v>
                </c:pt>
                <c:pt idx="2">
                  <c:v>28</c:v>
                </c:pt>
                <c:pt idx="3">
                  <c:v>23</c:v>
                </c:pt>
              </c:numCache>
            </c:numRef>
          </c:val>
          <c:smooth val="0"/>
          <c:extLst xmlns:c16r2="http://schemas.microsoft.com/office/drawing/2015/06/chart">
            <c:ext xmlns:c16="http://schemas.microsoft.com/office/drawing/2014/chart" uri="{C3380CC4-5D6E-409C-BE32-E72D297353CC}">
              <c16:uniqueId val="{00000002-3C97-4451-8C23-ED8E6EA3EEA6}"/>
            </c:ext>
          </c:extLst>
        </c:ser>
        <c:dLbls>
          <c:showLegendKey val="0"/>
          <c:showVal val="0"/>
          <c:showCatName val="0"/>
          <c:showSerName val="0"/>
          <c:showPercent val="0"/>
          <c:showBubbleSize val="0"/>
        </c:dLbls>
        <c:marker val="1"/>
        <c:smooth val="0"/>
        <c:axId val="-759193296"/>
        <c:axId val="-759194928"/>
      </c:lineChart>
      <c:catAx>
        <c:axId val="-759193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E"/>
          </a:p>
        </c:txPr>
        <c:crossAx val="-759194928"/>
        <c:crosses val="autoZero"/>
        <c:auto val="1"/>
        <c:lblAlgn val="ctr"/>
        <c:lblOffset val="100"/>
        <c:noMultiLvlLbl val="0"/>
      </c:catAx>
      <c:valAx>
        <c:axId val="-759194928"/>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75919329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PE"/>
          </a:p>
        </c:txPr>
      </c:dTable>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Matemática</a:t>
            </a:r>
          </a:p>
        </c:rich>
      </c:tx>
      <c:overlay val="0"/>
      <c:spPr>
        <a:noFill/>
        <a:ln w="25400">
          <a:noFill/>
        </a:ln>
      </c:spPr>
    </c:title>
    <c:autoTitleDeleted val="0"/>
    <c:plotArea>
      <c:layout>
        <c:manualLayout>
          <c:layoutTarget val="inner"/>
          <c:xMode val="edge"/>
          <c:yMode val="edge"/>
          <c:x val="0.23981891969386174"/>
          <c:y val="0.15053676389042919"/>
          <c:w val="0.75740722283132333"/>
          <c:h val="0.53179097404491105"/>
        </c:manualLayout>
      </c:layout>
      <c:lineChart>
        <c:grouping val="standard"/>
        <c:varyColors val="0"/>
        <c:ser>
          <c:idx val="1"/>
          <c:order val="0"/>
          <c:tx>
            <c:v>Satisfactorio</c:v>
          </c:tx>
          <c:spPr>
            <a:ln w="22225" cap="rnd">
              <a:solidFill>
                <a:schemeClr val="accent6"/>
              </a:solidFill>
              <a:round/>
            </a:ln>
            <a:effectLst/>
          </c:spPr>
          <c:marker>
            <c:symbol val="square"/>
            <c:size val="6"/>
            <c:spPr>
              <a:solidFill>
                <a:schemeClr val="accent6"/>
              </a:solidFill>
              <a:ln w="9525">
                <a:solidFill>
                  <a:schemeClr val="accent6"/>
                </a:solidFill>
                <a:round/>
              </a:ln>
              <a:effectLst/>
            </c:spPr>
          </c:marker>
          <c:cat>
            <c:numLit>
              <c:formatCode>General</c:formatCode>
              <c:ptCount val="4"/>
              <c:pt idx="0">
                <c:v>2012</c:v>
              </c:pt>
              <c:pt idx="1">
                <c:v>2013</c:v>
              </c:pt>
              <c:pt idx="2">
                <c:v>2014</c:v>
              </c:pt>
              <c:pt idx="3">
                <c:v>2015</c:v>
              </c:pt>
            </c:numLit>
          </c:cat>
          <c:val>
            <c:numRef>
              <c:f>('C1_ECE'!$J$11:$L$11,'C1_ECE'!$M$11)</c:f>
              <c:numCache>
                <c:formatCode>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786-4D35-98B7-E2C7C6B7779F}"/>
            </c:ext>
          </c:extLst>
        </c:ser>
        <c:ser>
          <c:idx val="0"/>
          <c:order val="1"/>
          <c:tx>
            <c:v>En progreso</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Lit>
              <c:formatCode>General</c:formatCode>
              <c:ptCount val="4"/>
              <c:pt idx="0">
                <c:v>2012</c:v>
              </c:pt>
              <c:pt idx="1">
                <c:v>2013</c:v>
              </c:pt>
              <c:pt idx="2">
                <c:v>2014</c:v>
              </c:pt>
              <c:pt idx="3">
                <c:v>2015</c:v>
              </c:pt>
            </c:numLit>
          </c:cat>
          <c:val>
            <c:numRef>
              <c:f>('C1_ECE'!$J$12:$L$12,'C1_ECE'!$M$12)</c:f>
              <c:numCache>
                <c:formatCode>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1-2786-4D35-98B7-E2C7C6B7779F}"/>
            </c:ext>
          </c:extLst>
        </c:ser>
        <c:ser>
          <c:idx val="2"/>
          <c:order val="2"/>
          <c:tx>
            <c:v>En inicio</c:v>
          </c:tx>
          <c:spPr>
            <a:ln w="12700">
              <a:solidFill>
                <a:srgbClr val="FF0000"/>
              </a:solidFill>
              <a:prstDash val="solid"/>
            </a:ln>
          </c:spPr>
          <c:marker>
            <c:symbol val="diamond"/>
            <c:size val="6"/>
            <c:spPr>
              <a:solidFill>
                <a:srgbClr val="FF0000"/>
              </a:solidFill>
              <a:ln>
                <a:solidFill>
                  <a:srgbClr val="FF0000"/>
                </a:solidFill>
                <a:prstDash val="solid"/>
              </a:ln>
            </c:spPr>
          </c:marker>
          <c:cat>
            <c:numLit>
              <c:formatCode>General</c:formatCode>
              <c:ptCount val="4"/>
              <c:pt idx="0">
                <c:v>2012</c:v>
              </c:pt>
              <c:pt idx="1">
                <c:v>2013</c:v>
              </c:pt>
              <c:pt idx="2">
                <c:v>2014</c:v>
              </c:pt>
              <c:pt idx="3">
                <c:v>2015</c:v>
              </c:pt>
            </c:numLit>
          </c:cat>
          <c:val>
            <c:numRef>
              <c:f>('C1_ECE'!$J$13:$L$13,'C1_ECE'!$M$13)</c:f>
              <c:numCache>
                <c:formatCode>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2786-4D35-98B7-E2C7C6B7779F}"/>
            </c:ext>
          </c:extLst>
        </c:ser>
        <c:dLbls>
          <c:showLegendKey val="0"/>
          <c:showVal val="0"/>
          <c:showCatName val="0"/>
          <c:showSerName val="0"/>
          <c:showPercent val="0"/>
          <c:showBubbleSize val="0"/>
        </c:dLbls>
        <c:marker val="1"/>
        <c:smooth val="0"/>
        <c:axId val="-759190032"/>
        <c:axId val="-759186768"/>
      </c:lineChart>
      <c:catAx>
        <c:axId val="-759190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E"/>
          </a:p>
        </c:txPr>
        <c:crossAx val="-759186768"/>
        <c:crosses val="autoZero"/>
        <c:auto val="1"/>
        <c:lblAlgn val="ctr"/>
        <c:lblOffset val="100"/>
        <c:noMultiLvlLbl val="0"/>
      </c:catAx>
      <c:valAx>
        <c:axId val="-759186768"/>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75919003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PE"/>
          </a:p>
        </c:txPr>
      </c:dTable>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Comprensión Lectora</a:t>
            </a:r>
          </a:p>
        </c:rich>
      </c:tx>
      <c:overlay val="0"/>
      <c:spPr>
        <a:noFill/>
        <a:ln w="25400">
          <a:noFill/>
        </a:ln>
      </c:spPr>
    </c:title>
    <c:autoTitleDeleted val="0"/>
    <c:plotArea>
      <c:layout>
        <c:manualLayout>
          <c:layoutTarget val="inner"/>
          <c:xMode val="edge"/>
          <c:yMode val="edge"/>
          <c:x val="0.21607077596313115"/>
          <c:y val="0.15523148148148147"/>
          <c:w val="0.75740722283132333"/>
          <c:h val="0.53179097404491105"/>
        </c:manualLayout>
      </c:layout>
      <c:lineChart>
        <c:grouping val="standard"/>
        <c:varyColors val="0"/>
        <c:ser>
          <c:idx val="1"/>
          <c:order val="0"/>
          <c:spPr>
            <a:ln w="22225" cap="rnd">
              <a:solidFill>
                <a:schemeClr val="accent6"/>
              </a:solidFill>
              <a:round/>
            </a:ln>
            <a:effectLst/>
          </c:spPr>
          <c:marker>
            <c:symbol val="square"/>
            <c:size val="6"/>
            <c:spPr>
              <a:solidFill>
                <a:schemeClr val="accent6"/>
              </a:solidFill>
              <a:ln w="9525">
                <a:solidFill>
                  <a:schemeClr val="accent6"/>
                </a:solidFill>
                <a:round/>
              </a:ln>
              <a:effectLst/>
            </c:spPr>
          </c:marker>
          <c:val>
            <c:numRef>
              <c:f>'C1_ECE'!$E$54:$F$54</c:f>
              <c:numCache>
                <c:formatCode>0.0</c:formatCode>
                <c:ptCount val="2"/>
                <c:pt idx="0">
                  <c:v>40</c:v>
                </c:pt>
                <c:pt idx="1">
                  <c:v>50</c:v>
                </c:pt>
              </c:numCache>
            </c:numRef>
          </c:val>
          <c:smooth val="0"/>
          <c:extLst xmlns:c16r2="http://schemas.microsoft.com/office/drawing/2015/06/chart">
            <c:ext xmlns:c16="http://schemas.microsoft.com/office/drawing/2014/chart" uri="{C3380CC4-5D6E-409C-BE32-E72D297353CC}">
              <c16:uniqueId val="{00000000-4C0C-48B9-9437-28F976B2CA81}"/>
            </c:ext>
          </c:extLst>
        </c:ser>
        <c:ser>
          <c:idx val="0"/>
          <c:order val="1"/>
          <c:spPr>
            <a:ln w="22225" cap="rnd">
              <a:solidFill>
                <a:schemeClr val="accent2"/>
              </a:solidFill>
              <a:round/>
            </a:ln>
            <a:effectLst/>
          </c:spPr>
          <c:marker>
            <c:symbol val="square"/>
            <c:size val="6"/>
            <c:spPr>
              <a:solidFill>
                <a:schemeClr val="accent2"/>
              </a:solidFill>
              <a:ln w="9525">
                <a:solidFill>
                  <a:schemeClr val="accent2"/>
                </a:solidFill>
                <a:round/>
              </a:ln>
              <a:effectLst/>
            </c:spPr>
          </c:marker>
          <c:val>
            <c:numRef>
              <c:f>'C1_ECE'!$E$55:$F$55</c:f>
              <c:numCache>
                <c:formatCode>0.0</c:formatCode>
                <c:ptCount val="2"/>
                <c:pt idx="0">
                  <c:v>30</c:v>
                </c:pt>
                <c:pt idx="1">
                  <c:v>30</c:v>
                </c:pt>
              </c:numCache>
            </c:numRef>
          </c:val>
          <c:smooth val="0"/>
          <c:extLst xmlns:c16r2="http://schemas.microsoft.com/office/drawing/2015/06/chart">
            <c:ext xmlns:c16="http://schemas.microsoft.com/office/drawing/2014/chart" uri="{C3380CC4-5D6E-409C-BE32-E72D297353CC}">
              <c16:uniqueId val="{00000001-4C0C-48B9-9437-28F976B2CA81}"/>
            </c:ext>
          </c:extLst>
        </c:ser>
        <c:ser>
          <c:idx val="2"/>
          <c:order val="2"/>
          <c:spPr>
            <a:ln w="12700">
              <a:solidFill>
                <a:srgbClr val="FF0000"/>
              </a:solidFill>
              <a:prstDash val="solid"/>
            </a:ln>
          </c:spPr>
          <c:marker>
            <c:symbol val="diamond"/>
            <c:size val="6"/>
            <c:spPr>
              <a:solidFill>
                <a:srgbClr val="FF0000"/>
              </a:solidFill>
              <a:ln>
                <a:solidFill>
                  <a:srgbClr val="FF0000"/>
                </a:solidFill>
                <a:prstDash val="solid"/>
              </a:ln>
            </c:spPr>
          </c:marker>
          <c:val>
            <c:numRef>
              <c:f>'C1_ECE'!$E$56:$F$56</c:f>
              <c:numCache>
                <c:formatCode>0.0</c:formatCode>
                <c:ptCount val="2"/>
                <c:pt idx="0">
                  <c:v>30</c:v>
                </c:pt>
                <c:pt idx="1">
                  <c:v>20</c:v>
                </c:pt>
              </c:numCache>
            </c:numRef>
          </c:val>
          <c:smooth val="0"/>
          <c:extLst xmlns:c16r2="http://schemas.microsoft.com/office/drawing/2015/06/chart">
            <c:ext xmlns:c16="http://schemas.microsoft.com/office/drawing/2014/chart" uri="{C3380CC4-5D6E-409C-BE32-E72D297353CC}">
              <c16:uniqueId val="{00000002-4C0C-48B9-9437-28F976B2CA81}"/>
            </c:ext>
          </c:extLst>
        </c:ser>
        <c:dLbls>
          <c:showLegendKey val="0"/>
          <c:showVal val="0"/>
          <c:showCatName val="0"/>
          <c:showSerName val="0"/>
          <c:showPercent val="0"/>
          <c:showBubbleSize val="0"/>
        </c:dLbls>
        <c:marker val="1"/>
        <c:smooth val="0"/>
        <c:axId val="-759197104"/>
        <c:axId val="-759191120"/>
      </c:lineChart>
      <c:catAx>
        <c:axId val="-75919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E"/>
          </a:p>
        </c:txPr>
        <c:crossAx val="-759191120"/>
        <c:crosses val="autoZero"/>
        <c:auto val="1"/>
        <c:lblAlgn val="ctr"/>
        <c:lblOffset val="100"/>
        <c:noMultiLvlLbl val="0"/>
      </c:catAx>
      <c:valAx>
        <c:axId val="-759191120"/>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759197104"/>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PY" cap="none" baseline="0">
                <a:solidFill>
                  <a:sysClr val="windowText" lastClr="000000"/>
                </a:solidFill>
              </a:rPr>
              <a:t>Matemática</a:t>
            </a:r>
          </a:p>
        </c:rich>
      </c:tx>
      <c:overlay val="0"/>
      <c:spPr>
        <a:noFill/>
        <a:ln w="25400">
          <a:noFill/>
        </a:ln>
      </c:spPr>
    </c:title>
    <c:autoTitleDeleted val="0"/>
    <c:plotArea>
      <c:layout>
        <c:manualLayout>
          <c:layoutTarget val="inner"/>
          <c:xMode val="edge"/>
          <c:yMode val="edge"/>
          <c:x val="0.21607077596313115"/>
          <c:y val="0.15523148148148147"/>
          <c:w val="0.75740722283132333"/>
          <c:h val="0.53179097404491105"/>
        </c:manualLayout>
      </c:layout>
      <c:lineChart>
        <c:grouping val="standard"/>
        <c:varyColors val="0"/>
        <c:ser>
          <c:idx val="1"/>
          <c:order val="0"/>
          <c:tx>
            <c:strRef>
              <c:f>'C1_ECE'!$I$54</c:f>
              <c:strCache>
                <c:ptCount val="1"/>
                <c:pt idx="0">
                  <c:v>Satisfactorio</c:v>
                </c:pt>
              </c:strCache>
            </c:strRef>
          </c:tx>
          <c:spPr>
            <a:ln w="22225" cap="rnd">
              <a:solidFill>
                <a:schemeClr val="accent6"/>
              </a:solidFill>
              <a:round/>
            </a:ln>
            <a:effectLst/>
          </c:spPr>
          <c:marker>
            <c:symbol val="square"/>
            <c:size val="6"/>
            <c:spPr>
              <a:solidFill>
                <a:schemeClr val="accent6"/>
              </a:solidFill>
              <a:ln w="9525">
                <a:solidFill>
                  <a:schemeClr val="accent6"/>
                </a:solidFill>
                <a:round/>
              </a:ln>
              <a:effectLst/>
            </c:spPr>
          </c:marker>
          <c:val>
            <c:numRef>
              <c:f>'C1_ECE'!$L$54:$M$54</c:f>
              <c:numCache>
                <c:formatCode>0.0</c:formatCode>
                <c:ptCount val="2"/>
                <c:pt idx="0">
                  <c:v>35</c:v>
                </c:pt>
                <c:pt idx="1">
                  <c:v>45</c:v>
                </c:pt>
              </c:numCache>
            </c:numRef>
          </c:val>
          <c:smooth val="0"/>
          <c:extLst xmlns:c16r2="http://schemas.microsoft.com/office/drawing/2015/06/chart">
            <c:ext xmlns:c16="http://schemas.microsoft.com/office/drawing/2014/chart" uri="{C3380CC4-5D6E-409C-BE32-E72D297353CC}">
              <c16:uniqueId val="{00000000-F942-4AFA-8D9B-5FA3603B0EE8}"/>
            </c:ext>
          </c:extLst>
        </c:ser>
        <c:ser>
          <c:idx val="0"/>
          <c:order val="1"/>
          <c:tx>
            <c:strRef>
              <c:f>'C1_ECE'!$I$55</c:f>
              <c:strCache>
                <c:ptCount val="1"/>
                <c:pt idx="0">
                  <c:v>En progreso</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val>
            <c:numRef>
              <c:f>'C1_ECE'!$L$55:$M$55</c:f>
              <c:numCache>
                <c:formatCode>0.0</c:formatCode>
                <c:ptCount val="2"/>
                <c:pt idx="0">
                  <c:v>50</c:v>
                </c:pt>
                <c:pt idx="1">
                  <c:v>45</c:v>
                </c:pt>
              </c:numCache>
            </c:numRef>
          </c:val>
          <c:smooth val="0"/>
          <c:extLst xmlns:c16r2="http://schemas.microsoft.com/office/drawing/2015/06/chart">
            <c:ext xmlns:c16="http://schemas.microsoft.com/office/drawing/2014/chart" uri="{C3380CC4-5D6E-409C-BE32-E72D297353CC}">
              <c16:uniqueId val="{00000001-F942-4AFA-8D9B-5FA3603B0EE8}"/>
            </c:ext>
          </c:extLst>
        </c:ser>
        <c:ser>
          <c:idx val="2"/>
          <c:order val="2"/>
          <c:tx>
            <c:strRef>
              <c:f>'C1_ECE'!$I$56</c:f>
              <c:strCache>
                <c:ptCount val="1"/>
                <c:pt idx="0">
                  <c:v>En inicio</c:v>
                </c:pt>
              </c:strCache>
            </c:strRef>
          </c:tx>
          <c:spPr>
            <a:ln w="12700">
              <a:solidFill>
                <a:srgbClr val="FF0000"/>
              </a:solidFill>
              <a:prstDash val="solid"/>
            </a:ln>
          </c:spPr>
          <c:marker>
            <c:symbol val="diamond"/>
            <c:size val="6"/>
            <c:spPr>
              <a:solidFill>
                <a:srgbClr val="FF0000"/>
              </a:solidFill>
              <a:ln>
                <a:solidFill>
                  <a:srgbClr val="FF0000"/>
                </a:solidFill>
                <a:prstDash val="solid"/>
              </a:ln>
            </c:spPr>
          </c:marker>
          <c:val>
            <c:numRef>
              <c:f>'C1_ECE'!$L$56:$M$56</c:f>
              <c:numCache>
                <c:formatCode>0.0</c:formatCode>
                <c:ptCount val="2"/>
                <c:pt idx="0">
                  <c:v>15</c:v>
                </c:pt>
                <c:pt idx="1">
                  <c:v>10</c:v>
                </c:pt>
              </c:numCache>
            </c:numRef>
          </c:val>
          <c:smooth val="0"/>
          <c:extLst xmlns:c16r2="http://schemas.microsoft.com/office/drawing/2015/06/chart">
            <c:ext xmlns:c16="http://schemas.microsoft.com/office/drawing/2014/chart" uri="{C3380CC4-5D6E-409C-BE32-E72D297353CC}">
              <c16:uniqueId val="{00000002-F942-4AFA-8D9B-5FA3603B0EE8}"/>
            </c:ext>
          </c:extLst>
        </c:ser>
        <c:dLbls>
          <c:showLegendKey val="0"/>
          <c:showVal val="0"/>
          <c:showCatName val="0"/>
          <c:showSerName val="0"/>
          <c:showPercent val="0"/>
          <c:showBubbleSize val="0"/>
        </c:dLbls>
        <c:marker val="1"/>
        <c:smooth val="0"/>
        <c:axId val="-759189488"/>
        <c:axId val="-759196560"/>
      </c:lineChart>
      <c:catAx>
        <c:axId val="-759189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PE"/>
          </a:p>
        </c:txPr>
        <c:crossAx val="-759196560"/>
        <c:crosses val="autoZero"/>
        <c:auto val="1"/>
        <c:lblAlgn val="ctr"/>
        <c:lblOffset val="100"/>
        <c:noMultiLvlLbl val="0"/>
      </c:catAx>
      <c:valAx>
        <c:axId val="-759196560"/>
        <c:scaling>
          <c:orientation val="minMax"/>
        </c:scaling>
        <c:delete val="0"/>
        <c:axPos val="l"/>
        <c:numFmt formatCode="0.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75918948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PE"/>
          </a:p>
        </c:txPr>
      </c:dTable>
      <c:spPr>
        <a:noFill/>
        <a:ln w="25400">
          <a:noFill/>
        </a:ln>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561975</xdr:colOff>
      <xdr:row>4</xdr:row>
      <xdr:rowOff>76200</xdr:rowOff>
    </xdr:to>
    <xdr:pic>
      <xdr:nvPicPr>
        <xdr:cNvPr id="1897" name="Imagen 1">
          <a:extLst>
            <a:ext uri="{FF2B5EF4-FFF2-40B4-BE49-F238E27FC236}">
              <a16:creationId xmlns:a16="http://schemas.microsoft.com/office/drawing/2014/main" xmlns="" id="{3A84423D-A468-4B60-9B16-6F3F9AE5C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8384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191199</xdr:rowOff>
    </xdr:from>
    <xdr:to>
      <xdr:col>16</xdr:col>
      <xdr:colOff>19437</xdr:colOff>
      <xdr:row>7</xdr:row>
      <xdr:rowOff>33618</xdr:rowOff>
    </xdr:to>
    <xdr:sp macro="" textlink="">
      <xdr:nvSpPr>
        <xdr:cNvPr id="3" name="Rectángulo 2">
          <a:extLst>
            <a:ext uri="{FF2B5EF4-FFF2-40B4-BE49-F238E27FC236}">
              <a16:creationId xmlns:a16="http://schemas.microsoft.com/office/drawing/2014/main" xmlns="" id="{E4BF14FA-FEF7-4C26-B0C8-5E5908522703}"/>
            </a:ext>
          </a:extLst>
        </xdr:cNvPr>
        <xdr:cNvSpPr/>
      </xdr:nvSpPr>
      <xdr:spPr>
        <a:xfrm>
          <a:off x="0" y="1163138"/>
          <a:ext cx="9661070" cy="581092"/>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"Matriz para la elaboración del PAT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xdr:colOff>
      <xdr:row>0</xdr:row>
      <xdr:rowOff>0</xdr:rowOff>
    </xdr:from>
    <xdr:to>
      <xdr:col>0</xdr:col>
      <xdr:colOff>447677</xdr:colOff>
      <xdr:row>19</xdr:row>
      <xdr:rowOff>200028</xdr:rowOff>
    </xdr:to>
    <xdr:sp macro="" textlink="">
      <xdr:nvSpPr>
        <xdr:cNvPr id="2" name="Rectángulo 1">
          <a:extLst>
            <a:ext uri="{FF2B5EF4-FFF2-40B4-BE49-F238E27FC236}">
              <a16:creationId xmlns:a16="http://schemas.microsoft.com/office/drawing/2014/main" xmlns="" id="{5EB0DB27-CBC0-405B-8D18-A0B45816A6A6}"/>
            </a:ext>
          </a:extLst>
        </xdr:cNvPr>
        <xdr:cNvSpPr/>
      </xdr:nvSpPr>
      <xdr:spPr>
        <a:xfrm rot="16200000">
          <a:off x="-2505074" y="2505076"/>
          <a:ext cx="5457828"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2</a:t>
          </a:r>
        </a:p>
      </xdr:txBody>
    </xdr:sp>
    <xdr:clientData/>
  </xdr:twoCellAnchor>
  <xdr:twoCellAnchor>
    <xdr:from>
      <xdr:col>9</xdr:col>
      <xdr:colOff>784411</xdr:colOff>
      <xdr:row>9</xdr:row>
      <xdr:rowOff>212913</xdr:rowOff>
    </xdr:from>
    <xdr:to>
      <xdr:col>11</xdr:col>
      <xdr:colOff>485774</xdr:colOff>
      <xdr:row>11</xdr:row>
      <xdr:rowOff>212352</xdr:rowOff>
    </xdr:to>
    <xdr:sp macro="" textlink="">
      <xdr:nvSpPr>
        <xdr:cNvPr id="3" name="Llamada con línea 3 (borde y barra de énfasis) 2">
          <a:extLst>
            <a:ext uri="{FF2B5EF4-FFF2-40B4-BE49-F238E27FC236}">
              <a16:creationId xmlns:a16="http://schemas.microsoft.com/office/drawing/2014/main" xmlns="" id="{D194FE45-323E-49C5-9663-B91F67033F72}"/>
            </a:ext>
          </a:extLst>
        </xdr:cNvPr>
        <xdr:cNvSpPr/>
      </xdr:nvSpPr>
      <xdr:spPr>
        <a:xfrm>
          <a:off x="11194676" y="3417795"/>
          <a:ext cx="1438274" cy="447675"/>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447676</xdr:colOff>
      <xdr:row>28</xdr:row>
      <xdr:rowOff>152402</xdr:rowOff>
    </xdr:to>
    <xdr:sp macro="" textlink="">
      <xdr:nvSpPr>
        <xdr:cNvPr id="3" name="Rectángulo 2">
          <a:extLst>
            <a:ext uri="{FF2B5EF4-FFF2-40B4-BE49-F238E27FC236}">
              <a16:creationId xmlns:a16="http://schemas.microsoft.com/office/drawing/2014/main" xmlns="" id="{6B30AA8A-5FDE-4C5D-A12E-7709E3AB2605}"/>
            </a:ext>
          </a:extLst>
        </xdr:cNvPr>
        <xdr:cNvSpPr/>
      </xdr:nvSpPr>
      <xdr:spPr>
        <a:xfrm rot="16200000">
          <a:off x="-2771775" y="2771776"/>
          <a:ext cx="5991227"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   Compromiso  de  Gestión   3</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xdr:colOff>
      <xdr:row>0</xdr:row>
      <xdr:rowOff>0</xdr:rowOff>
    </xdr:from>
    <xdr:to>
      <xdr:col>0</xdr:col>
      <xdr:colOff>476253</xdr:colOff>
      <xdr:row>21</xdr:row>
      <xdr:rowOff>57152</xdr:rowOff>
    </xdr:to>
    <xdr:sp macro="" textlink="">
      <xdr:nvSpPr>
        <xdr:cNvPr id="2" name="Rectángulo 1">
          <a:extLst>
            <a:ext uri="{FF2B5EF4-FFF2-40B4-BE49-F238E27FC236}">
              <a16:creationId xmlns:a16="http://schemas.microsoft.com/office/drawing/2014/main" xmlns="" id="{CA5F2944-9849-4F94-B93A-31CE2143A2D9}"/>
            </a:ext>
          </a:extLst>
        </xdr:cNvPr>
        <xdr:cNvSpPr/>
      </xdr:nvSpPr>
      <xdr:spPr>
        <a:xfrm rot="16200000">
          <a:off x="-2319336" y="2319339"/>
          <a:ext cx="5114927" cy="476250"/>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4</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xdr:colOff>
      <xdr:row>0</xdr:row>
      <xdr:rowOff>0</xdr:rowOff>
    </xdr:from>
    <xdr:to>
      <xdr:col>0</xdr:col>
      <xdr:colOff>447682</xdr:colOff>
      <xdr:row>18</xdr:row>
      <xdr:rowOff>28578</xdr:rowOff>
    </xdr:to>
    <xdr:sp macro="" textlink="">
      <xdr:nvSpPr>
        <xdr:cNvPr id="2" name="Rectángulo 1">
          <a:extLst>
            <a:ext uri="{FF2B5EF4-FFF2-40B4-BE49-F238E27FC236}">
              <a16:creationId xmlns:a16="http://schemas.microsoft.com/office/drawing/2014/main" xmlns="" id="{F806D0D3-AA8E-47E3-8004-68CE34B6D7E9}"/>
            </a:ext>
          </a:extLst>
        </xdr:cNvPr>
        <xdr:cNvSpPr/>
      </xdr:nvSpPr>
      <xdr:spPr>
        <a:xfrm rot="16200000">
          <a:off x="-2590794" y="2590801"/>
          <a:ext cx="5629278"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5</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142875</xdr:colOff>
      <xdr:row>5</xdr:row>
      <xdr:rowOff>266699</xdr:rowOff>
    </xdr:from>
    <xdr:to>
      <xdr:col>18</xdr:col>
      <xdr:colOff>38100</xdr:colOff>
      <xdr:row>31</xdr:row>
      <xdr:rowOff>66675</xdr:rowOff>
    </xdr:to>
    <xdr:sp macro="" textlink="">
      <xdr:nvSpPr>
        <xdr:cNvPr id="2" name="Llamada rectangular 1">
          <a:extLst>
            <a:ext uri="{FF2B5EF4-FFF2-40B4-BE49-F238E27FC236}">
              <a16:creationId xmlns:a16="http://schemas.microsoft.com/office/drawing/2014/main" xmlns="" id="{D56BE584-3BE2-4969-8610-3FA7F78CDE5C}"/>
            </a:ext>
          </a:extLst>
        </xdr:cNvPr>
        <xdr:cNvSpPr/>
      </xdr:nvSpPr>
      <xdr:spPr>
        <a:xfrm>
          <a:off x="12858750" y="1771649"/>
          <a:ext cx="4762500" cy="5010151"/>
        </a:xfrm>
        <a:prstGeom prst="wedgeRectCallout">
          <a:avLst>
            <a:gd name="adj1" fmla="val -97432"/>
            <a:gd name="adj2" fmla="val -59737"/>
          </a:avLst>
        </a:prstGeom>
        <a:solidFill>
          <a:srgbClr val="EFE8D5"/>
        </a:solid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r>
            <a:rPr lang="es-PE" sz="1100" b="1" i="0" u="none" strike="noStrike" baseline="0">
              <a:solidFill>
                <a:schemeClr val="tx1">
                  <a:lumMod val="75000"/>
                  <a:lumOff val="25000"/>
                </a:schemeClr>
              </a:solidFill>
              <a:latin typeface="+mn-lt"/>
              <a:ea typeface="+mn-ea"/>
              <a:cs typeface="+mn-cs"/>
            </a:rPr>
            <a:t>ACTIVIDADES EN LAS QUE SE ORGANIZA EL P.A.T.</a:t>
          </a:r>
        </a:p>
        <a:p>
          <a:r>
            <a:rPr lang="es-PE" sz="1100" b="1" i="0" u="none" strike="noStrike" baseline="0">
              <a:solidFill>
                <a:schemeClr val="dk1"/>
              </a:solidFill>
              <a:latin typeface="+mn-lt"/>
              <a:ea typeface="+mn-ea"/>
              <a:cs typeface="+mn-cs"/>
            </a:rPr>
            <a:t>a) Buen Inicio del Año Escolar. </a:t>
          </a:r>
        </a:p>
        <a:p>
          <a:r>
            <a:rPr lang="es-PE" sz="1100" b="1" i="0" u="none" strike="noStrike" baseline="0">
              <a:solidFill>
                <a:schemeClr val="dk1"/>
              </a:solidFill>
              <a:latin typeface="+mn-lt"/>
              <a:ea typeface="+mn-ea"/>
              <a:cs typeface="+mn-cs"/>
            </a:rPr>
            <a:t>     </a:t>
          </a:r>
          <a:r>
            <a:rPr lang="es-PE" sz="1100" b="0" i="0" u="none" strike="noStrike" baseline="0">
              <a:solidFill>
                <a:schemeClr val="dk1"/>
              </a:solidFill>
              <a:latin typeface="+mn-lt"/>
              <a:ea typeface="+mn-ea"/>
              <a:cs typeface="+mn-cs"/>
            </a:rPr>
            <a:t>- Actividades para asegurar la matrícula oportuna y sin condicionamientos. </a:t>
          </a:r>
        </a:p>
        <a:p>
          <a:r>
            <a:rPr lang="es-PE" sz="1100" b="0" i="0" u="none" strike="noStrike" baseline="0">
              <a:solidFill>
                <a:schemeClr val="dk1"/>
              </a:solidFill>
              <a:latin typeface="+mn-lt"/>
              <a:ea typeface="+mn-ea"/>
              <a:cs typeface="+mn-cs"/>
            </a:rPr>
            <a:t>     - Actividades de preparación y acogida a los estudiantes, con el objetivo de generar las condiciones para un clima escolar favorable a los aprendizajes. </a:t>
          </a:r>
        </a:p>
        <a:p>
          <a:r>
            <a:rPr lang="es-PE" sz="1100" b="0" i="0" u="none" strike="noStrike" baseline="0">
              <a:solidFill>
                <a:schemeClr val="dk1"/>
              </a:solidFill>
              <a:latin typeface="+mn-lt"/>
              <a:ea typeface="+mn-ea"/>
              <a:cs typeface="+mn-cs"/>
            </a:rPr>
            <a:t>     - Actividades para la distribución de los materiales educativos. </a:t>
          </a:r>
        </a:p>
        <a:p>
          <a:r>
            <a:rPr lang="es-PE" sz="1100" b="0" i="0" u="none" strike="noStrike" baseline="0">
              <a:solidFill>
                <a:schemeClr val="dk1"/>
              </a:solidFill>
              <a:latin typeface="+mn-lt"/>
              <a:ea typeface="+mn-ea"/>
              <a:cs typeface="+mn-cs"/>
            </a:rPr>
            <a:t>     - Actividades para el mantenimiento del local escolar. </a:t>
          </a:r>
        </a:p>
        <a:p>
          <a:r>
            <a:rPr lang="es-PE" sz="1100" b="1" i="0" u="none" strike="noStrike" baseline="0">
              <a:solidFill>
                <a:schemeClr val="dk1"/>
              </a:solidFill>
              <a:latin typeface="+mn-lt"/>
              <a:ea typeface="+mn-ea"/>
              <a:cs typeface="+mn-cs"/>
            </a:rPr>
            <a:t>b) La Escuela que Queremos. </a:t>
          </a:r>
        </a:p>
        <a:p>
          <a:r>
            <a:rPr lang="es-PE" sz="1100" b="0" i="0" u="none" strike="noStrike" baseline="0">
              <a:solidFill>
                <a:schemeClr val="dk1"/>
              </a:solidFill>
              <a:latin typeface="+mn-lt"/>
              <a:ea typeface="+mn-ea"/>
              <a:cs typeface="+mn-cs"/>
            </a:rPr>
            <a:t>     - Primera Jornada de reflexión pedagógica que implica el ajuste y/o     actualización del propio PAT. El equipo directivo debe realizar una jornada de análisis de los resultados de la ECE-2015, dirigida a todos los profesores de primaria, orientando la reflexión pedagógica e institucional y el establecimiento de metas para mejorar los aprendizajes. </a:t>
          </a:r>
        </a:p>
        <a:p>
          <a:r>
            <a:rPr lang="es-PE" sz="1100" b="0" i="0" u="none" strike="noStrike" baseline="0">
              <a:solidFill>
                <a:schemeClr val="dk1"/>
              </a:solidFill>
              <a:latin typeface="+mn-lt"/>
              <a:ea typeface="+mn-ea"/>
              <a:cs typeface="+mn-cs"/>
            </a:rPr>
            <a:t>    - Evaluación de estudiantes (primer semestre). </a:t>
          </a:r>
        </a:p>
        <a:p>
          <a:r>
            <a:rPr lang="es-PE" sz="1100" b="0" i="0" u="none" strike="noStrike" baseline="0">
              <a:solidFill>
                <a:schemeClr val="dk1"/>
              </a:solidFill>
              <a:latin typeface="+mn-lt"/>
              <a:ea typeface="+mn-ea"/>
              <a:cs typeface="+mn-cs"/>
            </a:rPr>
            <a:t>    - Primer día del logro (primer semestre). </a:t>
          </a:r>
        </a:p>
        <a:p>
          <a:r>
            <a:rPr lang="es-PE" sz="1100" b="0" i="0" u="none" strike="noStrike" baseline="0">
              <a:solidFill>
                <a:schemeClr val="dk1"/>
              </a:solidFill>
              <a:latin typeface="+mn-lt"/>
              <a:ea typeface="+mn-ea"/>
              <a:cs typeface="+mn-cs"/>
            </a:rPr>
            <a:t>    - Segunda Jornada de reflexión con el objetivo de realizar un balance de los compromisos e indicadores de gestión (durante las vacaciones de medio año). </a:t>
          </a:r>
        </a:p>
        <a:p>
          <a:r>
            <a:rPr lang="es-PE" sz="1100" b="0" i="0" u="none" strike="noStrike" baseline="0">
              <a:solidFill>
                <a:schemeClr val="dk1"/>
              </a:solidFill>
              <a:latin typeface="+mn-lt"/>
              <a:ea typeface="+mn-ea"/>
              <a:cs typeface="+mn-cs"/>
            </a:rPr>
            <a:t>    - Evaluación Censal (Segundo semestre). </a:t>
          </a:r>
        </a:p>
        <a:p>
          <a:r>
            <a:rPr lang="es-PE" sz="1100" b="0" i="0" u="none" strike="noStrike" baseline="0">
              <a:solidFill>
                <a:schemeClr val="dk1"/>
              </a:solidFill>
              <a:latin typeface="+mn-lt"/>
              <a:ea typeface="+mn-ea"/>
              <a:cs typeface="+mn-cs"/>
            </a:rPr>
            <a:t>    - Actividades para el fomento de la lectura y escritura como el Plan Lector </a:t>
          </a:r>
        </a:p>
        <a:p>
          <a:r>
            <a:rPr lang="es-PE" sz="1100" b="0" i="0" u="none" strike="noStrike" baseline="0">
              <a:solidFill>
                <a:schemeClr val="dk1"/>
              </a:solidFill>
              <a:latin typeface="+mn-lt"/>
              <a:ea typeface="+mn-ea"/>
              <a:cs typeface="+mn-cs"/>
            </a:rPr>
            <a:t>    - Actividades de tutoría y orientación educativa. </a:t>
          </a:r>
        </a:p>
        <a:p>
          <a:r>
            <a:rPr lang="es-PE" sz="1100" b="0" i="0" u="none" strike="noStrike" baseline="0">
              <a:solidFill>
                <a:schemeClr val="dk1"/>
              </a:solidFill>
              <a:latin typeface="+mn-lt"/>
              <a:ea typeface="+mn-ea"/>
              <a:cs typeface="+mn-cs"/>
            </a:rPr>
            <a:t>    - Actividades de cuidado ambiental, prevención de riesgos de desastres y simulacros. </a:t>
          </a:r>
        </a:p>
        <a:p>
          <a:r>
            <a:rPr lang="es-PE" sz="1100" b="0" i="0" u="none" strike="noStrike" baseline="0">
              <a:solidFill>
                <a:schemeClr val="dk1"/>
              </a:solidFill>
              <a:latin typeface="+mn-lt"/>
              <a:ea typeface="+mn-ea"/>
              <a:cs typeface="+mn-cs"/>
            </a:rPr>
            <a:t>    - Actividades de promoción de la cultura y el deporte. </a:t>
          </a:r>
        </a:p>
        <a:p>
          <a:r>
            <a:rPr lang="es-PE" sz="1100" b="0" i="0" u="none" strike="noStrike" baseline="0">
              <a:solidFill>
                <a:schemeClr val="dk1"/>
              </a:solidFill>
              <a:latin typeface="+mn-lt"/>
              <a:ea typeface="+mn-ea"/>
              <a:cs typeface="+mn-cs"/>
            </a:rPr>
            <a:t>    - Actividades relacionadas con Aprende Saludable. </a:t>
          </a:r>
        </a:p>
        <a:p>
          <a:r>
            <a:rPr lang="es-PE" sz="1100" b="1" i="0" u="none" strike="noStrike" baseline="0">
              <a:solidFill>
                <a:schemeClr val="dk1"/>
              </a:solidFill>
              <a:latin typeface="+mn-lt"/>
              <a:ea typeface="+mn-ea"/>
              <a:cs typeface="+mn-cs"/>
            </a:rPr>
            <a:t>c) Balance del Año Escolar y Responsabilidad por los resultados. </a:t>
          </a:r>
        </a:p>
        <a:p>
          <a:r>
            <a:rPr lang="es-PE" sz="1100" b="0" i="0" u="none" strike="noStrike" baseline="0">
              <a:solidFill>
                <a:schemeClr val="dk1"/>
              </a:solidFill>
              <a:latin typeface="+mn-lt"/>
              <a:ea typeface="+mn-ea"/>
              <a:cs typeface="+mn-cs"/>
            </a:rPr>
            <a:t>    - Tercera Jornada de reflexión, balance y rendición de cuentas en relación a los compromisos e indicadores de gestión. </a:t>
          </a:r>
        </a:p>
        <a:p>
          <a:r>
            <a:rPr lang="es-PE" sz="1100" b="0" i="0" u="none" strike="noStrike" baseline="0">
              <a:solidFill>
                <a:schemeClr val="dk1"/>
              </a:solidFill>
              <a:latin typeface="+mn-lt"/>
              <a:ea typeface="+mn-ea"/>
              <a:cs typeface="+mn-cs"/>
            </a:rPr>
            <a:t>    - Día de Logro en el marco de la clausura del año escolar.</a:t>
          </a:r>
        </a:p>
      </xdr:txBody>
    </xdr:sp>
    <xdr:clientData/>
  </xdr:twoCellAnchor>
  <xdr:twoCellAnchor>
    <xdr:from>
      <xdr:col>0</xdr:col>
      <xdr:colOff>0</xdr:colOff>
      <xdr:row>0</xdr:row>
      <xdr:rowOff>0</xdr:rowOff>
    </xdr:from>
    <xdr:to>
      <xdr:col>0</xdr:col>
      <xdr:colOff>447675</xdr:colOff>
      <xdr:row>23</xdr:row>
      <xdr:rowOff>19049</xdr:rowOff>
    </xdr:to>
    <xdr:sp macro="" textlink="">
      <xdr:nvSpPr>
        <xdr:cNvPr id="3" name="Rectángulo 2">
          <a:extLst>
            <a:ext uri="{FF2B5EF4-FFF2-40B4-BE49-F238E27FC236}">
              <a16:creationId xmlns:a16="http://schemas.microsoft.com/office/drawing/2014/main" xmlns="" id="{C61CEF6F-4110-44BE-A5AE-3D43E24CE8AA}"/>
            </a:ext>
          </a:extLst>
        </xdr:cNvPr>
        <xdr:cNvSpPr/>
      </xdr:nvSpPr>
      <xdr:spPr>
        <a:xfrm rot="16200000">
          <a:off x="-2381249" y="2381249"/>
          <a:ext cx="5210174"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628650</xdr:colOff>
      <xdr:row>30</xdr:row>
      <xdr:rowOff>0</xdr:rowOff>
    </xdr:from>
    <xdr:to>
      <xdr:col>6</xdr:col>
      <xdr:colOff>628650</xdr:colOff>
      <xdr:row>44</xdr:row>
      <xdr:rowOff>47625</xdr:rowOff>
    </xdr:to>
    <xdr:graphicFrame macro="">
      <xdr:nvGraphicFramePr>
        <xdr:cNvPr id="1691870" name="Gráfico 1">
          <a:extLst>
            <a:ext uri="{FF2B5EF4-FFF2-40B4-BE49-F238E27FC236}">
              <a16:creationId xmlns:a16="http://schemas.microsoft.com/office/drawing/2014/main" xmlns="" id="{139CAE56-3813-467D-AC20-16F51D5A9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409575</xdr:colOff>
      <xdr:row>30</xdr:row>
      <xdr:rowOff>19050</xdr:rowOff>
    </xdr:from>
    <xdr:to>
      <xdr:col>13</xdr:col>
      <xdr:colOff>628650</xdr:colOff>
      <xdr:row>44</xdr:row>
      <xdr:rowOff>57150</xdr:rowOff>
    </xdr:to>
    <xdr:graphicFrame macro="">
      <xdr:nvGraphicFramePr>
        <xdr:cNvPr id="1691871" name="Gráfico 3">
          <a:extLst>
            <a:ext uri="{FF2B5EF4-FFF2-40B4-BE49-F238E27FC236}">
              <a16:creationId xmlns:a16="http://schemas.microsoft.com/office/drawing/2014/main" xmlns="" id="{6AFCCCAC-F7CC-47D1-9873-89D3EF1CF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0</xdr:row>
      <xdr:rowOff>2</xdr:rowOff>
    </xdr:from>
    <xdr:to>
      <xdr:col>0</xdr:col>
      <xdr:colOff>457199</xdr:colOff>
      <xdr:row>21</xdr:row>
      <xdr:rowOff>209553</xdr:rowOff>
    </xdr:to>
    <xdr:sp macro="" textlink="">
      <xdr:nvSpPr>
        <xdr:cNvPr id="6" name="Rectángulo 5">
          <a:extLst>
            <a:ext uri="{FF2B5EF4-FFF2-40B4-BE49-F238E27FC236}">
              <a16:creationId xmlns:a16="http://schemas.microsoft.com/office/drawing/2014/main" xmlns="" id="{0378BB43-B6FE-4DC1-8210-56F202D4E52E}"/>
            </a:ext>
          </a:extLst>
        </xdr:cNvPr>
        <xdr:cNvSpPr/>
      </xdr:nvSpPr>
      <xdr:spPr>
        <a:xfrm rot="16200000">
          <a:off x="-2557462" y="2557466"/>
          <a:ext cx="5572126" cy="457197"/>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twoCellAnchor>
    <xdr:from>
      <xdr:col>1</xdr:col>
      <xdr:colOff>590550</xdr:colOff>
      <xdr:row>72</xdr:row>
      <xdr:rowOff>66675</xdr:rowOff>
    </xdr:from>
    <xdr:to>
      <xdr:col>6</xdr:col>
      <xdr:colOff>590550</xdr:colOff>
      <xdr:row>86</xdr:row>
      <xdr:rowOff>114300</xdr:rowOff>
    </xdr:to>
    <xdr:graphicFrame macro="">
      <xdr:nvGraphicFramePr>
        <xdr:cNvPr id="1691873" name="Gráfico 1">
          <a:extLst>
            <a:ext uri="{FF2B5EF4-FFF2-40B4-BE49-F238E27FC236}">
              <a16:creationId xmlns:a16="http://schemas.microsoft.com/office/drawing/2014/main" xmlns="" id="{12777584-0BB5-4D62-B699-3225FCFC4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409575</xdr:colOff>
      <xdr:row>72</xdr:row>
      <xdr:rowOff>19050</xdr:rowOff>
    </xdr:from>
    <xdr:to>
      <xdr:col>13</xdr:col>
      <xdr:colOff>628650</xdr:colOff>
      <xdr:row>86</xdr:row>
      <xdr:rowOff>57150</xdr:rowOff>
    </xdr:to>
    <xdr:graphicFrame macro="">
      <xdr:nvGraphicFramePr>
        <xdr:cNvPr id="1691874" name="Gráfico 3">
          <a:extLst>
            <a:ext uri="{FF2B5EF4-FFF2-40B4-BE49-F238E27FC236}">
              <a16:creationId xmlns:a16="http://schemas.microsoft.com/office/drawing/2014/main" xmlns="" id="{2E73EAA5-5A12-4E80-A01D-3EEC839CB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609600</xdr:colOff>
      <xdr:row>14</xdr:row>
      <xdr:rowOff>123825</xdr:rowOff>
    </xdr:from>
    <xdr:to>
      <xdr:col>15</xdr:col>
      <xdr:colOff>485774</xdr:colOff>
      <xdr:row>17</xdr:row>
      <xdr:rowOff>9525</xdr:rowOff>
    </xdr:to>
    <xdr:sp macro="" textlink="">
      <xdr:nvSpPr>
        <xdr:cNvPr id="4" name="Llamada con línea 3 (borde y barra de énfasis) 3">
          <a:extLst>
            <a:ext uri="{FF2B5EF4-FFF2-40B4-BE49-F238E27FC236}">
              <a16:creationId xmlns:a16="http://schemas.microsoft.com/office/drawing/2014/main" xmlns="" id="{F339697C-DDA7-41BA-9D01-6193B7E1E057}"/>
            </a:ext>
          </a:extLst>
        </xdr:cNvPr>
        <xdr:cNvSpPr/>
      </xdr:nvSpPr>
      <xdr:spPr>
        <a:xfrm>
          <a:off x="11830050" y="4276725"/>
          <a:ext cx="1438274" cy="447675"/>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xdr:colOff>
      <xdr:row>0</xdr:row>
      <xdr:rowOff>0</xdr:rowOff>
    </xdr:from>
    <xdr:to>
      <xdr:col>0</xdr:col>
      <xdr:colOff>447680</xdr:colOff>
      <xdr:row>22</xdr:row>
      <xdr:rowOff>9528</xdr:rowOff>
    </xdr:to>
    <xdr:sp macro="" textlink="">
      <xdr:nvSpPr>
        <xdr:cNvPr id="3" name="Rectángulo 2">
          <a:extLst>
            <a:ext uri="{FF2B5EF4-FFF2-40B4-BE49-F238E27FC236}">
              <a16:creationId xmlns:a16="http://schemas.microsoft.com/office/drawing/2014/main" xmlns="" id="{7A76A5B8-738E-48FC-9F7E-250F8F30FC4D}"/>
            </a:ext>
          </a:extLst>
        </xdr:cNvPr>
        <xdr:cNvSpPr/>
      </xdr:nvSpPr>
      <xdr:spPr>
        <a:xfrm rot="16200000">
          <a:off x="-2414584" y="2414589"/>
          <a:ext cx="5276853"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twoCellAnchor>
    <xdr:from>
      <xdr:col>39</xdr:col>
      <xdr:colOff>266700</xdr:colOff>
      <xdr:row>24</xdr:row>
      <xdr:rowOff>0</xdr:rowOff>
    </xdr:from>
    <xdr:to>
      <xdr:col>41</xdr:col>
      <xdr:colOff>180974</xdr:colOff>
      <xdr:row>26</xdr:row>
      <xdr:rowOff>85725</xdr:rowOff>
    </xdr:to>
    <xdr:sp macro="" textlink="">
      <xdr:nvSpPr>
        <xdr:cNvPr id="4" name="Llamada con línea 3 (borde y barra de énfasis) 3">
          <a:extLst>
            <a:ext uri="{FF2B5EF4-FFF2-40B4-BE49-F238E27FC236}">
              <a16:creationId xmlns:a16="http://schemas.microsoft.com/office/drawing/2014/main" xmlns="" id="{65670882-AE57-4665-B6D1-73DAF7C2463A}"/>
            </a:ext>
          </a:extLst>
        </xdr:cNvPr>
        <xdr:cNvSpPr/>
      </xdr:nvSpPr>
      <xdr:spPr>
        <a:xfrm>
          <a:off x="14544675" y="5829300"/>
          <a:ext cx="1438274" cy="447675"/>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0</xdr:col>
      <xdr:colOff>485779</xdr:colOff>
      <xdr:row>24</xdr:row>
      <xdr:rowOff>78445</xdr:rowOff>
    </xdr:to>
    <xdr:sp macro="" textlink="">
      <xdr:nvSpPr>
        <xdr:cNvPr id="2" name="Rectángulo 1">
          <a:extLst>
            <a:ext uri="{FF2B5EF4-FFF2-40B4-BE49-F238E27FC236}">
              <a16:creationId xmlns:a16="http://schemas.microsoft.com/office/drawing/2014/main" xmlns="" id="{3A3FBDB2-1368-4DF3-A551-63D98D93F6C7}"/>
            </a:ext>
          </a:extLst>
        </xdr:cNvPr>
        <xdr:cNvSpPr/>
      </xdr:nvSpPr>
      <xdr:spPr>
        <a:xfrm rot="16200000">
          <a:off x="-2440920" y="2440922"/>
          <a:ext cx="5367621" cy="485777"/>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447676</xdr:colOff>
      <xdr:row>22</xdr:row>
      <xdr:rowOff>257738</xdr:rowOff>
    </xdr:to>
    <xdr:sp macro="" textlink="">
      <xdr:nvSpPr>
        <xdr:cNvPr id="2" name="Rectángulo 1">
          <a:extLst>
            <a:ext uri="{FF2B5EF4-FFF2-40B4-BE49-F238E27FC236}">
              <a16:creationId xmlns:a16="http://schemas.microsoft.com/office/drawing/2014/main" xmlns="" id="{2627F03C-7D54-4415-BF08-79CB181A2286}"/>
            </a:ext>
          </a:extLst>
        </xdr:cNvPr>
        <xdr:cNvSpPr/>
      </xdr:nvSpPr>
      <xdr:spPr>
        <a:xfrm rot="16200000">
          <a:off x="-2381530" y="2381531"/>
          <a:ext cx="5210738"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twoCellAnchor>
    <xdr:from>
      <xdr:col>39</xdr:col>
      <xdr:colOff>493059</xdr:colOff>
      <xdr:row>25</xdr:row>
      <xdr:rowOff>33618</xdr:rowOff>
    </xdr:from>
    <xdr:to>
      <xdr:col>41</xdr:col>
      <xdr:colOff>407333</xdr:colOff>
      <xdr:row>28</xdr:row>
      <xdr:rowOff>10646</xdr:rowOff>
    </xdr:to>
    <xdr:sp macro="" textlink="">
      <xdr:nvSpPr>
        <xdr:cNvPr id="3" name="Llamada con línea 3 (borde y barra de énfasis) 2">
          <a:extLst>
            <a:ext uri="{FF2B5EF4-FFF2-40B4-BE49-F238E27FC236}">
              <a16:creationId xmlns:a16="http://schemas.microsoft.com/office/drawing/2014/main" xmlns="" id="{33D46898-9D8F-4577-8AB7-81BDB4EA129E}"/>
            </a:ext>
          </a:extLst>
        </xdr:cNvPr>
        <xdr:cNvSpPr/>
      </xdr:nvSpPr>
      <xdr:spPr>
        <a:xfrm>
          <a:off x="14494809" y="6110568"/>
          <a:ext cx="1438274" cy="434228"/>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0</xdr:row>
      <xdr:rowOff>0</xdr:rowOff>
    </xdr:from>
    <xdr:to>
      <xdr:col>0</xdr:col>
      <xdr:colOff>447677</xdr:colOff>
      <xdr:row>22</xdr:row>
      <xdr:rowOff>247652</xdr:rowOff>
    </xdr:to>
    <xdr:sp macro="" textlink="">
      <xdr:nvSpPr>
        <xdr:cNvPr id="2" name="Rectángulo 1">
          <a:extLst>
            <a:ext uri="{FF2B5EF4-FFF2-40B4-BE49-F238E27FC236}">
              <a16:creationId xmlns:a16="http://schemas.microsoft.com/office/drawing/2014/main" xmlns="" id="{AAEEF3AE-3FC8-4C7A-B6F1-A6B905B3CCBB}"/>
            </a:ext>
          </a:extLst>
        </xdr:cNvPr>
        <xdr:cNvSpPr/>
      </xdr:nvSpPr>
      <xdr:spPr>
        <a:xfrm rot="16200000">
          <a:off x="-2386011" y="2386013"/>
          <a:ext cx="5219702"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twoCellAnchor>
    <xdr:from>
      <xdr:col>39</xdr:col>
      <xdr:colOff>493059</xdr:colOff>
      <xdr:row>25</xdr:row>
      <xdr:rowOff>33618</xdr:rowOff>
    </xdr:from>
    <xdr:to>
      <xdr:col>41</xdr:col>
      <xdr:colOff>407333</xdr:colOff>
      <xdr:row>28</xdr:row>
      <xdr:rowOff>10646</xdr:rowOff>
    </xdr:to>
    <xdr:sp macro="" textlink="">
      <xdr:nvSpPr>
        <xdr:cNvPr id="3" name="Llamada con línea 3 (borde y barra de énfasis) 2">
          <a:extLst>
            <a:ext uri="{FF2B5EF4-FFF2-40B4-BE49-F238E27FC236}">
              <a16:creationId xmlns:a16="http://schemas.microsoft.com/office/drawing/2014/main" xmlns="" id="{07CDA8EE-89F1-48E4-B60E-74E83DD89E79}"/>
            </a:ext>
          </a:extLst>
        </xdr:cNvPr>
        <xdr:cNvSpPr/>
      </xdr:nvSpPr>
      <xdr:spPr>
        <a:xfrm>
          <a:off x="14494809" y="6043893"/>
          <a:ext cx="1438274" cy="434228"/>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447675</xdr:colOff>
      <xdr:row>23</xdr:row>
      <xdr:rowOff>89647</xdr:rowOff>
    </xdr:to>
    <xdr:sp macro="" textlink="">
      <xdr:nvSpPr>
        <xdr:cNvPr id="2" name="Rectángulo 1">
          <a:extLst>
            <a:ext uri="{FF2B5EF4-FFF2-40B4-BE49-F238E27FC236}">
              <a16:creationId xmlns:a16="http://schemas.microsoft.com/office/drawing/2014/main" xmlns="" id="{57F78E33-4BD8-4846-B990-A3B11684607D}"/>
            </a:ext>
          </a:extLst>
        </xdr:cNvPr>
        <xdr:cNvSpPr/>
      </xdr:nvSpPr>
      <xdr:spPr>
        <a:xfrm rot="16200000">
          <a:off x="-2325500" y="2325500"/>
          <a:ext cx="5098676"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xdr:colOff>
      <xdr:row>0</xdr:row>
      <xdr:rowOff>0</xdr:rowOff>
    </xdr:from>
    <xdr:to>
      <xdr:col>0</xdr:col>
      <xdr:colOff>447678</xdr:colOff>
      <xdr:row>23</xdr:row>
      <xdr:rowOff>78441</xdr:rowOff>
    </xdr:to>
    <xdr:sp macro="" textlink="">
      <xdr:nvSpPr>
        <xdr:cNvPr id="3" name="Rectángulo 2">
          <a:extLst>
            <a:ext uri="{FF2B5EF4-FFF2-40B4-BE49-F238E27FC236}">
              <a16:creationId xmlns:a16="http://schemas.microsoft.com/office/drawing/2014/main" xmlns="" id="{9A37793F-98DB-452C-A886-D0FBC801C8CA}"/>
            </a:ext>
          </a:extLst>
        </xdr:cNvPr>
        <xdr:cNvSpPr/>
      </xdr:nvSpPr>
      <xdr:spPr>
        <a:xfrm rot="16200000">
          <a:off x="-2532806" y="2532809"/>
          <a:ext cx="5513294" cy="447675"/>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twoCellAnchor>
    <xdr:from>
      <xdr:col>39</xdr:col>
      <xdr:colOff>515471</xdr:colOff>
      <xdr:row>25</xdr:row>
      <xdr:rowOff>56030</xdr:rowOff>
    </xdr:from>
    <xdr:to>
      <xdr:col>41</xdr:col>
      <xdr:colOff>429745</xdr:colOff>
      <xdr:row>28</xdr:row>
      <xdr:rowOff>33058</xdr:rowOff>
    </xdr:to>
    <xdr:sp macro="" textlink="">
      <xdr:nvSpPr>
        <xdr:cNvPr id="4" name="Llamada con línea 3 (borde y barra de énfasis) 3">
          <a:extLst>
            <a:ext uri="{FF2B5EF4-FFF2-40B4-BE49-F238E27FC236}">
              <a16:creationId xmlns:a16="http://schemas.microsoft.com/office/drawing/2014/main" xmlns="" id="{DEF74867-334C-4249-9363-F290A600DE41}"/>
            </a:ext>
          </a:extLst>
        </xdr:cNvPr>
        <xdr:cNvSpPr/>
      </xdr:nvSpPr>
      <xdr:spPr>
        <a:xfrm>
          <a:off x="15251206" y="6051177"/>
          <a:ext cx="1438274" cy="447675"/>
        </a:xfrm>
        <a:prstGeom prst="accentBorderCallout3">
          <a:avLst>
            <a:gd name="adj1" fmla="val 18750"/>
            <a:gd name="adj2" fmla="val -8333"/>
            <a:gd name="adj3" fmla="val 1729"/>
            <a:gd name="adj4" fmla="val -8058"/>
            <a:gd name="adj5" fmla="val -63830"/>
            <a:gd name="adj6" fmla="val -53091"/>
            <a:gd name="adj7" fmla="val 21473"/>
            <a:gd name="adj8" fmla="val -8333"/>
          </a:avLst>
        </a:prstGeom>
        <a:solidFill>
          <a:srgbClr val="F4EFE4"/>
        </a:solidFill>
        <a:ln>
          <a:solidFill>
            <a:srgbClr val="D0BB86"/>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marL="0" indent="0" algn="l"/>
          <a:r>
            <a:rPr lang="es-PE" sz="1100">
              <a:solidFill>
                <a:srgbClr val="76612E"/>
              </a:solidFill>
              <a:latin typeface="+mn-lt"/>
              <a:ea typeface="+mn-ea"/>
              <a:cs typeface="+mn-cs"/>
            </a:rPr>
            <a:t>Ingresar datos solo</a:t>
          </a:r>
          <a:r>
            <a:rPr lang="es-PE" sz="1100" baseline="0">
              <a:solidFill>
                <a:srgbClr val="76612E"/>
              </a:solidFill>
              <a:latin typeface="+mn-lt"/>
              <a:ea typeface="+mn-ea"/>
              <a:cs typeface="+mn-cs"/>
            </a:rPr>
            <a:t> </a:t>
          </a:r>
          <a:r>
            <a:rPr lang="es-PE" sz="1100">
              <a:solidFill>
                <a:srgbClr val="76612E"/>
              </a:solidFill>
              <a:latin typeface="+mn-lt"/>
              <a:ea typeface="+mn-ea"/>
              <a:cs typeface="+mn-cs"/>
            </a:rPr>
            <a:t>en las celdas en blanco.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549089</xdr:colOff>
      <xdr:row>24</xdr:row>
      <xdr:rowOff>11208</xdr:rowOff>
    </xdr:to>
    <xdr:sp macro="" textlink="">
      <xdr:nvSpPr>
        <xdr:cNvPr id="3" name="Rectángulo 2">
          <a:extLst>
            <a:ext uri="{FF2B5EF4-FFF2-40B4-BE49-F238E27FC236}">
              <a16:creationId xmlns:a16="http://schemas.microsoft.com/office/drawing/2014/main" xmlns="" id="{0C806742-F064-4C30-9868-636D56DFE472}"/>
            </a:ext>
          </a:extLst>
        </xdr:cNvPr>
        <xdr:cNvSpPr/>
      </xdr:nvSpPr>
      <xdr:spPr>
        <a:xfrm rot="16200000">
          <a:off x="-2336427" y="2336428"/>
          <a:ext cx="5221943" cy="549088"/>
        </a:xfrm>
        <a:prstGeom prst="rect">
          <a:avLst/>
        </a:prstGeom>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t="100000" r="100000"/>
          </a:path>
          <a:tileRect l="-100000" b="-100000"/>
        </a:gra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2400">
              <a:solidFill>
                <a:schemeClr val="bg1"/>
              </a:solidFill>
              <a:latin typeface="Arial Rounded MT Bold" panose="020F0704030504030204" pitchFamily="34" charset="0"/>
            </a:rPr>
            <a:t>Compromiso de Gestión    1</a:t>
          </a:r>
        </a:p>
      </xdr:txBody>
    </xdr:sp>
    <xdr:clientData/>
  </xdr:twoCellAnchor>
</xdr:wsDr>
</file>

<file path=xl/tables/table1.xml><?xml version="1.0" encoding="utf-8"?>
<table xmlns="http://schemas.openxmlformats.org/spreadsheetml/2006/main" id="2" name="Tabla2" displayName="Tabla2" ref="B11:H13" headerRowCount="0" totalsRowShown="0" headerRowDxfId="115" dataDxfId="114">
  <tableColumns count="7">
    <tableColumn id="1" name="Columna1" headerRowDxfId="113" dataDxfId="112" totalsRowDxfId="111"/>
    <tableColumn id="2" name="Columna2" headerRowDxfId="110" dataDxfId="109" totalsRowDxfId="108"/>
    <tableColumn id="3" name="Columna3" headerRowDxfId="107" dataDxfId="106" totalsRowDxfId="105"/>
    <tableColumn id="4" name="Columna4" headerRowDxfId="104" dataDxfId="103" totalsRowDxfId="102"/>
    <tableColumn id="6" name="Columna6" headerRowDxfId="101" dataDxfId="100" totalsRowDxfId="99"/>
    <tableColumn id="5" name="Columna5" headerRowDxfId="98" dataDxfId="97"/>
    <tableColumn id="7" name="Columna7" headerRowDxfId="96" dataDxfId="95" totalsRowDxfId="94"/>
  </tableColumns>
  <tableStyleInfo name="Estilo de tabla 1" showFirstColumn="0" showLastColumn="0" showRowStripes="0" showColumnStripes="0"/>
</table>
</file>

<file path=xl/tables/table2.xml><?xml version="1.0" encoding="utf-8"?>
<table xmlns="http://schemas.openxmlformats.org/spreadsheetml/2006/main" id="1" name="Tabla22" displayName="Tabla22" ref="I11:N13" headerRowCount="0" totalsRowShown="0" headerRowDxfId="93" dataDxfId="92">
  <tableColumns count="6">
    <tableColumn id="1" name="Columna1" headerRowDxfId="91" dataDxfId="90"/>
    <tableColumn id="2" name="Columna2" headerRowDxfId="89" dataDxfId="88"/>
    <tableColumn id="3" name="Columna3" headerRowDxfId="87" dataDxfId="86"/>
    <tableColumn id="4" name="Columna4" headerRowDxfId="85" dataDxfId="84"/>
    <tableColumn id="6" name="Columna6" headerRowDxfId="83" dataDxfId="82"/>
    <tableColumn id="5" name="Columna5" headerRowDxfId="81" dataDxfId="80"/>
  </tableColumns>
  <tableStyleInfo name="TableStyleMedium3" showFirstColumn="0" showLastColumn="0" showRowStripes="0" showColumnStripes="0"/>
</table>
</file>

<file path=xl/tables/table3.xml><?xml version="1.0" encoding="utf-8"?>
<table xmlns="http://schemas.openxmlformats.org/spreadsheetml/2006/main" id="16" name="Tabla217" displayName="Tabla217" ref="B54:G56" headerRowCount="0" totalsRowShown="0" headerRowDxfId="79" dataDxfId="78">
  <tableColumns count="6">
    <tableColumn id="1" name="Columna1" headerRowDxfId="77" dataDxfId="76" totalsRowDxfId="75"/>
    <tableColumn id="2" name="Columna2" headerRowDxfId="74" dataDxfId="73"/>
    <tableColumn id="3" name="Columna3" headerRowDxfId="72" dataDxfId="71"/>
    <tableColumn id="4" name="Columna4" headerRowDxfId="70" dataDxfId="69" totalsRowDxfId="68"/>
    <tableColumn id="6" name="Columna6" headerRowDxfId="67" dataDxfId="66" totalsRowDxfId="65"/>
    <tableColumn id="5" name="Columna5" headerRowDxfId="64"/>
  </tableColumns>
  <tableStyleInfo name="Estilo de tabla 1" showFirstColumn="0" showLastColumn="0" showRowStripes="0" showColumnStripes="0"/>
</table>
</file>

<file path=xl/tables/table4.xml><?xml version="1.0" encoding="utf-8"?>
<table xmlns="http://schemas.openxmlformats.org/spreadsheetml/2006/main" id="17" name="Tabla2218" displayName="Tabla2218" ref="I54:N56" headerRowCount="0" totalsRowShown="0" headerRowDxfId="63" dataDxfId="62">
  <tableColumns count="6">
    <tableColumn id="1" name="Columna1" headerRowDxfId="61" dataDxfId="60"/>
    <tableColumn id="2" name="Columna2" headerRowDxfId="59" dataDxfId="58"/>
    <tableColumn id="3" name="Columna3" headerRowDxfId="57" dataDxfId="56"/>
    <tableColumn id="4" name="Columna4" headerRowDxfId="55" dataDxfId="54"/>
    <tableColumn id="6" name="Columna6" headerRowDxfId="53" dataDxfId="52"/>
    <tableColumn id="5" name="Columna5" headerRowDxfId="51" dataDxfId="50"/>
  </tableColumns>
  <tableStyleInfo name="Estilo de tabla 1"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ffice.microsoft.com/es-hn/excel-help/mostrar-u-ocultar-filas-o-columnas-HP005199815.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table" Target="../tables/table4.xml"/><Relationship Id="rId2" Type="http://schemas.openxmlformats.org/officeDocument/2006/relationships/printerSettings" Target="../printerSettings/printerSettings2.bin"/><Relationship Id="rId1" Type="http://schemas.openxmlformats.org/officeDocument/2006/relationships/hyperlink" Target="http://sistemas02.minedu.gob.pe/consulta_ece/publico/index.php"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6:Q78"/>
  <sheetViews>
    <sheetView showGridLines="0" zoomScaleNormal="100" workbookViewId="0">
      <pane ySplit="8" topLeftCell="A48" activePane="bottomLeft" state="frozen"/>
      <selection pane="bottomLeft" activeCell="C72" sqref="C72:N73"/>
    </sheetView>
  </sheetViews>
  <sheetFormatPr baseColWidth="10" defaultColWidth="9.140625" defaultRowHeight="15" x14ac:dyDescent="0.25"/>
  <cols>
    <col min="1" max="1" width="5.85546875" customWidth="1"/>
    <col min="2" max="2" width="3.7109375" style="19" customWidth="1"/>
    <col min="3" max="3" width="2.140625" style="19" customWidth="1"/>
    <col min="4" max="4" width="13.42578125" style="19" customWidth="1"/>
    <col min="5" max="5" width="9" style="19" customWidth="1"/>
    <col min="6" max="10" width="11.42578125" style="19" customWidth="1"/>
    <col min="11" max="11" width="8.140625" style="19" customWidth="1"/>
    <col min="12" max="12" width="11.42578125" style="19" customWidth="1"/>
    <col min="13" max="13" width="7.42578125" style="19" customWidth="1"/>
    <col min="14" max="15" width="11.42578125" style="19" customWidth="1"/>
    <col min="16" max="16" width="4" style="19" customWidth="1"/>
    <col min="17" max="17" width="11.42578125" style="19" customWidth="1"/>
    <col min="18" max="256" width="11.42578125" customWidth="1"/>
  </cols>
  <sheetData>
    <row r="6" spans="1:16" ht="15.75" thickBot="1" x14ac:dyDescent="0.3"/>
    <row r="7" spans="1:16" ht="42.75" customHeight="1" thickTop="1" thickBot="1" x14ac:dyDescent="0.3">
      <c r="C7" s="462"/>
      <c r="D7" s="463"/>
      <c r="E7" s="463"/>
      <c r="F7" s="463"/>
      <c r="G7" s="463"/>
      <c r="H7" s="463"/>
      <c r="I7" s="463"/>
      <c r="J7" s="463"/>
      <c r="K7" s="463"/>
      <c r="L7" s="463"/>
      <c r="M7" s="463"/>
      <c r="N7" s="463"/>
      <c r="O7" s="464"/>
    </row>
    <row r="8" spans="1:16" ht="15.75" thickTop="1" x14ac:dyDescent="0.25"/>
    <row r="9" spans="1:16" ht="15.75" x14ac:dyDescent="0.25">
      <c r="D9" s="96" t="s">
        <v>0</v>
      </c>
      <c r="E9" s="71"/>
      <c r="F9" s="71"/>
      <c r="G9" s="71"/>
      <c r="H9" s="71"/>
      <c r="I9" s="71"/>
      <c r="J9" s="71"/>
      <c r="K9" s="71"/>
      <c r="L9" s="71"/>
      <c r="M9" s="71"/>
      <c r="N9" s="71"/>
      <c r="O9" s="71"/>
    </row>
    <row r="10" spans="1:16" ht="3.75" customHeight="1" x14ac:dyDescent="0.25">
      <c r="D10" s="71"/>
      <c r="E10" s="71"/>
      <c r="F10" s="71"/>
      <c r="G10" s="71"/>
      <c r="H10" s="71"/>
      <c r="I10" s="71"/>
      <c r="J10" s="71"/>
      <c r="K10" s="71"/>
      <c r="L10" s="71"/>
      <c r="M10" s="71"/>
      <c r="N10" s="71"/>
      <c r="O10" s="71"/>
    </row>
    <row r="11" spans="1:16" x14ac:dyDescent="0.25">
      <c r="A11" s="306"/>
      <c r="B11" s="307"/>
      <c r="C11" s="307"/>
      <c r="D11" s="469" t="s">
        <v>1</v>
      </c>
      <c r="E11" s="469"/>
      <c r="F11" s="469"/>
      <c r="G11" s="469"/>
      <c r="H11" s="469"/>
      <c r="I11" s="469"/>
      <c r="J11" s="469"/>
      <c r="K11" s="469"/>
      <c r="L11" s="469"/>
      <c r="M11" s="469"/>
      <c r="N11" s="469"/>
      <c r="O11" s="469"/>
      <c r="P11" s="307"/>
    </row>
    <row r="12" spans="1:16" ht="15" customHeight="1" x14ac:dyDescent="0.25">
      <c r="A12" s="306"/>
      <c r="B12" s="307"/>
      <c r="C12" s="307"/>
      <c r="D12" s="469"/>
      <c r="E12" s="469"/>
      <c r="F12" s="469"/>
      <c r="G12" s="469"/>
      <c r="H12" s="469"/>
      <c r="I12" s="469"/>
      <c r="J12" s="469"/>
      <c r="K12" s="469"/>
      <c r="L12" s="469"/>
      <c r="M12" s="469"/>
      <c r="N12" s="469"/>
      <c r="O12" s="469"/>
      <c r="P12" s="307"/>
    </row>
    <row r="13" spans="1:16" ht="22.5" customHeight="1" x14ac:dyDescent="0.25">
      <c r="A13" s="306"/>
      <c r="B13" s="307"/>
      <c r="C13" s="307"/>
      <c r="D13" s="469"/>
      <c r="E13" s="469"/>
      <c r="F13" s="469"/>
      <c r="G13" s="469"/>
      <c r="H13" s="469"/>
      <c r="I13" s="469"/>
      <c r="J13" s="469"/>
      <c r="K13" s="469"/>
      <c r="L13" s="469"/>
      <c r="M13" s="469"/>
      <c r="N13" s="469"/>
      <c r="O13" s="469"/>
      <c r="P13" s="307"/>
    </row>
    <row r="14" spans="1:16" ht="12.75" customHeight="1" x14ac:dyDescent="0.25">
      <c r="A14" s="306"/>
      <c r="B14" s="307"/>
      <c r="C14" s="307"/>
      <c r="D14" s="469"/>
      <c r="E14" s="469"/>
      <c r="F14" s="469"/>
      <c r="G14" s="469"/>
      <c r="H14" s="469"/>
      <c r="I14" s="469"/>
      <c r="J14" s="469"/>
      <c r="K14" s="469"/>
      <c r="L14" s="469"/>
      <c r="M14" s="469"/>
      <c r="N14" s="469"/>
      <c r="O14" s="469"/>
      <c r="P14" s="307"/>
    </row>
    <row r="15" spans="1:16" ht="14.25" hidden="1" customHeight="1" x14ac:dyDescent="0.25">
      <c r="A15" s="306"/>
      <c r="B15" s="307"/>
      <c r="C15" s="307"/>
      <c r="D15" s="307"/>
      <c r="E15" s="307"/>
      <c r="F15" s="307"/>
      <c r="G15" s="307"/>
      <c r="H15" s="307"/>
      <c r="I15" s="307"/>
      <c r="J15" s="307"/>
      <c r="K15" s="307"/>
      <c r="L15" s="307"/>
      <c r="M15" s="307"/>
      <c r="N15" s="307"/>
      <c r="O15" s="307"/>
      <c r="P15" s="307"/>
    </row>
    <row r="16" spans="1:16" ht="10.5" hidden="1" customHeight="1" x14ac:dyDescent="0.25">
      <c r="A16" s="306"/>
      <c r="B16" s="308"/>
      <c r="C16" s="308"/>
      <c r="D16" s="468"/>
      <c r="E16" s="468"/>
      <c r="F16" s="468"/>
      <c r="G16" s="468"/>
      <c r="H16" s="468"/>
      <c r="I16" s="468"/>
      <c r="J16" s="468"/>
      <c r="K16" s="468"/>
      <c r="L16" s="468"/>
      <c r="M16" s="468"/>
      <c r="N16" s="468"/>
      <c r="O16" s="468"/>
      <c r="P16" s="307"/>
    </row>
    <row r="17" spans="1:16" ht="15" hidden="1" customHeight="1" x14ac:dyDescent="0.4">
      <c r="A17" s="306"/>
      <c r="B17" s="309"/>
      <c r="C17" s="309"/>
      <c r="D17" s="468"/>
      <c r="E17" s="468"/>
      <c r="F17" s="468"/>
      <c r="G17" s="468"/>
      <c r="H17" s="468"/>
      <c r="I17" s="468"/>
      <c r="J17" s="468"/>
      <c r="K17" s="468"/>
      <c r="L17" s="468"/>
      <c r="M17" s="468"/>
      <c r="N17" s="468"/>
      <c r="O17" s="468"/>
      <c r="P17" s="307"/>
    </row>
    <row r="18" spans="1:16" ht="9" hidden="1" customHeight="1" x14ac:dyDescent="0.25">
      <c r="A18" s="306"/>
      <c r="B18" s="307"/>
      <c r="C18" s="307"/>
      <c r="D18" s="307"/>
      <c r="E18" s="310"/>
      <c r="F18" s="307"/>
      <c r="G18" s="307"/>
      <c r="H18" s="307"/>
      <c r="I18" s="307"/>
      <c r="J18" s="307"/>
      <c r="K18" s="307"/>
      <c r="L18" s="307"/>
      <c r="M18" s="307"/>
      <c r="N18" s="307"/>
      <c r="O18" s="307"/>
      <c r="P18" s="307"/>
    </row>
    <row r="19" spans="1:16" ht="11.25" hidden="1" customHeight="1" x14ac:dyDescent="0.25">
      <c r="A19" s="306"/>
      <c r="B19" s="307"/>
      <c r="C19" s="307"/>
      <c r="D19" s="307"/>
      <c r="E19" s="307"/>
      <c r="F19" s="307"/>
      <c r="G19" s="307"/>
      <c r="H19" s="307"/>
      <c r="I19" s="307"/>
      <c r="J19" s="307"/>
      <c r="K19" s="307"/>
      <c r="L19" s="307"/>
      <c r="M19" s="307"/>
      <c r="N19" s="307"/>
      <c r="O19" s="307"/>
      <c r="P19" s="307"/>
    </row>
    <row r="20" spans="1:16" ht="14.25" hidden="1" customHeight="1" x14ac:dyDescent="0.25">
      <c r="A20" s="306"/>
      <c r="B20" s="308"/>
      <c r="C20" s="308"/>
      <c r="D20" s="461"/>
      <c r="E20" s="461"/>
      <c r="F20" s="461"/>
      <c r="G20" s="461"/>
      <c r="H20" s="461"/>
      <c r="I20" s="461"/>
      <c r="J20" s="461"/>
      <c r="K20" s="461"/>
      <c r="L20" s="461"/>
      <c r="M20" s="461"/>
      <c r="N20" s="461"/>
      <c r="O20" s="461"/>
      <c r="P20" s="307"/>
    </row>
    <row r="21" spans="1:16" ht="9" hidden="1" customHeight="1" x14ac:dyDescent="0.25">
      <c r="A21" s="306"/>
      <c r="B21" s="307"/>
      <c r="C21" s="307"/>
      <c r="D21" s="461"/>
      <c r="E21" s="461"/>
      <c r="F21" s="461"/>
      <c r="G21" s="461"/>
      <c r="H21" s="461"/>
      <c r="I21" s="461"/>
      <c r="J21" s="461"/>
      <c r="K21" s="461"/>
      <c r="L21" s="461"/>
      <c r="M21" s="461"/>
      <c r="N21" s="461"/>
      <c r="O21" s="461"/>
      <c r="P21" s="307"/>
    </row>
    <row r="22" spans="1:16" hidden="1" x14ac:dyDescent="0.25">
      <c r="A22" s="306"/>
      <c r="B22" s="307"/>
      <c r="C22" s="307"/>
      <c r="D22" s="307"/>
      <c r="E22" s="307"/>
      <c r="F22" s="307"/>
      <c r="G22" s="307"/>
      <c r="H22" s="307"/>
      <c r="I22" s="307"/>
      <c r="J22" s="307"/>
      <c r="K22" s="307"/>
      <c r="L22" s="307"/>
      <c r="M22" s="307"/>
      <c r="N22" s="307"/>
      <c r="O22" s="307"/>
      <c r="P22" s="307"/>
    </row>
    <row r="23" spans="1:16" ht="9" hidden="1" customHeight="1" x14ac:dyDescent="0.25">
      <c r="A23" s="306"/>
      <c r="B23" s="308"/>
      <c r="C23" s="308"/>
      <c r="D23" s="461"/>
      <c r="E23" s="461"/>
      <c r="F23" s="461"/>
      <c r="G23" s="461"/>
      <c r="H23" s="461"/>
      <c r="I23" s="461"/>
      <c r="J23" s="461"/>
      <c r="K23" s="461"/>
      <c r="L23" s="461"/>
      <c r="M23" s="461"/>
      <c r="N23" s="461"/>
      <c r="O23" s="461"/>
      <c r="P23" s="307"/>
    </row>
    <row r="24" spans="1:16" ht="11.25" hidden="1" customHeight="1" x14ac:dyDescent="0.25">
      <c r="A24" s="306"/>
      <c r="B24" s="307"/>
      <c r="C24" s="307"/>
      <c r="D24" s="461"/>
      <c r="E24" s="461"/>
      <c r="F24" s="461"/>
      <c r="G24" s="461"/>
      <c r="H24" s="461"/>
      <c r="I24" s="461"/>
      <c r="J24" s="461"/>
      <c r="K24" s="461"/>
      <c r="L24" s="461"/>
      <c r="M24" s="461"/>
      <c r="N24" s="461"/>
      <c r="O24" s="461"/>
      <c r="P24" s="307"/>
    </row>
    <row r="25" spans="1:16" hidden="1" x14ac:dyDescent="0.25">
      <c r="A25" s="306"/>
      <c r="B25" s="307"/>
      <c r="C25" s="307"/>
      <c r="D25" s="307"/>
      <c r="E25" s="307"/>
      <c r="F25" s="307"/>
      <c r="G25" s="307"/>
      <c r="H25" s="307"/>
      <c r="I25" s="307"/>
      <c r="J25" s="307"/>
      <c r="K25" s="307"/>
      <c r="L25" s="307"/>
      <c r="M25" s="307"/>
      <c r="N25" s="307"/>
      <c r="O25" s="307"/>
      <c r="P25" s="307"/>
    </row>
    <row r="26" spans="1:16" ht="22.5" hidden="1" x14ac:dyDescent="0.25">
      <c r="A26" s="306"/>
      <c r="B26" s="308"/>
      <c r="C26" s="308"/>
      <c r="D26" s="307"/>
      <c r="E26" s="307"/>
      <c r="F26" s="307"/>
      <c r="G26" s="307"/>
      <c r="H26" s="307"/>
      <c r="I26" s="311"/>
      <c r="J26" s="307"/>
      <c r="K26" s="307"/>
      <c r="L26" s="307"/>
      <c r="M26" s="307"/>
      <c r="N26" s="307"/>
      <c r="O26" s="307"/>
      <c r="P26" s="307"/>
    </row>
    <row r="27" spans="1:16" hidden="1" x14ac:dyDescent="0.25">
      <c r="A27" s="306"/>
      <c r="B27" s="307"/>
      <c r="C27" s="307"/>
      <c r="D27" s="307"/>
      <c r="E27" s="307"/>
      <c r="F27" s="307"/>
      <c r="G27" s="307"/>
      <c r="H27" s="307"/>
      <c r="I27" s="307"/>
      <c r="J27" s="307"/>
      <c r="K27" s="307"/>
      <c r="L27" s="307"/>
      <c r="M27" s="307"/>
      <c r="N27" s="307"/>
      <c r="O27" s="307"/>
      <c r="P27" s="307"/>
    </row>
    <row r="28" spans="1:16" hidden="1" x14ac:dyDescent="0.25">
      <c r="A28" s="306"/>
      <c r="B28" s="307"/>
      <c r="C28" s="307"/>
      <c r="D28" s="307"/>
      <c r="E28" s="307"/>
      <c r="F28" s="307"/>
      <c r="G28" s="307"/>
      <c r="H28" s="307"/>
      <c r="I28" s="307"/>
      <c r="J28" s="307"/>
      <c r="K28" s="307"/>
      <c r="L28" s="307"/>
      <c r="M28" s="307"/>
      <c r="N28" s="307"/>
      <c r="O28" s="307"/>
      <c r="P28" s="307"/>
    </row>
    <row r="29" spans="1:16" ht="5.25" hidden="1" customHeight="1" x14ac:dyDescent="0.25">
      <c r="A29" s="306"/>
      <c r="B29" s="308"/>
      <c r="C29" s="308"/>
      <c r="D29" s="307"/>
      <c r="E29" s="307"/>
      <c r="F29" s="307"/>
      <c r="G29" s="307"/>
      <c r="H29" s="307"/>
      <c r="I29" s="307"/>
      <c r="J29" s="307"/>
      <c r="K29" s="307"/>
      <c r="L29" s="307"/>
      <c r="M29" s="307"/>
      <c r="N29" s="307"/>
      <c r="O29" s="307"/>
      <c r="P29" s="307"/>
    </row>
    <row r="30" spans="1:16" ht="11.25" customHeight="1" x14ac:dyDescent="0.25">
      <c r="A30" s="306"/>
      <c r="B30" s="307"/>
      <c r="C30" s="307"/>
      <c r="D30" s="307"/>
      <c r="E30" s="307"/>
      <c r="F30" s="307"/>
      <c r="G30" s="307"/>
      <c r="H30" s="307"/>
      <c r="I30" s="307"/>
      <c r="J30" s="307"/>
      <c r="K30" s="307"/>
      <c r="L30" s="307"/>
      <c r="M30" s="307"/>
      <c r="N30" s="307"/>
      <c r="O30" s="307"/>
      <c r="P30" s="307"/>
    </row>
    <row r="31" spans="1:16" ht="7.5" customHeight="1" x14ac:dyDescent="0.25">
      <c r="A31" s="306"/>
      <c r="B31" s="307"/>
      <c r="C31" s="307"/>
      <c r="D31" s="307"/>
      <c r="E31" s="307"/>
      <c r="F31" s="307"/>
      <c r="G31" s="307"/>
      <c r="H31" s="307"/>
      <c r="I31" s="307"/>
      <c r="J31" s="307"/>
      <c r="K31" s="307"/>
      <c r="L31" s="307"/>
      <c r="M31" s="307"/>
      <c r="N31" s="307"/>
      <c r="O31" s="307"/>
      <c r="P31" s="307"/>
    </row>
    <row r="32" spans="1:16" ht="15.75" thickBot="1" x14ac:dyDescent="0.3">
      <c r="A32" s="306"/>
      <c r="B32" s="307"/>
      <c r="C32" s="307"/>
      <c r="D32" s="307"/>
      <c r="E32" s="307"/>
      <c r="F32" s="307"/>
      <c r="G32" s="307"/>
      <c r="H32" s="307"/>
      <c r="I32" s="307"/>
      <c r="J32" s="307"/>
      <c r="K32" s="307"/>
      <c r="L32" s="307"/>
      <c r="M32" s="307"/>
      <c r="N32" s="307"/>
      <c r="O32" s="307"/>
      <c r="P32" s="307"/>
    </row>
    <row r="33" spans="1:17" ht="6" customHeight="1" thickTop="1" x14ac:dyDescent="0.25">
      <c r="A33" s="306"/>
      <c r="B33" s="307"/>
      <c r="C33" s="136"/>
      <c r="D33" s="137"/>
      <c r="E33" s="137"/>
      <c r="F33" s="137"/>
      <c r="G33" s="137"/>
      <c r="H33" s="137"/>
      <c r="I33" s="137"/>
      <c r="J33" s="137"/>
      <c r="K33" s="137"/>
      <c r="L33" s="137"/>
      <c r="M33" s="137"/>
      <c r="N33" s="138"/>
      <c r="O33" s="139"/>
      <c r="P33" s="307"/>
    </row>
    <row r="34" spans="1:17" ht="19.5" x14ac:dyDescent="0.25">
      <c r="A34" s="306"/>
      <c r="B34" s="307"/>
      <c r="C34" s="140"/>
      <c r="D34" s="466" t="s">
        <v>2</v>
      </c>
      <c r="E34" s="466"/>
      <c r="F34" s="466"/>
      <c r="G34" s="466"/>
      <c r="H34" s="466"/>
      <c r="I34" s="466"/>
      <c r="J34" s="466"/>
      <c r="K34" s="466"/>
      <c r="L34" s="466"/>
      <c r="M34" s="466"/>
      <c r="N34" s="466"/>
      <c r="O34" s="467"/>
      <c r="P34" s="307"/>
    </row>
    <row r="35" spans="1:17" ht="17.25" x14ac:dyDescent="0.3">
      <c r="A35" s="306"/>
      <c r="B35" s="307"/>
      <c r="C35" s="140"/>
      <c r="D35" s="133" t="s">
        <v>3</v>
      </c>
      <c r="E35" s="134"/>
      <c r="F35" s="134"/>
      <c r="G35" s="134"/>
      <c r="H35" s="134"/>
      <c r="I35" s="134"/>
      <c r="J35" s="134"/>
      <c r="K35" s="134"/>
      <c r="L35" s="134"/>
      <c r="M35" s="134"/>
      <c r="N35" s="134"/>
      <c r="O35" s="141"/>
      <c r="P35" s="307"/>
    </row>
    <row r="36" spans="1:17" x14ac:dyDescent="0.25">
      <c r="A36" s="306"/>
      <c r="B36" s="307"/>
      <c r="C36" s="140"/>
      <c r="D36" s="135" t="s">
        <v>4</v>
      </c>
      <c r="E36" s="134"/>
      <c r="F36" s="134"/>
      <c r="G36" s="134"/>
      <c r="H36" s="134"/>
      <c r="I36" s="134"/>
      <c r="J36" s="134"/>
      <c r="K36" s="134"/>
      <c r="L36" s="134"/>
      <c r="M36" s="134"/>
      <c r="N36" s="134"/>
      <c r="O36" s="141"/>
      <c r="P36" s="307"/>
    </row>
    <row r="37" spans="1:17" x14ac:dyDescent="0.25">
      <c r="A37" s="306"/>
      <c r="B37" s="307"/>
      <c r="C37" s="140"/>
      <c r="D37" s="135" t="s">
        <v>5</v>
      </c>
      <c r="E37" s="134"/>
      <c r="F37" s="134"/>
      <c r="G37" s="134"/>
      <c r="H37" s="134"/>
      <c r="I37" s="134"/>
      <c r="J37" s="134"/>
      <c r="K37" s="134"/>
      <c r="L37" s="134"/>
      <c r="M37" s="134"/>
      <c r="N37" s="134"/>
      <c r="O37" s="141"/>
      <c r="P37" s="306"/>
      <c r="Q37"/>
    </row>
    <row r="38" spans="1:17" x14ac:dyDescent="0.25">
      <c r="A38" s="306"/>
      <c r="B38" s="306"/>
      <c r="C38" s="140"/>
      <c r="D38" s="135" t="s">
        <v>6</v>
      </c>
      <c r="E38" s="134"/>
      <c r="F38" s="134"/>
      <c r="G38" s="134"/>
      <c r="H38" s="134"/>
      <c r="I38" s="134"/>
      <c r="J38" s="134"/>
      <c r="K38" s="134"/>
      <c r="L38" s="134"/>
      <c r="M38" s="134"/>
      <c r="N38" s="134"/>
      <c r="O38" s="141"/>
      <c r="P38" s="306"/>
      <c r="Q38"/>
    </row>
    <row r="39" spans="1:17" x14ac:dyDescent="0.25">
      <c r="A39" s="306"/>
      <c r="B39" s="306"/>
      <c r="C39" s="140"/>
      <c r="D39" s="135" t="s">
        <v>7</v>
      </c>
      <c r="E39" s="134"/>
      <c r="F39" s="134"/>
      <c r="G39" s="134"/>
      <c r="H39" s="134"/>
      <c r="I39" s="134"/>
      <c r="J39" s="134"/>
      <c r="K39" s="134"/>
      <c r="L39" s="134"/>
      <c r="M39" s="134"/>
      <c r="N39" s="134"/>
      <c r="O39" s="141"/>
      <c r="P39" s="306"/>
      <c r="Q39"/>
    </row>
    <row r="40" spans="1:17" x14ac:dyDescent="0.25">
      <c r="A40" s="306"/>
      <c r="B40" s="306"/>
      <c r="C40" s="140"/>
      <c r="D40" s="135" t="s">
        <v>8</v>
      </c>
      <c r="E40" s="134"/>
      <c r="F40" s="134"/>
      <c r="G40" s="134"/>
      <c r="H40" s="134"/>
      <c r="I40" s="134"/>
      <c r="J40" s="134"/>
      <c r="K40" s="134"/>
      <c r="L40" s="134"/>
      <c r="M40" s="134"/>
      <c r="N40" s="134"/>
      <c r="O40" s="141"/>
      <c r="P40" s="306"/>
      <c r="Q40"/>
    </row>
    <row r="41" spans="1:17" x14ac:dyDescent="0.25">
      <c r="A41" s="306"/>
      <c r="B41" s="306"/>
      <c r="C41" s="140"/>
      <c r="D41" s="135" t="s">
        <v>9</v>
      </c>
      <c r="E41" s="134"/>
      <c r="F41" s="134"/>
      <c r="G41" s="134"/>
      <c r="H41" s="134"/>
      <c r="I41" s="134"/>
      <c r="J41" s="134"/>
      <c r="K41" s="134"/>
      <c r="L41" s="134"/>
      <c r="M41" s="134"/>
      <c r="N41" s="134"/>
      <c r="O41" s="141"/>
      <c r="P41" s="306"/>
      <c r="Q41"/>
    </row>
    <row r="42" spans="1:17" x14ac:dyDescent="0.25">
      <c r="A42" s="306"/>
      <c r="B42" s="306"/>
      <c r="C42" s="140"/>
      <c r="D42" s="135" t="s">
        <v>10</v>
      </c>
      <c r="E42" s="134"/>
      <c r="F42" s="134"/>
      <c r="G42" s="134"/>
      <c r="H42" s="134"/>
      <c r="I42" s="134"/>
      <c r="J42" s="134"/>
      <c r="K42" s="134"/>
      <c r="L42" s="134"/>
      <c r="M42" s="134"/>
      <c r="N42" s="134"/>
      <c r="O42" s="141"/>
      <c r="P42" s="306"/>
      <c r="Q42"/>
    </row>
    <row r="43" spans="1:17" ht="17.25" x14ac:dyDescent="0.3">
      <c r="A43" s="306"/>
      <c r="B43" s="306"/>
      <c r="C43" s="140"/>
      <c r="D43" s="133" t="s">
        <v>11</v>
      </c>
      <c r="E43" s="134"/>
      <c r="F43" s="134"/>
      <c r="G43" s="134"/>
      <c r="H43" s="134"/>
      <c r="I43" s="134"/>
      <c r="J43" s="134"/>
      <c r="K43" s="134"/>
      <c r="L43" s="134"/>
      <c r="M43" s="134"/>
      <c r="N43" s="134"/>
      <c r="O43" s="141"/>
      <c r="P43" s="306"/>
      <c r="Q43"/>
    </row>
    <row r="44" spans="1:17" x14ac:dyDescent="0.25">
      <c r="A44" s="306"/>
      <c r="B44" s="306"/>
      <c r="C44" s="140"/>
      <c r="D44" s="135" t="s">
        <v>12</v>
      </c>
      <c r="E44" s="134"/>
      <c r="F44" s="134"/>
      <c r="G44" s="134"/>
      <c r="H44" s="134"/>
      <c r="I44" s="134"/>
      <c r="J44" s="134"/>
      <c r="K44" s="134"/>
      <c r="L44" s="134"/>
      <c r="M44" s="134"/>
      <c r="N44" s="134"/>
      <c r="O44" s="141"/>
      <c r="P44" s="306"/>
      <c r="Q44"/>
    </row>
    <row r="45" spans="1:17" ht="17.25" x14ac:dyDescent="0.3">
      <c r="A45" s="306"/>
      <c r="B45" s="306"/>
      <c r="C45" s="140"/>
      <c r="D45" s="133" t="s">
        <v>13</v>
      </c>
      <c r="E45" s="134"/>
      <c r="F45" s="134"/>
      <c r="G45" s="134"/>
      <c r="H45" s="134"/>
      <c r="I45" s="134"/>
      <c r="J45" s="134"/>
      <c r="K45" s="134"/>
      <c r="L45" s="134"/>
      <c r="M45" s="134"/>
      <c r="N45" s="134"/>
      <c r="O45" s="141"/>
      <c r="P45" s="306"/>
      <c r="Q45"/>
    </row>
    <row r="46" spans="1:17" x14ac:dyDescent="0.25">
      <c r="A46" s="306"/>
      <c r="B46" s="306"/>
      <c r="C46" s="140"/>
      <c r="D46" s="135" t="s">
        <v>14</v>
      </c>
      <c r="E46" s="134"/>
      <c r="F46" s="134"/>
      <c r="G46" s="134"/>
      <c r="H46" s="134"/>
      <c r="I46" s="134"/>
      <c r="J46" s="134"/>
      <c r="K46" s="134"/>
      <c r="L46" s="134"/>
      <c r="M46" s="134"/>
      <c r="N46" s="134"/>
      <c r="O46" s="141"/>
      <c r="P46" s="306"/>
      <c r="Q46"/>
    </row>
    <row r="47" spans="1:17" ht="17.25" x14ac:dyDescent="0.3">
      <c r="A47" s="306"/>
      <c r="B47" s="306"/>
      <c r="C47" s="140"/>
      <c r="D47" s="133" t="s">
        <v>15</v>
      </c>
      <c r="E47" s="134"/>
      <c r="F47" s="134"/>
      <c r="G47" s="134"/>
      <c r="H47" s="134"/>
      <c r="I47" s="134"/>
      <c r="J47" s="134"/>
      <c r="K47" s="134"/>
      <c r="L47" s="134"/>
      <c r="M47" s="134"/>
      <c r="N47" s="134"/>
      <c r="O47" s="141"/>
      <c r="P47" s="306"/>
      <c r="Q47"/>
    </row>
    <row r="48" spans="1:17" x14ac:dyDescent="0.25">
      <c r="A48" s="306"/>
      <c r="B48" s="306"/>
      <c r="C48" s="140"/>
      <c r="D48" s="135" t="s">
        <v>16</v>
      </c>
      <c r="E48" s="134"/>
      <c r="F48" s="134"/>
      <c r="G48" s="134"/>
      <c r="H48" s="134"/>
      <c r="I48" s="134"/>
      <c r="J48" s="134"/>
      <c r="K48" s="134"/>
      <c r="L48" s="134"/>
      <c r="M48" s="134"/>
      <c r="N48" s="134"/>
      <c r="O48" s="141"/>
      <c r="P48" s="306"/>
      <c r="Q48"/>
    </row>
    <row r="49" spans="1:17" ht="17.25" x14ac:dyDescent="0.3">
      <c r="A49" s="306"/>
      <c r="B49" s="306"/>
      <c r="C49" s="140"/>
      <c r="D49" s="133" t="s">
        <v>17</v>
      </c>
      <c r="E49" s="134"/>
      <c r="F49" s="134"/>
      <c r="G49" s="134"/>
      <c r="H49" s="134"/>
      <c r="I49" s="134"/>
      <c r="J49" s="134"/>
      <c r="K49" s="134"/>
      <c r="L49" s="134"/>
      <c r="M49" s="134"/>
      <c r="N49" s="134"/>
      <c r="O49" s="141"/>
      <c r="P49" s="306"/>
      <c r="Q49"/>
    </row>
    <row r="50" spans="1:17" x14ac:dyDescent="0.25">
      <c r="A50" s="306"/>
      <c r="B50" s="306"/>
      <c r="C50" s="140"/>
      <c r="D50" s="135" t="s">
        <v>18</v>
      </c>
      <c r="E50" s="134"/>
      <c r="F50" s="134"/>
      <c r="G50" s="134"/>
      <c r="H50" s="134"/>
      <c r="I50" s="134"/>
      <c r="J50" s="134"/>
      <c r="K50" s="134"/>
      <c r="L50" s="134"/>
      <c r="M50" s="134"/>
      <c r="N50" s="134"/>
      <c r="O50" s="141"/>
      <c r="P50" s="306"/>
      <c r="Q50"/>
    </row>
    <row r="51" spans="1:17" ht="17.25" x14ac:dyDescent="0.3">
      <c r="A51" s="306"/>
      <c r="B51" s="306"/>
      <c r="C51" s="140"/>
      <c r="D51" s="133" t="s">
        <v>19</v>
      </c>
      <c r="E51" s="134"/>
      <c r="F51" s="134"/>
      <c r="G51" s="134"/>
      <c r="H51" s="134"/>
      <c r="I51" s="134"/>
      <c r="J51" s="134"/>
      <c r="K51" s="134"/>
      <c r="L51" s="134"/>
      <c r="M51" s="134"/>
      <c r="N51" s="134"/>
      <c r="O51" s="141"/>
      <c r="P51" s="306"/>
      <c r="Q51"/>
    </row>
    <row r="52" spans="1:17" x14ac:dyDescent="0.25">
      <c r="A52" s="306"/>
      <c r="B52" s="306"/>
      <c r="C52" s="140"/>
      <c r="D52" s="135" t="s">
        <v>20</v>
      </c>
      <c r="E52" s="134"/>
      <c r="F52" s="134"/>
      <c r="G52" s="134"/>
      <c r="H52" s="134"/>
      <c r="I52" s="134"/>
      <c r="J52" s="134"/>
      <c r="K52" s="134"/>
      <c r="L52" s="134"/>
      <c r="M52" s="134"/>
      <c r="N52" s="134"/>
      <c r="O52" s="141"/>
      <c r="P52" s="306"/>
      <c r="Q52"/>
    </row>
    <row r="53" spans="1:17" x14ac:dyDescent="0.25">
      <c r="A53" s="306"/>
      <c r="B53" s="306"/>
      <c r="C53" s="140"/>
      <c r="D53" s="135" t="s">
        <v>21</v>
      </c>
      <c r="E53" s="134"/>
      <c r="F53" s="134"/>
      <c r="G53" s="134"/>
      <c r="H53" s="134"/>
      <c r="I53" s="134"/>
      <c r="J53" s="134"/>
      <c r="K53" s="134"/>
      <c r="L53" s="134"/>
      <c r="M53" s="134"/>
      <c r="N53" s="134"/>
      <c r="O53" s="141"/>
      <c r="P53" s="306"/>
      <c r="Q53"/>
    </row>
    <row r="54" spans="1:17" x14ac:dyDescent="0.25">
      <c r="A54" s="306"/>
      <c r="B54" s="307"/>
      <c r="C54" s="140"/>
      <c r="D54" s="135" t="s">
        <v>22</v>
      </c>
      <c r="E54" s="134"/>
      <c r="F54" s="134"/>
      <c r="G54" s="134"/>
      <c r="H54" s="134"/>
      <c r="I54" s="134"/>
      <c r="J54" s="134"/>
      <c r="K54" s="134"/>
      <c r="L54" s="134"/>
      <c r="M54" s="134"/>
      <c r="N54" s="134"/>
      <c r="O54" s="141"/>
      <c r="P54" s="306"/>
      <c r="Q54"/>
    </row>
    <row r="55" spans="1:17" ht="6.75" customHeight="1" thickBot="1" x14ac:dyDescent="0.3">
      <c r="A55" s="306"/>
      <c r="B55" s="307"/>
      <c r="C55" s="142"/>
      <c r="D55" s="143"/>
      <c r="E55" s="143"/>
      <c r="F55" s="143"/>
      <c r="G55" s="143"/>
      <c r="H55" s="143"/>
      <c r="I55" s="143"/>
      <c r="J55" s="143"/>
      <c r="K55" s="143"/>
      <c r="L55" s="143"/>
      <c r="M55" s="143"/>
      <c r="N55" s="143"/>
      <c r="O55" s="144"/>
      <c r="P55" s="306"/>
      <c r="Q55"/>
    </row>
    <row r="56" spans="1:17" ht="15.75" thickTop="1" x14ac:dyDescent="0.25">
      <c r="A56" s="306"/>
      <c r="B56" s="307"/>
      <c r="C56" s="307"/>
      <c r="D56" s="307"/>
      <c r="E56" s="307"/>
      <c r="F56" s="307"/>
      <c r="G56" s="307"/>
      <c r="H56" s="307"/>
      <c r="I56" s="307"/>
      <c r="J56" s="307"/>
      <c r="K56" s="307"/>
      <c r="L56" s="307"/>
      <c r="M56" s="307"/>
      <c r="N56" s="307"/>
      <c r="O56" s="307"/>
      <c r="P56" s="307"/>
    </row>
    <row r="57" spans="1:17" ht="18" customHeight="1" x14ac:dyDescent="0.35">
      <c r="A57" s="306"/>
      <c r="B57" s="307"/>
      <c r="C57" s="312" t="s">
        <v>23</v>
      </c>
      <c r="D57" s="313"/>
      <c r="E57" s="307"/>
      <c r="F57" s="307"/>
      <c r="G57" s="307"/>
      <c r="H57" s="307"/>
      <c r="I57" s="307"/>
      <c r="J57" s="307"/>
      <c r="K57" s="307"/>
      <c r="L57" s="307"/>
      <c r="M57" s="307"/>
      <c r="N57" s="307"/>
      <c r="O57" s="307"/>
      <c r="P57" s="306"/>
      <c r="Q57"/>
    </row>
    <row r="58" spans="1:17" ht="9.75" customHeight="1" x14ac:dyDescent="0.25">
      <c r="A58" s="306"/>
      <c r="B58" s="307"/>
      <c r="C58" s="307"/>
      <c r="D58" s="307"/>
      <c r="E58" s="307"/>
      <c r="F58" s="307"/>
      <c r="G58" s="307"/>
      <c r="H58" s="307"/>
      <c r="I58" s="307"/>
      <c r="J58" s="307"/>
      <c r="K58" s="307"/>
      <c r="L58" s="307"/>
      <c r="M58" s="307"/>
      <c r="N58" s="307"/>
      <c r="O58" s="307"/>
      <c r="P58" s="307"/>
    </row>
    <row r="59" spans="1:17" ht="18.75" customHeight="1" x14ac:dyDescent="0.25">
      <c r="A59" s="306"/>
      <c r="B59" s="308" t="s">
        <v>24</v>
      </c>
      <c r="C59" s="458" t="s">
        <v>25</v>
      </c>
      <c r="D59" s="458"/>
      <c r="E59" s="458"/>
      <c r="F59" s="458"/>
      <c r="G59" s="458"/>
      <c r="H59" s="458"/>
      <c r="I59" s="458"/>
      <c r="J59" s="458"/>
      <c r="K59" s="458"/>
      <c r="L59" s="458"/>
      <c r="M59" s="458"/>
      <c r="N59" s="458"/>
      <c r="O59" s="458"/>
      <c r="P59" s="306"/>
      <c r="Q59"/>
    </row>
    <row r="60" spans="1:17" ht="10.5" customHeight="1" x14ac:dyDescent="0.25">
      <c r="A60" s="306"/>
      <c r="B60" s="307"/>
      <c r="C60" s="458"/>
      <c r="D60" s="458"/>
      <c r="E60" s="458"/>
      <c r="F60" s="458"/>
      <c r="G60" s="458"/>
      <c r="H60" s="458"/>
      <c r="I60" s="458"/>
      <c r="J60" s="458"/>
      <c r="K60" s="458"/>
      <c r="L60" s="458"/>
      <c r="M60" s="458"/>
      <c r="N60" s="458"/>
      <c r="O60" s="458"/>
      <c r="P60" s="306"/>
      <c r="Q60"/>
    </row>
    <row r="61" spans="1:17" ht="1.5" customHeight="1" x14ac:dyDescent="0.25">
      <c r="A61" s="306"/>
      <c r="B61" s="307"/>
      <c r="C61" s="314"/>
      <c r="D61" s="314"/>
      <c r="E61" s="314"/>
      <c r="F61" s="314"/>
      <c r="G61" s="314"/>
      <c r="H61" s="314"/>
      <c r="I61" s="314"/>
      <c r="J61" s="314"/>
      <c r="K61" s="314"/>
      <c r="L61" s="314"/>
      <c r="M61" s="314"/>
      <c r="N61" s="314"/>
      <c r="O61" s="314"/>
      <c r="P61" s="306"/>
      <c r="Q61"/>
    </row>
    <row r="62" spans="1:17" ht="17.25" customHeight="1" x14ac:dyDescent="0.25">
      <c r="A62" s="306"/>
      <c r="B62" s="308" t="s">
        <v>24</v>
      </c>
      <c r="C62" s="465" t="s">
        <v>26</v>
      </c>
      <c r="D62" s="465"/>
      <c r="E62" s="465"/>
      <c r="F62" s="465"/>
      <c r="G62" s="465"/>
      <c r="H62" s="465"/>
      <c r="I62" s="465"/>
      <c r="J62" s="465"/>
      <c r="K62" s="465"/>
      <c r="L62" s="465"/>
      <c r="M62" s="465"/>
      <c r="N62" s="465"/>
      <c r="O62" s="465"/>
      <c r="P62" s="306"/>
      <c r="Q62"/>
    </row>
    <row r="63" spans="1:17" x14ac:dyDescent="0.25">
      <c r="A63" s="306"/>
      <c r="B63" s="307"/>
      <c r="C63" s="465"/>
      <c r="D63" s="465"/>
      <c r="E63" s="465"/>
      <c r="F63" s="465"/>
      <c r="G63" s="465"/>
      <c r="H63" s="465"/>
      <c r="I63" s="465"/>
      <c r="J63" s="465"/>
      <c r="K63" s="465"/>
      <c r="L63" s="465"/>
      <c r="M63" s="465"/>
      <c r="N63" s="465"/>
      <c r="O63" s="465"/>
      <c r="P63" s="306"/>
      <c r="Q63"/>
    </row>
    <row r="64" spans="1:17" ht="26.25" customHeight="1" x14ac:dyDescent="0.25">
      <c r="A64" s="306"/>
      <c r="B64" s="307"/>
      <c r="C64" s="465"/>
      <c r="D64" s="465"/>
      <c r="E64" s="465"/>
      <c r="F64" s="465"/>
      <c r="G64" s="465"/>
      <c r="H64" s="465"/>
      <c r="I64" s="465"/>
      <c r="J64" s="465"/>
      <c r="K64" s="465"/>
      <c r="L64" s="465"/>
      <c r="M64" s="465"/>
      <c r="N64" s="465"/>
      <c r="O64" s="465"/>
      <c r="P64" s="306"/>
      <c r="Q64"/>
    </row>
    <row r="65" spans="1:17" ht="3.75" customHeight="1" x14ac:dyDescent="0.25">
      <c r="A65" s="306"/>
      <c r="B65" s="307"/>
      <c r="C65" s="465"/>
      <c r="D65" s="465"/>
      <c r="E65" s="465"/>
      <c r="F65" s="465"/>
      <c r="G65" s="465"/>
      <c r="H65" s="465"/>
      <c r="I65" s="465"/>
      <c r="J65" s="465"/>
      <c r="K65" s="465"/>
      <c r="L65" s="465"/>
      <c r="M65" s="465"/>
      <c r="N65" s="465"/>
      <c r="O65" s="465"/>
      <c r="P65" s="306"/>
      <c r="Q65"/>
    </row>
    <row r="66" spans="1:17" ht="22.5" x14ac:dyDescent="0.25">
      <c r="A66" s="306"/>
      <c r="B66" s="308" t="s">
        <v>24</v>
      </c>
      <c r="C66" s="457" t="s">
        <v>27</v>
      </c>
      <c r="D66" s="457"/>
      <c r="E66" s="457"/>
      <c r="F66" s="457"/>
      <c r="G66" s="457"/>
      <c r="H66" s="457"/>
      <c r="I66" s="457"/>
      <c r="J66" s="457"/>
      <c r="K66" s="457"/>
      <c r="L66" s="457"/>
      <c r="M66" s="457"/>
      <c r="N66" s="457"/>
      <c r="O66" s="457"/>
      <c r="P66" s="306"/>
      <c r="Q66"/>
    </row>
    <row r="67" spans="1:17" x14ac:dyDescent="0.25">
      <c r="A67" s="306"/>
      <c r="B67" s="307"/>
      <c r="C67" s="457"/>
      <c r="D67" s="457"/>
      <c r="E67" s="457"/>
      <c r="F67" s="457"/>
      <c r="G67" s="457"/>
      <c r="H67" s="457"/>
      <c r="I67" s="457"/>
      <c r="J67" s="457"/>
      <c r="K67" s="457"/>
      <c r="L67" s="457"/>
      <c r="M67" s="457"/>
      <c r="N67" s="457"/>
      <c r="O67" s="457"/>
      <c r="P67" s="307"/>
    </row>
    <row r="68" spans="1:17" ht="22.5" customHeight="1" x14ac:dyDescent="0.25">
      <c r="A68" s="306"/>
      <c r="B68" s="308" t="s">
        <v>24</v>
      </c>
      <c r="C68" s="458" t="s">
        <v>28</v>
      </c>
      <c r="D68" s="458"/>
      <c r="E68" s="458"/>
      <c r="F68" s="458"/>
      <c r="G68" s="458"/>
      <c r="H68" s="458"/>
      <c r="I68" s="458"/>
      <c r="J68" s="458"/>
      <c r="K68" s="458"/>
      <c r="L68" s="458"/>
      <c r="M68" s="458"/>
      <c r="N68" s="458"/>
      <c r="O68" s="458"/>
      <c r="P68" s="306"/>
      <c r="Q68"/>
    </row>
    <row r="69" spans="1:17" ht="21" customHeight="1" x14ac:dyDescent="0.25">
      <c r="A69" s="306"/>
      <c r="B69" s="307"/>
      <c r="C69" s="458"/>
      <c r="D69" s="458"/>
      <c r="E69" s="458"/>
      <c r="F69" s="458"/>
      <c r="G69" s="458"/>
      <c r="H69" s="458"/>
      <c r="I69" s="458"/>
      <c r="J69" s="458"/>
      <c r="K69" s="458"/>
      <c r="L69" s="458"/>
      <c r="M69" s="458"/>
      <c r="N69" s="458"/>
      <c r="O69" s="458"/>
      <c r="P69" s="306"/>
      <c r="Q69"/>
    </row>
    <row r="70" spans="1:17" x14ac:dyDescent="0.25">
      <c r="A70" s="306"/>
      <c r="B70" s="306"/>
      <c r="C70" s="307"/>
      <c r="D70" s="310" t="s">
        <v>29</v>
      </c>
      <c r="E70" s="307"/>
      <c r="F70" s="307"/>
      <c r="G70" s="307"/>
      <c r="H70" s="307"/>
      <c r="I70" s="307"/>
      <c r="J70" s="307"/>
      <c r="K70" s="307"/>
      <c r="L70" s="307"/>
      <c r="M70" s="307"/>
      <c r="N70" s="307"/>
      <c r="O70" s="306"/>
      <c r="P70" s="306"/>
      <c r="Q70"/>
    </row>
    <row r="71" spans="1:17" x14ac:dyDescent="0.25">
      <c r="A71" s="306"/>
      <c r="B71" s="307"/>
      <c r="C71" s="307"/>
      <c r="D71" s="307"/>
      <c r="E71" s="307"/>
      <c r="F71" s="307"/>
      <c r="G71" s="307"/>
      <c r="H71" s="307"/>
      <c r="I71" s="307"/>
      <c r="J71" s="307"/>
      <c r="K71" s="307"/>
      <c r="L71" s="307"/>
      <c r="M71" s="307"/>
      <c r="N71" s="307"/>
      <c r="O71" s="307"/>
      <c r="P71" s="307"/>
    </row>
    <row r="72" spans="1:17" x14ac:dyDescent="0.25">
      <c r="A72" s="306"/>
      <c r="B72" s="306"/>
      <c r="C72" s="461"/>
      <c r="D72" s="461"/>
      <c r="E72" s="461"/>
      <c r="F72" s="461"/>
      <c r="G72" s="461"/>
      <c r="H72" s="461"/>
      <c r="I72" s="461"/>
      <c r="J72" s="461"/>
      <c r="K72" s="461"/>
      <c r="L72" s="461"/>
      <c r="M72" s="461"/>
      <c r="N72" s="461"/>
      <c r="O72" s="306"/>
      <c r="P72" s="306"/>
      <c r="Q72"/>
    </row>
    <row r="73" spans="1:17" x14ac:dyDescent="0.25">
      <c r="A73" s="306"/>
      <c r="B73" s="306"/>
      <c r="C73" s="461"/>
      <c r="D73" s="461"/>
      <c r="E73" s="461"/>
      <c r="F73" s="461"/>
      <c r="G73" s="461"/>
      <c r="H73" s="461"/>
      <c r="I73" s="461"/>
      <c r="J73" s="461"/>
      <c r="K73" s="461"/>
      <c r="L73" s="461"/>
      <c r="M73" s="461"/>
      <c r="N73" s="461"/>
      <c r="O73" s="306"/>
      <c r="P73" s="306"/>
      <c r="Q73"/>
    </row>
    <row r="75" spans="1:17" ht="15" customHeight="1" x14ac:dyDescent="0.25">
      <c r="B75"/>
      <c r="C75" s="459"/>
      <c r="D75" s="459"/>
      <c r="E75" s="459"/>
      <c r="F75" s="460"/>
      <c r="G75" s="460"/>
      <c r="H75" s="460"/>
      <c r="I75" s="460"/>
      <c r="J75" s="145"/>
      <c r="K75" s="145"/>
      <c r="L75" s="145"/>
      <c r="M75" s="145"/>
      <c r="N75" s="145"/>
      <c r="O75"/>
      <c r="P75"/>
      <c r="Q75"/>
    </row>
    <row r="76" spans="1:17" ht="15" customHeight="1" x14ac:dyDescent="0.25">
      <c r="B76"/>
      <c r="C76" s="459"/>
      <c r="D76" s="459"/>
      <c r="E76" s="459"/>
      <c r="F76" s="460"/>
      <c r="G76" s="460"/>
      <c r="H76" s="460"/>
      <c r="I76" s="460"/>
      <c r="J76" s="145"/>
      <c r="K76" s="145"/>
      <c r="L76" s="145"/>
      <c r="M76" s="145"/>
      <c r="N76" s="145"/>
      <c r="O76"/>
      <c r="P76"/>
      <c r="Q76"/>
    </row>
    <row r="78" spans="1:17" x14ac:dyDescent="0.25">
      <c r="B78"/>
      <c r="H78" s="24"/>
      <c r="O78"/>
      <c r="P78"/>
      <c r="Q78"/>
    </row>
  </sheetData>
  <sheetProtection password="ED27" sheet="1"/>
  <mergeCells count="13">
    <mergeCell ref="C7:O7"/>
    <mergeCell ref="C59:O60"/>
    <mergeCell ref="C62:O65"/>
    <mergeCell ref="D34:O34"/>
    <mergeCell ref="D16:O17"/>
    <mergeCell ref="D20:O21"/>
    <mergeCell ref="D11:O14"/>
    <mergeCell ref="D23:O24"/>
    <mergeCell ref="C66:O67"/>
    <mergeCell ref="C68:O69"/>
    <mergeCell ref="C75:E76"/>
    <mergeCell ref="F75:I76"/>
    <mergeCell ref="C72:N73"/>
  </mergeCells>
  <hyperlinks>
    <hyperlink ref="D36" location="'C1_ECE'!A1" display="Meta de rendimiento en ECE o ECELO"/>
    <hyperlink ref="D37" location="'C1_Inicial'!A1" display="Meta de rendimiento en el nivel Inicial"/>
    <hyperlink ref="D39" location="'C1_Primaria'!A1" display="Meta de rendimiento en el nivel Primaria"/>
    <hyperlink ref="D44" location="'C2_Permanencia y conclusión'!A1" display="Meta de permanencia y conclusión"/>
    <hyperlink ref="D46" location="'C3_Calendarización'!A1" display="Calendarización del año escolar"/>
    <hyperlink ref="D48" location="'C4 Acompañ. y monit.'!A1" display="Metas asociadas a la práctica pedagógica"/>
    <hyperlink ref="D50" location="'C5_Convivencia Escolar'!A1" display="Meta asociada a la gestión de conflictos"/>
    <hyperlink ref="D52" location="'Matriz diagnóstica'!A1" display="Matriz diagnóstica de la IE"/>
    <hyperlink ref="D53" location="'Matriz de planificación'!A1" display="Matriz de planificación"/>
    <hyperlink ref="D41" location="'C1_Secundaria'!A1" display="Meta de rendimiento en el nivel Secundaria"/>
    <hyperlink ref="D54" location="'Matriz de actividades'!A1" display="Matriz de actividades del PAT"/>
    <hyperlink ref="D70" r:id="rId1"/>
    <hyperlink ref="D38" location="'C1_Inicial2'!A1" display="Meta de rendimiento en el nivel Inicial (2)"/>
    <hyperlink ref="D40" location="'C1_Primaria2'!A1" display="Meta de rendimiento en el nivel Primaria (2)"/>
    <hyperlink ref="D42" location="'C1_Secundaria2'!A1" display="Meta de rendimiento en el nivel Secundaria (2)"/>
  </hyperlinks>
  <pageMargins left="0.7" right="0.7" top="0.75" bottom="0.75" header="0.3" footer="0.3"/>
  <pageSetup paperSize="9" scale="92"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P90"/>
  <sheetViews>
    <sheetView showGridLines="0" zoomScale="80" zoomScaleNormal="80" workbookViewId="0">
      <pane ySplit="3" topLeftCell="A46" activePane="bottomLeft" state="frozen"/>
      <selection pane="bottomLeft" activeCell="B6" sqref="B6"/>
    </sheetView>
  </sheetViews>
  <sheetFormatPr baseColWidth="10" defaultColWidth="9.140625" defaultRowHeight="15" x14ac:dyDescent="0.25"/>
  <cols>
    <col min="1" max="1" width="9.5703125" customWidth="1"/>
    <col min="2" max="7" width="18.28515625" style="19" customWidth="1"/>
    <col min="8" max="9" width="18.28515625" style="65" customWidth="1"/>
    <col min="10" max="10" width="12" style="19" customWidth="1"/>
    <col min="11" max="11" width="14.140625" style="4" customWidth="1"/>
    <col min="12" max="256" width="11.42578125" customWidth="1"/>
  </cols>
  <sheetData>
    <row r="1" spans="2:16" ht="20.25" customHeight="1" x14ac:dyDescent="0.3">
      <c r="B1" s="549" t="s">
        <v>151</v>
      </c>
      <c r="C1" s="549"/>
      <c r="D1" s="549"/>
      <c r="E1" s="549"/>
      <c r="F1" s="549"/>
      <c r="G1" s="549"/>
      <c r="H1" s="549"/>
      <c r="I1" s="549"/>
      <c r="J1" s="549"/>
      <c r="K1" s="549"/>
      <c r="L1" s="549"/>
      <c r="M1" s="55" t="s">
        <v>31</v>
      </c>
      <c r="N1" s="157"/>
      <c r="O1" s="157"/>
      <c r="P1" s="157"/>
    </row>
    <row r="2" spans="2:16" ht="33" customHeight="1" x14ac:dyDescent="0.4">
      <c r="B2" s="378" t="s">
        <v>152</v>
      </c>
      <c r="C2" s="331"/>
      <c r="D2" s="331"/>
      <c r="E2" s="331"/>
      <c r="F2" s="331"/>
      <c r="G2" s="331"/>
      <c r="H2" s="331"/>
      <c r="I2" s="331"/>
    </row>
    <row r="3" spans="2:16" ht="10.5" customHeight="1" x14ac:dyDescent="0.35">
      <c r="B3" s="20"/>
      <c r="C3" s="20"/>
      <c r="D3" s="20"/>
      <c r="E3" s="20"/>
      <c r="F3" s="20"/>
      <c r="G3" s="67"/>
      <c r="H3" s="57"/>
      <c r="I3" s="57"/>
    </row>
    <row r="4" spans="2:16" ht="15.75" customHeight="1" x14ac:dyDescent="0.35">
      <c r="B4" s="103" t="s">
        <v>67</v>
      </c>
      <c r="C4" s="54"/>
      <c r="D4" s="54"/>
      <c r="E4" s="54"/>
      <c r="F4" s="54"/>
      <c r="G4" s="67"/>
      <c r="H4" s="102"/>
      <c r="I4" s="102"/>
    </row>
    <row r="5" spans="2:16" ht="68.25" customHeight="1" x14ac:dyDescent="0.25">
      <c r="B5" s="555" t="s">
        <v>153</v>
      </c>
      <c r="C5" s="556"/>
      <c r="D5" s="556"/>
      <c r="E5" s="556"/>
      <c r="F5" s="556"/>
      <c r="G5" s="556"/>
      <c r="H5" s="556"/>
      <c r="I5" s="556"/>
    </row>
    <row r="6" spans="2:16" ht="30" customHeight="1" x14ac:dyDescent="0.25">
      <c r="B6" s="92" t="s">
        <v>154</v>
      </c>
      <c r="F6" s="25"/>
      <c r="H6" s="56"/>
      <c r="I6" s="56"/>
    </row>
    <row r="7" spans="2:16" ht="8.25" customHeight="1" x14ac:dyDescent="0.25">
      <c r="B7" s="58"/>
      <c r="C7" s="59"/>
      <c r="D7" s="59"/>
      <c r="E7" s="59"/>
      <c r="F7" s="25"/>
      <c r="H7" s="56"/>
      <c r="I7" s="56"/>
    </row>
    <row r="8" spans="2:16" ht="32.25" customHeight="1" x14ac:dyDescent="0.25">
      <c r="B8" s="447" t="s">
        <v>155</v>
      </c>
      <c r="C8" s="447" t="s">
        <v>156</v>
      </c>
      <c r="D8" s="447" t="s">
        <v>157</v>
      </c>
      <c r="E8" s="447" t="s">
        <v>158</v>
      </c>
      <c r="F8" s="447" t="s">
        <v>159</v>
      </c>
      <c r="G8" s="447" t="s">
        <v>160</v>
      </c>
      <c r="H8" s="358" t="s">
        <v>161</v>
      </c>
      <c r="I8" s="358" t="s">
        <v>162</v>
      </c>
    </row>
    <row r="9" spans="2:16" ht="17.25" customHeight="1" x14ac:dyDescent="0.25">
      <c r="B9" s="550" t="s">
        <v>163</v>
      </c>
      <c r="C9" s="560" t="s">
        <v>82</v>
      </c>
      <c r="D9" s="174" t="s">
        <v>164</v>
      </c>
      <c r="E9" s="15">
        <v>0</v>
      </c>
      <c r="F9" s="16">
        <v>0</v>
      </c>
      <c r="G9" s="16">
        <v>0</v>
      </c>
      <c r="H9" s="15">
        <v>0</v>
      </c>
      <c r="I9" s="15">
        <v>0</v>
      </c>
    </row>
    <row r="10" spans="2:16" ht="17.25" customHeight="1" x14ac:dyDescent="0.25">
      <c r="B10" s="551"/>
      <c r="C10" s="561"/>
      <c r="D10" s="174" t="s">
        <v>165</v>
      </c>
      <c r="E10" s="360"/>
      <c r="F10" s="178" t="str">
        <f>IFERROR(F9/E9,"")</f>
        <v/>
      </c>
      <c r="G10" s="178" t="str">
        <f>IFERROR(G9/E9,"")</f>
        <v/>
      </c>
      <c r="H10" s="179" t="str">
        <f>IFERROR(H9/E9,"")</f>
        <v/>
      </c>
      <c r="I10" s="179" t="str">
        <f>IFERROR(I9/E9,"")</f>
        <v/>
      </c>
    </row>
    <row r="11" spans="2:16" ht="17.25" customHeight="1" x14ac:dyDescent="0.25">
      <c r="B11" s="551"/>
      <c r="C11" s="559" t="s">
        <v>83</v>
      </c>
      <c r="D11" s="174" t="s">
        <v>164</v>
      </c>
      <c r="E11" s="15">
        <v>0</v>
      </c>
      <c r="F11" s="16">
        <v>0</v>
      </c>
      <c r="G11" s="16">
        <v>0</v>
      </c>
      <c r="H11" s="15">
        <v>0</v>
      </c>
      <c r="I11" s="15">
        <v>0</v>
      </c>
    </row>
    <row r="12" spans="2:16" ht="17.25" customHeight="1" x14ac:dyDescent="0.25">
      <c r="B12" s="551"/>
      <c r="C12" s="558"/>
      <c r="D12" s="174" t="s">
        <v>165</v>
      </c>
      <c r="E12" s="360"/>
      <c r="F12" s="178" t="str">
        <f>IFERROR(F11/E11,"")</f>
        <v/>
      </c>
      <c r="G12" s="178" t="str">
        <f>IFERROR(G11/E11,"")</f>
        <v/>
      </c>
      <c r="H12" s="179" t="str">
        <f>IFERROR(H11/E11,"")</f>
        <v/>
      </c>
      <c r="I12" s="179" t="str">
        <f>IFERROR(I11/E11,"")</f>
        <v/>
      </c>
    </row>
    <row r="13" spans="2:16" ht="17.25" customHeight="1" x14ac:dyDescent="0.25">
      <c r="B13" s="551"/>
      <c r="C13" s="559" t="s">
        <v>86</v>
      </c>
      <c r="D13" s="174" t="s">
        <v>164</v>
      </c>
      <c r="E13" s="15">
        <v>0</v>
      </c>
      <c r="F13" s="16">
        <v>0</v>
      </c>
      <c r="G13" s="16">
        <v>0</v>
      </c>
      <c r="H13" s="15">
        <v>0</v>
      </c>
      <c r="I13" s="15">
        <v>0</v>
      </c>
      <c r="K13"/>
    </row>
    <row r="14" spans="2:16" ht="17.25" customHeight="1" thickBot="1" x14ac:dyDescent="0.3">
      <c r="B14" s="551"/>
      <c r="C14" s="562"/>
      <c r="D14" s="175" t="s">
        <v>165</v>
      </c>
      <c r="E14" s="362"/>
      <c r="F14" s="180" t="str">
        <f>IFERROR(F13/E13,"")</f>
        <v/>
      </c>
      <c r="G14" s="180" t="str">
        <f>IFERROR(G13/E13,"")</f>
        <v/>
      </c>
      <c r="H14" s="181" t="str">
        <f>IFERROR(H13/E13,"")</f>
        <v/>
      </c>
      <c r="I14" s="181" t="str">
        <f>IFERROR(I13/E13,"")</f>
        <v/>
      </c>
      <c r="K14"/>
    </row>
    <row r="15" spans="2:16" ht="17.25" customHeight="1" thickTop="1" x14ac:dyDescent="0.25">
      <c r="B15" s="551"/>
      <c r="C15" s="553" t="s">
        <v>166</v>
      </c>
      <c r="D15" s="176" t="s">
        <v>164</v>
      </c>
      <c r="E15" s="182">
        <f>SUM(E9,E11,E13)</f>
        <v>0</v>
      </c>
      <c r="F15" s="183">
        <f>SUM(F9,F11,F13)</f>
        <v>0</v>
      </c>
      <c r="G15" s="183">
        <f>SUM(G9,G11,G13)</f>
        <v>0</v>
      </c>
      <c r="H15" s="182">
        <f>SUM(H9,H11,H13)</f>
        <v>0</v>
      </c>
      <c r="I15" s="182">
        <f>SUM(I9,I11,I13)</f>
        <v>0</v>
      </c>
      <c r="K15"/>
    </row>
    <row r="16" spans="2:16" ht="17.25" customHeight="1" x14ac:dyDescent="0.25">
      <c r="B16" s="552"/>
      <c r="C16" s="554"/>
      <c r="D16" s="177" t="s">
        <v>165</v>
      </c>
      <c r="E16" s="361"/>
      <c r="F16" s="184" t="str">
        <f>IFERROR(F15/E15,"")</f>
        <v/>
      </c>
      <c r="G16" s="184" t="str">
        <f>IFERROR(G15/E15,"")</f>
        <v/>
      </c>
      <c r="H16" s="185" t="str">
        <f>IFERROR(H15/E15,"")</f>
        <v/>
      </c>
      <c r="I16" s="185" t="str">
        <f>IFERROR(I15/E15,"")</f>
        <v/>
      </c>
      <c r="K16"/>
    </row>
    <row r="17" spans="2:11" ht="7.5" customHeight="1" x14ac:dyDescent="0.25">
      <c r="B17" s="60"/>
      <c r="C17" s="61"/>
      <c r="D17" s="62"/>
      <c r="E17" s="63"/>
      <c r="F17" s="63"/>
      <c r="G17" s="63"/>
      <c r="H17" s="63"/>
      <c r="I17" s="63"/>
      <c r="K17"/>
    </row>
    <row r="18" spans="2:11" ht="17.25" customHeight="1" x14ac:dyDescent="0.25">
      <c r="B18" s="566" t="s">
        <v>167</v>
      </c>
      <c r="C18" s="557" t="s">
        <v>105</v>
      </c>
      <c r="D18" s="174" t="s">
        <v>164</v>
      </c>
      <c r="E18" s="15"/>
      <c r="F18" s="16"/>
      <c r="G18" s="16"/>
      <c r="H18" s="15"/>
      <c r="I18" s="15"/>
      <c r="K18"/>
    </row>
    <row r="19" spans="2:11" ht="17.25" customHeight="1" x14ac:dyDescent="0.25">
      <c r="B19" s="567"/>
      <c r="C19" s="558"/>
      <c r="D19" s="174" t="s">
        <v>165</v>
      </c>
      <c r="E19" s="360"/>
      <c r="F19" s="178" t="str">
        <f>IFERROR(F18/E18,"")</f>
        <v/>
      </c>
      <c r="G19" s="178" t="str">
        <f>IFERROR(G18/E18,"")</f>
        <v/>
      </c>
      <c r="H19" s="179" t="str">
        <f>IFERROR(H18/E18,"")</f>
        <v/>
      </c>
      <c r="I19" s="179" t="str">
        <f>IFERROR(I18/E18,"")</f>
        <v/>
      </c>
      <c r="K19"/>
    </row>
    <row r="20" spans="2:11" ht="17.25" customHeight="1" x14ac:dyDescent="0.25">
      <c r="B20" s="567"/>
      <c r="C20" s="559" t="s">
        <v>106</v>
      </c>
      <c r="D20" s="174" t="s">
        <v>164</v>
      </c>
      <c r="E20" s="15"/>
      <c r="F20" s="16">
        <v>0</v>
      </c>
      <c r="G20" s="16">
        <v>0</v>
      </c>
      <c r="H20" s="15">
        <v>0</v>
      </c>
      <c r="I20" s="15">
        <v>0</v>
      </c>
      <c r="K20"/>
    </row>
    <row r="21" spans="2:11" ht="17.25" customHeight="1" x14ac:dyDescent="0.25">
      <c r="B21" s="567"/>
      <c r="C21" s="558"/>
      <c r="D21" s="174" t="s">
        <v>165</v>
      </c>
      <c r="E21" s="360"/>
      <c r="F21" s="178" t="str">
        <f>IFERROR(F20/E20,"")</f>
        <v/>
      </c>
      <c r="G21" s="178" t="str">
        <f>IFERROR(G20/E20,"")</f>
        <v/>
      </c>
      <c r="H21" s="179" t="str">
        <f>IFERROR(H20/E20,"")</f>
        <v/>
      </c>
      <c r="I21" s="179" t="str">
        <f>IFERROR(I20/E20,"")</f>
        <v/>
      </c>
      <c r="K21"/>
    </row>
    <row r="22" spans="2:11" ht="17.25" customHeight="1" x14ac:dyDescent="0.25">
      <c r="B22" s="567"/>
      <c r="C22" s="559" t="s">
        <v>107</v>
      </c>
      <c r="D22" s="174" t="s">
        <v>164</v>
      </c>
      <c r="E22" s="15"/>
      <c r="F22" s="16">
        <v>0</v>
      </c>
      <c r="G22" s="16">
        <v>0</v>
      </c>
      <c r="H22" s="15">
        <v>0</v>
      </c>
      <c r="I22" s="15">
        <v>0</v>
      </c>
      <c r="K22"/>
    </row>
    <row r="23" spans="2:11" ht="17.25" customHeight="1" x14ac:dyDescent="0.25">
      <c r="B23" s="567"/>
      <c r="C23" s="558"/>
      <c r="D23" s="174" t="s">
        <v>165</v>
      </c>
      <c r="E23" s="360"/>
      <c r="F23" s="178" t="str">
        <f>IFERROR(F22/E22,"")</f>
        <v/>
      </c>
      <c r="G23" s="178" t="str">
        <f>IFERROR(G22/E22,"")</f>
        <v/>
      </c>
      <c r="H23" s="179" t="str">
        <f>IFERROR(H22/E22,"")</f>
        <v/>
      </c>
      <c r="I23" s="179" t="str">
        <f>IFERROR(I22/E22,"")</f>
        <v/>
      </c>
      <c r="K23"/>
    </row>
    <row r="24" spans="2:11" ht="17.25" customHeight="1" x14ac:dyDescent="0.25">
      <c r="B24" s="567"/>
      <c r="C24" s="559" t="s">
        <v>108</v>
      </c>
      <c r="D24" s="174" t="s">
        <v>164</v>
      </c>
      <c r="E24" s="15">
        <v>0</v>
      </c>
      <c r="F24" s="16">
        <v>0</v>
      </c>
      <c r="G24" s="16">
        <v>0</v>
      </c>
      <c r="H24" s="15">
        <v>0</v>
      </c>
      <c r="I24" s="15">
        <v>0</v>
      </c>
      <c r="K24"/>
    </row>
    <row r="25" spans="2:11" ht="17.25" customHeight="1" x14ac:dyDescent="0.25">
      <c r="B25" s="567"/>
      <c r="C25" s="558"/>
      <c r="D25" s="174" t="s">
        <v>165</v>
      </c>
      <c r="E25" s="360"/>
      <c r="F25" s="178" t="str">
        <f>IFERROR(F24/E24,"")</f>
        <v/>
      </c>
      <c r="G25" s="178" t="str">
        <f>IFERROR(G24/E24,"")</f>
        <v/>
      </c>
      <c r="H25" s="179" t="str">
        <f>IFERROR(H24/E24,"")</f>
        <v/>
      </c>
      <c r="I25" s="179" t="str">
        <f>IFERROR(I24/E24,"")</f>
        <v/>
      </c>
      <c r="K25"/>
    </row>
    <row r="26" spans="2:11" ht="17.25" customHeight="1" x14ac:dyDescent="0.25">
      <c r="B26" s="567"/>
      <c r="C26" s="559" t="s">
        <v>109</v>
      </c>
      <c r="D26" s="174" t="s">
        <v>164</v>
      </c>
      <c r="E26" s="15">
        <v>0</v>
      </c>
      <c r="F26" s="16">
        <v>0</v>
      </c>
      <c r="G26" s="16">
        <v>0</v>
      </c>
      <c r="H26" s="15">
        <v>0</v>
      </c>
      <c r="I26" s="15">
        <v>0</v>
      </c>
      <c r="K26"/>
    </row>
    <row r="27" spans="2:11" ht="17.25" customHeight="1" x14ac:dyDescent="0.25">
      <c r="B27" s="567"/>
      <c r="C27" s="558"/>
      <c r="D27" s="174" t="s">
        <v>165</v>
      </c>
      <c r="E27" s="360"/>
      <c r="F27" s="178" t="str">
        <f>IFERROR(F26/E26,"")</f>
        <v/>
      </c>
      <c r="G27" s="178" t="str">
        <f>IFERROR(G26/E26,"")</f>
        <v/>
      </c>
      <c r="H27" s="179" t="str">
        <f>IFERROR(H26/E26,"")</f>
        <v/>
      </c>
      <c r="I27" s="179" t="str">
        <f>IFERROR(I26/E26,"")</f>
        <v/>
      </c>
      <c r="K27"/>
    </row>
    <row r="28" spans="2:11" ht="17.25" customHeight="1" x14ac:dyDescent="0.25">
      <c r="B28" s="567"/>
      <c r="C28" s="559" t="s">
        <v>110</v>
      </c>
      <c r="D28" s="174" t="s">
        <v>164</v>
      </c>
      <c r="E28" s="15">
        <v>0</v>
      </c>
      <c r="F28" s="16">
        <v>0</v>
      </c>
      <c r="G28" s="16">
        <v>0</v>
      </c>
      <c r="H28" s="15">
        <v>0</v>
      </c>
      <c r="I28" s="15">
        <v>0</v>
      </c>
      <c r="K28"/>
    </row>
    <row r="29" spans="2:11" ht="17.25" customHeight="1" thickBot="1" x14ac:dyDescent="0.3">
      <c r="B29" s="567"/>
      <c r="C29" s="562"/>
      <c r="D29" s="175" t="s">
        <v>165</v>
      </c>
      <c r="E29" s="362"/>
      <c r="F29" s="180" t="str">
        <f>IFERROR(F28/E28,"")</f>
        <v/>
      </c>
      <c r="G29" s="180" t="str">
        <f>IFERROR(G28/E28,"")</f>
        <v/>
      </c>
      <c r="H29" s="181" t="str">
        <f>IFERROR(H28/E28,"")</f>
        <v/>
      </c>
      <c r="I29" s="181" t="str">
        <f>IFERROR(I28/E28,"")</f>
        <v/>
      </c>
      <c r="K29"/>
    </row>
    <row r="30" spans="2:11" ht="17.25" customHeight="1" thickTop="1" x14ac:dyDescent="0.25">
      <c r="B30" s="567"/>
      <c r="C30" s="564" t="s">
        <v>166</v>
      </c>
      <c r="D30" s="176" t="s">
        <v>164</v>
      </c>
      <c r="E30" s="182">
        <f>SUM(E18,E20,E22,E24,E26,E28)</f>
        <v>0</v>
      </c>
      <c r="F30" s="182">
        <f>SUM(F18,F20,F22,F24,F26,F28)</f>
        <v>0</v>
      </c>
      <c r="G30" s="182">
        <f>SUM(G18,G20,G22,G24,G26,G28)</f>
        <v>0</v>
      </c>
      <c r="H30" s="182">
        <f>SUM(H18,H20,H22,H24,H26,H28)</f>
        <v>0</v>
      </c>
      <c r="I30" s="182">
        <f>SUM(I18,I20,I22,I24,I26,I28)</f>
        <v>0</v>
      </c>
      <c r="K30"/>
    </row>
    <row r="31" spans="2:11" ht="17.25" customHeight="1" x14ac:dyDescent="0.25">
      <c r="B31" s="567"/>
      <c r="C31" s="565"/>
      <c r="D31" s="177" t="s">
        <v>165</v>
      </c>
      <c r="E31" s="361"/>
      <c r="F31" s="184" t="str">
        <f>IFERROR(F30/E30,"")</f>
        <v/>
      </c>
      <c r="G31" s="184" t="str">
        <f>IFERROR(G30/E30,"")</f>
        <v/>
      </c>
      <c r="H31" s="185" t="str">
        <f>IFERROR(H30/E30,"")</f>
        <v/>
      </c>
      <c r="I31" s="185" t="str">
        <f>IFERROR(I30/E30,"")</f>
        <v/>
      </c>
      <c r="K31"/>
    </row>
    <row r="32" spans="2:11" ht="6.75" customHeight="1" x14ac:dyDescent="0.25">
      <c r="B32" s="60"/>
      <c r="C32" s="61"/>
      <c r="D32" s="62"/>
      <c r="E32" s="63"/>
      <c r="F32" s="63"/>
      <c r="G32" s="63"/>
      <c r="H32" s="63"/>
      <c r="I32" s="63"/>
      <c r="K32"/>
    </row>
    <row r="33" spans="2:11" ht="17.25" customHeight="1" x14ac:dyDescent="0.25">
      <c r="B33" s="567" t="s">
        <v>168</v>
      </c>
      <c r="C33" s="559" t="s">
        <v>169</v>
      </c>
      <c r="D33" s="174" t="s">
        <v>164</v>
      </c>
      <c r="E33" s="15">
        <v>0</v>
      </c>
      <c r="F33" s="16">
        <v>0</v>
      </c>
      <c r="G33" s="16">
        <v>0</v>
      </c>
      <c r="H33" s="15">
        <v>0</v>
      </c>
      <c r="I33" s="15">
        <v>0</v>
      </c>
      <c r="K33"/>
    </row>
    <row r="34" spans="2:11" ht="17.25" customHeight="1" x14ac:dyDescent="0.25">
      <c r="B34" s="567"/>
      <c r="C34" s="558"/>
      <c r="D34" s="174" t="s">
        <v>165</v>
      </c>
      <c r="E34" s="360"/>
      <c r="F34" s="178" t="str">
        <f>IFERROR(F33/E33,"")</f>
        <v/>
      </c>
      <c r="G34" s="178" t="str">
        <f>IFERROR(G33/E33,"")</f>
        <v/>
      </c>
      <c r="H34" s="179" t="str">
        <f>IFERROR(H33/E33,"")</f>
        <v/>
      </c>
      <c r="I34" s="179" t="str">
        <f>IFERROR(I33/E33,"")</f>
        <v/>
      </c>
      <c r="K34"/>
    </row>
    <row r="35" spans="2:11" ht="17.25" customHeight="1" x14ac:dyDescent="0.25">
      <c r="B35" s="567"/>
      <c r="C35" s="559" t="s">
        <v>170</v>
      </c>
      <c r="D35" s="174" t="s">
        <v>164</v>
      </c>
      <c r="E35" s="15">
        <v>0</v>
      </c>
      <c r="F35" s="16">
        <v>0</v>
      </c>
      <c r="G35" s="16">
        <v>0</v>
      </c>
      <c r="H35" s="15">
        <v>0</v>
      </c>
      <c r="I35" s="15">
        <v>0</v>
      </c>
      <c r="K35"/>
    </row>
    <row r="36" spans="2:11" ht="17.25" customHeight="1" x14ac:dyDescent="0.25">
      <c r="B36" s="567"/>
      <c r="C36" s="558"/>
      <c r="D36" s="174" t="s">
        <v>165</v>
      </c>
      <c r="E36" s="360"/>
      <c r="F36" s="178" t="str">
        <f>IFERROR(F35/E35,"")</f>
        <v/>
      </c>
      <c r="G36" s="178" t="str">
        <f>IFERROR(G35/E35,"")</f>
        <v/>
      </c>
      <c r="H36" s="179" t="str">
        <f>IFERROR(H35/E35,"")</f>
        <v/>
      </c>
      <c r="I36" s="179" t="str">
        <f>IFERROR(I35/E35,"")</f>
        <v/>
      </c>
      <c r="K36"/>
    </row>
    <row r="37" spans="2:11" ht="17.25" customHeight="1" x14ac:dyDescent="0.25">
      <c r="B37" s="567"/>
      <c r="C37" s="559" t="s">
        <v>171</v>
      </c>
      <c r="D37" s="174" t="s">
        <v>164</v>
      </c>
      <c r="E37" s="15">
        <v>0</v>
      </c>
      <c r="F37" s="16">
        <v>0</v>
      </c>
      <c r="G37" s="16">
        <v>0</v>
      </c>
      <c r="H37" s="15">
        <v>0</v>
      </c>
      <c r="I37" s="15">
        <v>0</v>
      </c>
      <c r="K37"/>
    </row>
    <row r="38" spans="2:11" ht="17.25" customHeight="1" x14ac:dyDescent="0.25">
      <c r="B38" s="567"/>
      <c r="C38" s="558"/>
      <c r="D38" s="174" t="s">
        <v>165</v>
      </c>
      <c r="E38" s="360"/>
      <c r="F38" s="178" t="str">
        <f>IFERROR(F37/E37,"")</f>
        <v/>
      </c>
      <c r="G38" s="178" t="str">
        <f>IFERROR(G37/E37,"")</f>
        <v/>
      </c>
      <c r="H38" s="179" t="str">
        <f>IFERROR(H37/E37,"")</f>
        <v/>
      </c>
      <c r="I38" s="179" t="str">
        <f>IFERROR(I37/E37,"")</f>
        <v/>
      </c>
      <c r="K38"/>
    </row>
    <row r="39" spans="2:11" ht="17.25" customHeight="1" x14ac:dyDescent="0.25">
      <c r="B39" s="567"/>
      <c r="C39" s="559" t="s">
        <v>172</v>
      </c>
      <c r="D39" s="174" t="s">
        <v>164</v>
      </c>
      <c r="E39" s="15">
        <v>0</v>
      </c>
      <c r="F39" s="16">
        <v>0</v>
      </c>
      <c r="G39" s="16">
        <v>0</v>
      </c>
      <c r="H39" s="15">
        <v>0</v>
      </c>
      <c r="I39" s="15">
        <v>0</v>
      </c>
      <c r="K39"/>
    </row>
    <row r="40" spans="2:11" ht="17.25" customHeight="1" x14ac:dyDescent="0.25">
      <c r="B40" s="567"/>
      <c r="C40" s="558"/>
      <c r="D40" s="174" t="s">
        <v>165</v>
      </c>
      <c r="E40" s="360"/>
      <c r="F40" s="178" t="str">
        <f>IFERROR(F39/E39,"")</f>
        <v/>
      </c>
      <c r="G40" s="178" t="str">
        <f>IFERROR(G39/E39,"")</f>
        <v/>
      </c>
      <c r="H40" s="179" t="str">
        <f>IFERROR(H39/E39,"")</f>
        <v/>
      </c>
      <c r="I40" s="179" t="str">
        <f>IFERROR(I39/E39,"")</f>
        <v/>
      </c>
      <c r="K40"/>
    </row>
    <row r="41" spans="2:11" ht="17.25" customHeight="1" x14ac:dyDescent="0.25">
      <c r="B41" s="567"/>
      <c r="C41" s="559" t="s">
        <v>173</v>
      </c>
      <c r="D41" s="174" t="s">
        <v>164</v>
      </c>
      <c r="E41" s="15">
        <v>0</v>
      </c>
      <c r="F41" s="16">
        <v>0</v>
      </c>
      <c r="G41" s="16">
        <v>0</v>
      </c>
      <c r="H41" s="15">
        <v>0</v>
      </c>
      <c r="I41" s="15">
        <v>0</v>
      </c>
      <c r="K41"/>
    </row>
    <row r="42" spans="2:11" ht="17.25" customHeight="1" thickBot="1" x14ac:dyDescent="0.3">
      <c r="B42" s="567"/>
      <c r="C42" s="562"/>
      <c r="D42" s="175" t="s">
        <v>165</v>
      </c>
      <c r="E42" s="362"/>
      <c r="F42" s="180" t="str">
        <f>IFERROR(F41/E41,"")</f>
        <v/>
      </c>
      <c r="G42" s="180" t="str">
        <f>IFERROR(G41/E41,"")</f>
        <v/>
      </c>
      <c r="H42" s="181" t="str">
        <f>IFERROR(H41/E41,"")</f>
        <v/>
      </c>
      <c r="I42" s="181" t="str">
        <f>IFERROR(I41/E41,"")</f>
        <v/>
      </c>
      <c r="K42"/>
    </row>
    <row r="43" spans="2:11" ht="17.25" customHeight="1" thickTop="1" x14ac:dyDescent="0.25">
      <c r="B43" s="567"/>
      <c r="C43" s="564" t="s">
        <v>166</v>
      </c>
      <c r="D43" s="176" t="s">
        <v>164</v>
      </c>
      <c r="E43" s="182">
        <f>SUM(E33,E35,E37,E39,E41)</f>
        <v>0</v>
      </c>
      <c r="F43" s="183">
        <f>SUM(F33,F35,F37,F39,F41)</f>
        <v>0</v>
      </c>
      <c r="G43" s="183">
        <f>SUM(G33,G35,G37,G39,G41)</f>
        <v>0</v>
      </c>
      <c r="H43" s="182">
        <f>SUM(H33,H35,H37,H39,H41)</f>
        <v>0</v>
      </c>
      <c r="I43" s="182">
        <f>SUM(I33,I35,I37,I39,I41)</f>
        <v>0</v>
      </c>
      <c r="K43"/>
    </row>
    <row r="44" spans="2:11" ht="17.25" customHeight="1" x14ac:dyDescent="0.25">
      <c r="B44" s="567"/>
      <c r="C44" s="565"/>
      <c r="D44" s="177" t="s">
        <v>165</v>
      </c>
      <c r="E44" s="361"/>
      <c r="F44" s="184" t="str">
        <f>IFERROR(F43/E43,"")</f>
        <v/>
      </c>
      <c r="G44" s="184" t="str">
        <f>IFERROR(G43/E43,"")</f>
        <v/>
      </c>
      <c r="H44" s="185" t="str">
        <f>IFERROR(H43/E43,"")</f>
        <v/>
      </c>
      <c r="I44" s="185" t="str">
        <f>IFERROR(I43/E43,"")</f>
        <v/>
      </c>
      <c r="K44"/>
    </row>
    <row r="45" spans="2:11" ht="7.5" customHeight="1" x14ac:dyDescent="0.25">
      <c r="B45" s="60"/>
      <c r="C45" s="61"/>
      <c r="D45" s="62"/>
      <c r="E45" s="63"/>
      <c r="F45" s="63"/>
      <c r="G45" s="63"/>
      <c r="H45" s="63"/>
      <c r="I45" s="63"/>
      <c r="K45"/>
    </row>
    <row r="46" spans="2:11" ht="17.25" customHeight="1" x14ac:dyDescent="0.25">
      <c r="B46" s="563" t="s">
        <v>174</v>
      </c>
      <c r="C46" s="563"/>
      <c r="D46" s="196" t="s">
        <v>164</v>
      </c>
      <c r="E46" s="182">
        <f>SUM(E15,E30,E43)</f>
        <v>0</v>
      </c>
      <c r="F46" s="182">
        <f>SUM(F15,F30,F43)</f>
        <v>0</v>
      </c>
      <c r="G46" s="182">
        <f>SUM(G15,G30,G43)</f>
        <v>0</v>
      </c>
      <c r="H46" s="182">
        <f>SUM(H15,H30,H43)</f>
        <v>0</v>
      </c>
      <c r="I46" s="182">
        <f>SUM(I15,I30,I43)</f>
        <v>0</v>
      </c>
      <c r="K46"/>
    </row>
    <row r="47" spans="2:11" ht="17.25" customHeight="1" x14ac:dyDescent="0.25">
      <c r="B47" s="563"/>
      <c r="C47" s="563"/>
      <c r="D47" s="196" t="s">
        <v>165</v>
      </c>
      <c r="E47" s="361"/>
      <c r="F47" s="184" t="str">
        <f>IFERROR(F46/E46,"")</f>
        <v/>
      </c>
      <c r="G47" s="184" t="str">
        <f>IFERROR(G46/E46,"")</f>
        <v/>
      </c>
      <c r="H47" s="185" t="str">
        <f>IFERROR(H46/E46,"")</f>
        <v/>
      </c>
      <c r="I47" s="185" t="str">
        <f>IFERROR(I46/E46,"")</f>
        <v/>
      </c>
      <c r="K47"/>
    </row>
    <row r="48" spans="2:11" ht="17.25" customHeight="1" x14ac:dyDescent="0.25">
      <c r="B48" s="64"/>
      <c r="H48" s="19"/>
      <c r="I48" s="19"/>
      <c r="K48"/>
    </row>
    <row r="49" spans="2:11" ht="4.5" customHeight="1" x14ac:dyDescent="0.25">
      <c r="B49" s="28"/>
      <c r="H49" s="19"/>
      <c r="I49" s="19"/>
      <c r="K49"/>
    </row>
    <row r="50" spans="2:11" ht="30" customHeight="1" x14ac:dyDescent="0.25">
      <c r="B50" s="92" t="s">
        <v>175</v>
      </c>
      <c r="F50" s="25"/>
      <c r="H50" s="56"/>
      <c r="I50" s="56"/>
      <c r="K50"/>
    </row>
    <row r="51" spans="2:11" ht="7.5" customHeight="1" x14ac:dyDescent="0.25">
      <c r="B51" s="37"/>
      <c r="C51" s="59"/>
      <c r="D51" s="59"/>
      <c r="E51" s="59"/>
      <c r="F51" s="25"/>
      <c r="H51" s="56"/>
      <c r="I51" s="56"/>
      <c r="K51"/>
    </row>
    <row r="52" spans="2:11" ht="17.25" customHeight="1" x14ac:dyDescent="0.25">
      <c r="B52" s="579" t="s">
        <v>176</v>
      </c>
      <c r="C52" s="489"/>
      <c r="D52" s="489"/>
      <c r="E52" s="489"/>
      <c r="F52" s="489"/>
      <c r="G52" s="489"/>
      <c r="H52" s="489"/>
      <c r="I52" s="489"/>
      <c r="K52"/>
    </row>
    <row r="53" spans="2:11" ht="58.5" customHeight="1" x14ac:dyDescent="0.25">
      <c r="B53" s="489"/>
      <c r="C53" s="489"/>
      <c r="D53" s="489"/>
      <c r="E53" s="489"/>
      <c r="F53" s="489"/>
      <c r="G53" s="489"/>
      <c r="H53" s="489"/>
      <c r="I53" s="489"/>
      <c r="K53"/>
    </row>
    <row r="54" spans="2:11" ht="17.25" customHeight="1" x14ac:dyDescent="0.25">
      <c r="B54" s="489"/>
      <c r="C54" s="489"/>
      <c r="D54" s="489"/>
      <c r="E54" s="489"/>
      <c r="F54" s="489"/>
      <c r="G54" s="489"/>
      <c r="H54" s="489"/>
      <c r="I54" s="489"/>
      <c r="K54"/>
    </row>
    <row r="55" spans="2:11" ht="30" customHeight="1" x14ac:dyDescent="0.25">
      <c r="B55" s="576" t="s">
        <v>177</v>
      </c>
      <c r="C55" s="382" t="s">
        <v>178</v>
      </c>
      <c r="D55" s="363" t="s">
        <v>157</v>
      </c>
      <c r="E55" s="363" t="s">
        <v>158</v>
      </c>
      <c r="F55" s="359" t="s">
        <v>161</v>
      </c>
      <c r="G55" s="359" t="s">
        <v>162</v>
      </c>
      <c r="K55"/>
    </row>
    <row r="56" spans="2:11" ht="17.25" customHeight="1" x14ac:dyDescent="0.25">
      <c r="B56" s="577"/>
      <c r="C56" s="571" t="s">
        <v>163</v>
      </c>
      <c r="D56" s="364" t="s">
        <v>164</v>
      </c>
      <c r="E56" s="15">
        <v>200</v>
      </c>
      <c r="F56" s="186">
        <f>ROUNDUP(F57*E56,0)</f>
        <v>194</v>
      </c>
      <c r="G56" s="186">
        <f>ROUNDUP(G57*E56,0)</f>
        <v>200</v>
      </c>
      <c r="K56"/>
    </row>
    <row r="57" spans="2:11" ht="17.25" customHeight="1" x14ac:dyDescent="0.25">
      <c r="B57" s="577"/>
      <c r="C57" s="573"/>
      <c r="D57" s="364" t="s">
        <v>165</v>
      </c>
      <c r="E57" s="360"/>
      <c r="F57" s="17">
        <v>0.97</v>
      </c>
      <c r="G57" s="17">
        <v>1</v>
      </c>
      <c r="K57"/>
    </row>
    <row r="58" spans="2:11" ht="17.25" customHeight="1" x14ac:dyDescent="0.25">
      <c r="B58" s="577"/>
      <c r="C58" s="571" t="s">
        <v>167</v>
      </c>
      <c r="D58" s="364" t="s">
        <v>164</v>
      </c>
      <c r="E58" s="15">
        <v>0</v>
      </c>
      <c r="F58" s="186">
        <f>ROUNDUP(F59*E58,0)</f>
        <v>0</v>
      </c>
      <c r="G58" s="186">
        <f>ROUNDUP(G59*E58,0)</f>
        <v>0</v>
      </c>
      <c r="K58"/>
    </row>
    <row r="59" spans="2:11" ht="17.25" customHeight="1" x14ac:dyDescent="0.25">
      <c r="B59" s="577"/>
      <c r="C59" s="573"/>
      <c r="D59" s="364" t="s">
        <v>165</v>
      </c>
      <c r="E59" s="360"/>
      <c r="F59" s="17">
        <v>0</v>
      </c>
      <c r="G59" s="17">
        <v>0</v>
      </c>
      <c r="K59"/>
    </row>
    <row r="60" spans="2:11" ht="17.25" customHeight="1" x14ac:dyDescent="0.25">
      <c r="B60" s="577"/>
      <c r="C60" s="571" t="s">
        <v>168</v>
      </c>
      <c r="D60" s="364" t="s">
        <v>164</v>
      </c>
      <c r="E60" s="15">
        <v>0</v>
      </c>
      <c r="F60" s="186">
        <f>ROUNDUP(F61*E60,0)</f>
        <v>0</v>
      </c>
      <c r="G60" s="186">
        <f>ROUNDUP(G61*E60,0)</f>
        <v>0</v>
      </c>
      <c r="K60"/>
    </row>
    <row r="61" spans="2:11" ht="17.25" customHeight="1" thickBot="1" x14ac:dyDescent="0.3">
      <c r="B61" s="577"/>
      <c r="C61" s="572"/>
      <c r="D61" s="365" t="s">
        <v>165</v>
      </c>
      <c r="E61" s="360"/>
      <c r="F61" s="17">
        <v>0</v>
      </c>
      <c r="G61" s="17">
        <v>0</v>
      </c>
      <c r="K61"/>
    </row>
    <row r="62" spans="2:11" ht="17.25" customHeight="1" thickTop="1" x14ac:dyDescent="0.25">
      <c r="B62" s="577"/>
      <c r="C62" s="573" t="s">
        <v>179</v>
      </c>
      <c r="D62" s="366" t="s">
        <v>164</v>
      </c>
      <c r="E62" s="187">
        <f>SUM(E56,E58,E60)</f>
        <v>200</v>
      </c>
      <c r="F62" s="187">
        <f>SUM(F56,F58,F60)</f>
        <v>194</v>
      </c>
      <c r="G62" s="187">
        <f>SUM(G56,G58,G60)</f>
        <v>200</v>
      </c>
      <c r="K62"/>
    </row>
    <row r="63" spans="2:11" ht="17.25" customHeight="1" x14ac:dyDescent="0.25">
      <c r="B63" s="578"/>
      <c r="C63" s="575"/>
      <c r="D63" s="366" t="s">
        <v>165</v>
      </c>
      <c r="E63" s="360"/>
      <c r="F63" s="188">
        <f>IFERROR(F62/E62,"")</f>
        <v>0.97</v>
      </c>
      <c r="G63" s="188">
        <f>IFERROR(G62/E62,"")</f>
        <v>1</v>
      </c>
      <c r="K63"/>
    </row>
    <row r="64" spans="2:11" ht="17.25" customHeight="1" x14ac:dyDescent="0.25">
      <c r="B64" s="37"/>
      <c r="C64" s="59"/>
      <c r="D64" s="59"/>
      <c r="E64" s="59"/>
      <c r="H64" s="56"/>
      <c r="I64" s="56"/>
      <c r="K64"/>
    </row>
    <row r="65" spans="2:14" ht="17.25" customHeight="1" x14ac:dyDescent="0.25">
      <c r="B65" s="37"/>
      <c r="C65" s="59"/>
      <c r="D65" s="59"/>
      <c r="E65" s="59"/>
      <c r="H65" s="56"/>
      <c r="I65" s="56"/>
      <c r="K65"/>
    </row>
    <row r="66" spans="2:14" ht="17.25" customHeight="1" x14ac:dyDescent="0.25">
      <c r="B66" s="37"/>
      <c r="C66" s="59"/>
      <c r="D66" s="59"/>
      <c r="E66" s="59"/>
      <c r="H66" s="56"/>
      <c r="I66" s="56"/>
      <c r="K66"/>
    </row>
    <row r="67" spans="2:14" ht="17.25" customHeight="1" x14ac:dyDescent="0.25">
      <c r="B67" s="156" t="s">
        <v>180</v>
      </c>
      <c r="C67" s="59"/>
      <c r="D67" s="59"/>
      <c r="E67" s="59"/>
      <c r="H67" s="56"/>
      <c r="I67" s="56"/>
      <c r="K67"/>
    </row>
    <row r="68" spans="2:14" ht="17.25" customHeight="1" x14ac:dyDescent="0.25">
      <c r="B68" s="28" t="s">
        <v>181</v>
      </c>
      <c r="C68" s="59"/>
      <c r="D68" s="59"/>
      <c r="E68" s="59"/>
      <c r="H68" s="56"/>
      <c r="I68" s="56"/>
      <c r="K68"/>
    </row>
    <row r="69" spans="2:14" ht="17.25" customHeight="1" x14ac:dyDescent="0.25">
      <c r="B69" s="28" t="s">
        <v>182</v>
      </c>
      <c r="C69" s="59"/>
      <c r="D69" s="59"/>
      <c r="E69" s="59"/>
      <c r="H69" s="56"/>
      <c r="I69" s="56"/>
      <c r="K69"/>
    </row>
    <row r="70" spans="2:14" ht="17.25" customHeight="1" x14ac:dyDescent="0.25">
      <c r="B70" s="28" t="s">
        <v>183</v>
      </c>
      <c r="C70" s="59"/>
      <c r="D70" s="59"/>
      <c r="E70" s="59"/>
      <c r="H70" s="56"/>
      <c r="I70" s="56"/>
      <c r="K70"/>
    </row>
    <row r="71" spans="2:14" ht="29.25" customHeight="1" x14ac:dyDescent="0.25">
      <c r="B71" s="574" t="s">
        <v>184</v>
      </c>
      <c r="C71" s="574"/>
      <c r="D71" s="574"/>
      <c r="E71" s="574"/>
      <c r="F71" s="574"/>
      <c r="G71" s="574"/>
      <c r="H71" s="574"/>
      <c r="I71" s="574"/>
      <c r="J71" s="574"/>
      <c r="K71" s="574"/>
      <c r="L71" s="574"/>
      <c r="M71" s="574"/>
      <c r="N71" s="574"/>
    </row>
    <row r="72" spans="2:14" ht="17.25" customHeight="1" x14ac:dyDescent="0.25">
      <c r="B72" s="28" t="s">
        <v>185</v>
      </c>
      <c r="C72" s="59"/>
      <c r="D72" s="59"/>
      <c r="E72" s="59"/>
      <c r="H72" s="56"/>
      <c r="I72" s="56"/>
      <c r="K72"/>
    </row>
    <row r="73" spans="2:14" ht="17.25" customHeight="1" x14ac:dyDescent="0.25">
      <c r="B73" s="37"/>
      <c r="C73" s="59"/>
      <c r="D73" s="59"/>
      <c r="E73" s="59"/>
      <c r="H73" s="56"/>
      <c r="I73" s="56"/>
      <c r="K73"/>
    </row>
    <row r="74" spans="2:14" x14ac:dyDescent="0.25">
      <c r="B74" s="28"/>
      <c r="H74" s="19"/>
      <c r="I74" s="19"/>
      <c r="K74"/>
    </row>
    <row r="75" spans="2:14" x14ac:dyDescent="0.25">
      <c r="B75" s="28"/>
      <c r="H75" s="19"/>
      <c r="I75" s="19"/>
      <c r="K75"/>
    </row>
    <row r="76" spans="2:14" ht="19.5" x14ac:dyDescent="0.25">
      <c r="B76" s="156" t="s">
        <v>186</v>
      </c>
      <c r="H76" s="19"/>
      <c r="I76" s="19"/>
      <c r="K76"/>
    </row>
    <row r="77" spans="2:14" ht="5.25" customHeight="1" x14ac:dyDescent="0.25">
      <c r="B77" s="429"/>
      <c r="C77" s="430"/>
      <c r="D77" s="430"/>
      <c r="E77" s="430"/>
      <c r="F77" s="430"/>
      <c r="G77" s="430"/>
      <c r="H77" s="430"/>
      <c r="I77" s="431"/>
      <c r="K77"/>
    </row>
    <row r="78" spans="2:14" ht="32.25" customHeight="1" x14ac:dyDescent="0.25">
      <c r="B78" s="568" t="s">
        <v>187</v>
      </c>
      <c r="C78" s="569"/>
      <c r="D78" s="569"/>
      <c r="E78" s="569"/>
      <c r="F78" s="569"/>
      <c r="G78" s="569"/>
      <c r="H78" s="569"/>
      <c r="I78" s="570"/>
      <c r="K78"/>
    </row>
    <row r="79" spans="2:14" ht="29.25" customHeight="1" x14ac:dyDescent="0.25">
      <c r="B79" s="568" t="s">
        <v>188</v>
      </c>
      <c r="C79" s="569"/>
      <c r="D79" s="569"/>
      <c r="E79" s="569"/>
      <c r="F79" s="569"/>
      <c r="G79" s="569"/>
      <c r="H79" s="569"/>
      <c r="I79" s="570"/>
      <c r="K79"/>
    </row>
    <row r="80" spans="2:14" x14ac:dyDescent="0.25">
      <c r="B80" s="432" t="s">
        <v>189</v>
      </c>
      <c r="C80" s="416"/>
      <c r="D80" s="416"/>
      <c r="E80" s="416"/>
      <c r="F80" s="416"/>
      <c r="G80" s="417"/>
      <c r="H80" s="416"/>
      <c r="I80" s="433"/>
      <c r="K80"/>
    </row>
    <row r="81" spans="2:11" ht="15.75" customHeight="1" x14ac:dyDescent="0.25">
      <c r="B81" s="434" t="s">
        <v>190</v>
      </c>
      <c r="C81" s="435"/>
      <c r="D81" s="435"/>
      <c r="E81" s="435"/>
      <c r="F81" s="435"/>
      <c r="G81" s="435"/>
      <c r="H81" s="435"/>
      <c r="I81" s="436"/>
      <c r="K81"/>
    </row>
    <row r="82" spans="2:11" x14ac:dyDescent="0.25">
      <c r="B82" s="28"/>
      <c r="H82" s="19"/>
      <c r="I82" s="19"/>
      <c r="K82"/>
    </row>
    <row r="83" spans="2:11" x14ac:dyDescent="0.25">
      <c r="B83" s="28"/>
      <c r="H83" s="19"/>
      <c r="I83" s="19"/>
      <c r="K83"/>
    </row>
    <row r="84" spans="2:11" x14ac:dyDescent="0.25">
      <c r="B84" s="28"/>
      <c r="H84" s="19"/>
      <c r="I84" s="19"/>
      <c r="K84"/>
    </row>
    <row r="85" spans="2:11" x14ac:dyDescent="0.25">
      <c r="H85" s="19"/>
      <c r="I85" s="19"/>
      <c r="K85"/>
    </row>
    <row r="86" spans="2:11" x14ac:dyDescent="0.25">
      <c r="H86" s="19"/>
      <c r="I86" s="19"/>
      <c r="K86"/>
    </row>
    <row r="87" spans="2:11" x14ac:dyDescent="0.25">
      <c r="H87" s="19"/>
      <c r="I87" s="19"/>
      <c r="K87"/>
    </row>
    <row r="88" spans="2:11" x14ac:dyDescent="0.25">
      <c r="H88" s="19"/>
      <c r="I88" s="19"/>
      <c r="K88"/>
    </row>
    <row r="89" spans="2:11" x14ac:dyDescent="0.25">
      <c r="H89" s="19"/>
      <c r="I89" s="19"/>
      <c r="K89"/>
    </row>
    <row r="90" spans="2:11" x14ac:dyDescent="0.25">
      <c r="H90" s="19"/>
      <c r="I90" s="19"/>
      <c r="K90"/>
    </row>
  </sheetData>
  <sheetProtection password="CB78" sheet="1"/>
  <dataConsolidate/>
  <mergeCells count="32">
    <mergeCell ref="B79:I79"/>
    <mergeCell ref="C39:C40"/>
    <mergeCell ref="C43:C44"/>
    <mergeCell ref="B33:B44"/>
    <mergeCell ref="C41:C42"/>
    <mergeCell ref="C60:C61"/>
    <mergeCell ref="C33:C34"/>
    <mergeCell ref="C58:C59"/>
    <mergeCell ref="C56:C57"/>
    <mergeCell ref="B71:N71"/>
    <mergeCell ref="C62:C63"/>
    <mergeCell ref="B55:B63"/>
    <mergeCell ref="B78:I78"/>
    <mergeCell ref="B52:I54"/>
    <mergeCell ref="C37:C38"/>
    <mergeCell ref="C35:C36"/>
    <mergeCell ref="C22:C23"/>
    <mergeCell ref="B46:C47"/>
    <mergeCell ref="C30:C31"/>
    <mergeCell ref="C24:C25"/>
    <mergeCell ref="B18:B31"/>
    <mergeCell ref="C28:C29"/>
    <mergeCell ref="C20:C21"/>
    <mergeCell ref="C26:C27"/>
    <mergeCell ref="B1:L1"/>
    <mergeCell ref="B9:B16"/>
    <mergeCell ref="C15:C16"/>
    <mergeCell ref="B5:I5"/>
    <mergeCell ref="C18:C19"/>
    <mergeCell ref="C11:C12"/>
    <mergeCell ref="C9:C10"/>
    <mergeCell ref="C13:C14"/>
  </mergeCells>
  <dataValidations count="1">
    <dataValidation type="whole" operator="greaterThanOrEqual" allowBlank="1" showInputMessage="1" showErrorMessage="1" sqref="E62 E58 E56 E60 E11:I11 E13:I13 E15:I15 E18:I18 E20:I20 E22:I22 E24:I24 E26:I26 E28:I28 E33:I33 E35:I35 E37:I37 E39:I39 E41:I41 E43:I43 E46:I46 E9:I9 F62:G62 F58:G58 F56:G56 F60:G60">
      <formula1>0</formula1>
    </dataValidation>
  </dataValidations>
  <hyperlinks>
    <hyperlink ref="M1" location="Inicio!A1" display="Ir a Tabla de contenido"/>
  </hyperlinks>
  <pageMargins left="0.49" right="0.17" top="0.75" bottom="0.75" header="0.3" footer="0.3"/>
  <pageSetup paperSize="9" scale="57" fitToHeight="0" orientation="portrait" r:id="rId1"/>
  <ignoredErrors>
    <ignoredError sqref="G30:I30 G43:I43 G15:I15 F15 F30 F43"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BA48"/>
  <sheetViews>
    <sheetView showGridLines="0" tabSelected="1" zoomScale="85" zoomScaleNormal="85" workbookViewId="0">
      <pane ySplit="5" topLeftCell="A10" activePane="bottomLeft" state="frozen"/>
      <selection pane="bottomLeft" activeCell="AG44" sqref="AG44"/>
    </sheetView>
  </sheetViews>
  <sheetFormatPr baseColWidth="10" defaultColWidth="11.42578125" defaultRowHeight="15" x14ac:dyDescent="0.25"/>
  <cols>
    <col min="1" max="1" width="9.5703125" style="208" customWidth="1"/>
    <col min="2" max="2" width="4" style="208" customWidth="1"/>
    <col min="3" max="3" width="7.140625" style="208" customWidth="1"/>
    <col min="4" max="4" width="7.28515625" style="208" customWidth="1"/>
    <col min="5" max="41" width="4.28515625" style="208" customWidth="1"/>
    <col min="42" max="42" width="4.5703125" style="208" customWidth="1"/>
    <col min="43" max="43" width="5.28515625" style="208" customWidth="1"/>
    <col min="44" max="44" width="6.28515625" style="208" customWidth="1"/>
    <col min="45" max="45" width="6.85546875" style="208" customWidth="1"/>
    <col min="46" max="48" width="4.5703125" style="208" customWidth="1"/>
    <col min="49" max="49" width="11.42578125" style="268"/>
    <col min="50" max="50" width="11.42578125" style="268" customWidth="1"/>
    <col min="51" max="53" width="11.42578125" style="268"/>
    <col min="54" max="16384" width="11.42578125" style="208"/>
  </cols>
  <sheetData>
    <row r="1" spans="2:53" ht="8.25" customHeight="1" x14ac:dyDescent="0.25">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row>
    <row r="2" spans="2:53" ht="5.25" customHeight="1" x14ac:dyDescent="0.35">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2:53" ht="22.5" customHeight="1" x14ac:dyDescent="0.3">
      <c r="B3" s="589" t="s">
        <v>191</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427"/>
      <c r="AR3" s="428" t="s">
        <v>31</v>
      </c>
      <c r="AS3" s="428"/>
      <c r="AT3" s="428"/>
      <c r="AU3" s="428"/>
      <c r="AV3" s="428"/>
    </row>
    <row r="4" spans="2:53" ht="29.25" customHeight="1" x14ac:dyDescent="0.4">
      <c r="B4" s="448" t="s">
        <v>192</v>
      </c>
      <c r="C4" s="448"/>
      <c r="D4" s="448"/>
      <c r="E4" s="448"/>
      <c r="F4" s="448"/>
      <c r="G4" s="448"/>
      <c r="H4" s="448"/>
      <c r="I4" s="448"/>
      <c r="J4" s="448"/>
      <c r="K4" s="448"/>
      <c r="L4" s="448"/>
      <c r="M4" s="448"/>
      <c r="N4" s="448"/>
      <c r="O4" s="448"/>
      <c r="P4" s="269"/>
      <c r="Q4" s="270"/>
      <c r="R4" s="271"/>
      <c r="S4" s="271"/>
      <c r="T4" s="271"/>
      <c r="U4" s="271"/>
      <c r="V4" s="271"/>
      <c r="W4" s="271"/>
      <c r="X4" s="271"/>
      <c r="Y4" s="272"/>
      <c r="Z4" s="272"/>
      <c r="AA4" s="273"/>
      <c r="AB4" s="274"/>
      <c r="AC4" s="274"/>
      <c r="AD4" s="274"/>
      <c r="AE4" s="274"/>
      <c r="AF4" s="274"/>
      <c r="AG4" s="271"/>
      <c r="AH4" s="271"/>
      <c r="AI4" s="271"/>
      <c r="AJ4" s="271"/>
      <c r="AK4" s="271"/>
      <c r="AL4" s="271"/>
      <c r="AM4" s="271"/>
      <c r="AN4" s="271"/>
      <c r="AO4" s="271"/>
    </row>
    <row r="5" spans="2:53" ht="12.75" customHeight="1" x14ac:dyDescent="0.25">
      <c r="B5" s="275"/>
      <c r="C5" s="276"/>
      <c r="D5" s="276"/>
      <c r="E5" s="276"/>
      <c r="F5" s="277"/>
      <c r="G5" s="277"/>
      <c r="H5" s="276"/>
      <c r="I5" s="276"/>
      <c r="J5" s="276"/>
      <c r="K5" s="276"/>
      <c r="L5" s="276"/>
      <c r="M5" s="214"/>
      <c r="N5" s="214"/>
      <c r="O5" s="214"/>
      <c r="P5" s="214"/>
      <c r="Q5" s="212"/>
      <c r="R5" s="214"/>
      <c r="S5" s="214"/>
      <c r="T5" s="214"/>
      <c r="U5" s="214"/>
      <c r="V5" s="214"/>
      <c r="W5" s="214"/>
      <c r="X5" s="214"/>
      <c r="Y5" s="278"/>
      <c r="Z5" s="279"/>
      <c r="AA5" s="280"/>
      <c r="AB5" s="276"/>
      <c r="AC5" s="276"/>
      <c r="AD5" s="276"/>
      <c r="AE5" s="276"/>
      <c r="AF5" s="276"/>
      <c r="AG5" s="214"/>
      <c r="AH5" s="214"/>
      <c r="AI5" s="214"/>
      <c r="AJ5" s="214"/>
      <c r="AK5" s="214"/>
      <c r="AL5" s="214"/>
      <c r="AM5" s="214"/>
      <c r="AN5" s="214"/>
      <c r="AO5" s="214"/>
    </row>
    <row r="6" spans="2:53" ht="15" customHeight="1" x14ac:dyDescent="0.3">
      <c r="B6" s="220" t="s">
        <v>67</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81"/>
      <c r="AQ6" s="281"/>
      <c r="AR6" s="281"/>
      <c r="AS6" s="281"/>
      <c r="AT6" s="281"/>
      <c r="AU6" s="281"/>
      <c r="AV6" s="281"/>
    </row>
    <row r="7" spans="2:53" ht="23.25" customHeight="1" x14ac:dyDescent="0.25">
      <c r="B7" s="590" t="s">
        <v>193</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282"/>
      <c r="AS7" s="282"/>
      <c r="AT7" s="282"/>
      <c r="AU7" s="282"/>
      <c r="AV7" s="282"/>
    </row>
    <row r="8" spans="2:53" ht="24" customHeight="1" x14ac:dyDescent="0.25">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283"/>
      <c r="AS8" s="283"/>
      <c r="AT8" s="283"/>
      <c r="AU8" s="283"/>
      <c r="AV8" s="283"/>
    </row>
    <row r="9" spans="2:53" ht="15.75" customHeight="1" x14ac:dyDescent="0.25">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row>
    <row r="10" spans="2:53" ht="15.75" customHeight="1" x14ac:dyDescent="0.25">
      <c r="B10" s="582" t="s">
        <v>194</v>
      </c>
      <c r="C10" s="582"/>
      <c r="D10" s="582"/>
      <c r="E10" s="582"/>
      <c r="F10" s="582"/>
      <c r="G10" s="582"/>
      <c r="H10" s="582"/>
      <c r="I10" s="582"/>
      <c r="J10" s="582"/>
      <c r="K10" s="582"/>
      <c r="L10" s="582"/>
      <c r="M10" s="582"/>
      <c r="N10" s="582"/>
      <c r="O10" s="582"/>
      <c r="P10" s="582"/>
      <c r="Q10" s="582"/>
      <c r="R10" s="582"/>
      <c r="S10" s="582"/>
      <c r="T10" s="582"/>
      <c r="U10" s="582"/>
      <c r="V10" s="582"/>
      <c r="AO10" s="305"/>
      <c r="AP10" s="305"/>
      <c r="AQ10" s="305"/>
      <c r="AU10" s="286"/>
      <c r="AW10" s="208"/>
      <c r="AX10" s="208"/>
      <c r="AY10" s="208"/>
      <c r="AZ10" s="208"/>
      <c r="BA10" s="208"/>
    </row>
    <row r="11" spans="2:53" ht="15.75" customHeight="1" x14ac:dyDescent="0.25">
      <c r="B11" s="287"/>
      <c r="C11" s="586" t="s">
        <v>178</v>
      </c>
      <c r="D11" s="587"/>
      <c r="E11" s="587"/>
      <c r="F11" s="588"/>
      <c r="G11" s="288" t="s">
        <v>195</v>
      </c>
      <c r="H11" s="288" t="s">
        <v>196</v>
      </c>
      <c r="I11" s="287"/>
      <c r="J11" s="287"/>
      <c r="K11" s="287"/>
      <c r="L11" s="287"/>
      <c r="S11" s="268"/>
      <c r="T11" s="268"/>
      <c r="U11" s="268"/>
      <c r="V11" s="268"/>
      <c r="X11" s="285"/>
      <c r="Y11" s="631" t="s">
        <v>197</v>
      </c>
      <c r="Z11" s="632"/>
      <c r="AA11" s="632"/>
      <c r="AB11" s="632"/>
      <c r="AC11" s="632"/>
      <c r="AD11" s="632"/>
      <c r="AE11" s="632"/>
      <c r="AF11" s="632"/>
      <c r="AG11" s="632"/>
      <c r="AH11" s="633"/>
      <c r="AI11" s="586" t="s">
        <v>198</v>
      </c>
      <c r="AJ11" s="587"/>
      <c r="AK11" s="588"/>
      <c r="AX11" s="208"/>
      <c r="AY11" s="208"/>
      <c r="AZ11" s="208"/>
      <c r="BA11" s="208"/>
    </row>
    <row r="12" spans="2:53" ht="15.75" customHeight="1" x14ac:dyDescent="0.25">
      <c r="C12" s="583" t="s">
        <v>199</v>
      </c>
      <c r="D12" s="584"/>
      <c r="E12" s="584"/>
      <c r="F12" s="585"/>
      <c r="G12" s="131">
        <v>5</v>
      </c>
      <c r="H12" s="424">
        <v>30</v>
      </c>
      <c r="S12" s="268"/>
      <c r="T12" s="268"/>
      <c r="U12" s="268"/>
      <c r="V12" s="268"/>
      <c r="W12" s="231"/>
      <c r="X12" s="289" t="s">
        <v>77</v>
      </c>
      <c r="Y12" s="628" t="s">
        <v>200</v>
      </c>
      <c r="Z12" s="629"/>
      <c r="AA12" s="629"/>
      <c r="AB12" s="629"/>
      <c r="AC12" s="629"/>
      <c r="AD12" s="629"/>
      <c r="AE12" s="629"/>
      <c r="AF12" s="629"/>
      <c r="AG12" s="629"/>
      <c r="AH12" s="630"/>
      <c r="AI12" s="603">
        <f>COUNTIF(E25:AO44,"A")</f>
        <v>186</v>
      </c>
      <c r="AJ12" s="604"/>
      <c r="AK12" s="605"/>
      <c r="AM12" s="403" t="s">
        <v>201</v>
      </c>
      <c r="AN12" s="401"/>
      <c r="AO12" s="401"/>
      <c r="AP12" s="401"/>
      <c r="AQ12" s="401"/>
      <c r="AR12" s="401"/>
      <c r="AS12" s="401"/>
      <c r="AT12" s="401"/>
      <c r="AX12" s="208"/>
      <c r="AY12" s="208"/>
      <c r="AZ12" s="208"/>
      <c r="BA12" s="208"/>
    </row>
    <row r="13" spans="2:53" ht="15.75" customHeight="1" x14ac:dyDescent="0.25">
      <c r="C13" s="583" t="s">
        <v>202</v>
      </c>
      <c r="D13" s="584"/>
      <c r="E13" s="584"/>
      <c r="F13" s="585"/>
      <c r="G13" s="131">
        <v>6</v>
      </c>
      <c r="H13" s="424">
        <v>30</v>
      </c>
      <c r="M13" s="290"/>
      <c r="S13" s="290"/>
      <c r="T13" s="290"/>
      <c r="U13" s="290"/>
      <c r="V13" s="290"/>
      <c r="W13" s="231"/>
      <c r="X13" s="408" t="s">
        <v>78</v>
      </c>
      <c r="Y13" s="370" t="s">
        <v>203</v>
      </c>
      <c r="Z13" s="371"/>
      <c r="AA13" s="371"/>
      <c r="AB13" s="371"/>
      <c r="AC13" s="371"/>
      <c r="AD13" s="371"/>
      <c r="AE13" s="371"/>
      <c r="AF13" s="371"/>
      <c r="AG13" s="371"/>
      <c r="AH13" s="372"/>
      <c r="AI13" s="603">
        <f>COUNTIF(E25:AO44,"B")</f>
        <v>8</v>
      </c>
      <c r="AJ13" s="604"/>
      <c r="AK13" s="605"/>
      <c r="AM13" s="403" t="s">
        <v>204</v>
      </c>
      <c r="AN13" s="402"/>
      <c r="AO13" s="402"/>
      <c r="AP13" s="402"/>
      <c r="AQ13" s="402"/>
      <c r="AR13" s="402"/>
      <c r="AS13" s="402"/>
      <c r="AT13" s="268"/>
      <c r="AX13" s="208"/>
      <c r="AY13" s="208"/>
      <c r="AZ13" s="208"/>
      <c r="BA13" s="208"/>
    </row>
    <row r="14" spans="2:53" ht="15.75" customHeight="1" x14ac:dyDescent="0.25">
      <c r="C14" s="583" t="s">
        <v>205</v>
      </c>
      <c r="D14" s="584"/>
      <c r="E14" s="584"/>
      <c r="F14" s="585"/>
      <c r="G14" s="131">
        <v>7</v>
      </c>
      <c r="H14" s="424">
        <v>28</v>
      </c>
      <c r="M14" s="290"/>
      <c r="N14" s="290"/>
      <c r="O14" s="290"/>
      <c r="P14" s="290"/>
      <c r="Q14" s="290"/>
      <c r="R14" s="290"/>
      <c r="S14" s="290"/>
      <c r="T14" s="290"/>
      <c r="U14" s="290"/>
      <c r="V14" s="290"/>
      <c r="W14" s="231"/>
      <c r="X14" s="406" t="s">
        <v>79</v>
      </c>
      <c r="Y14" s="370" t="s">
        <v>206</v>
      </c>
      <c r="Z14" s="371"/>
      <c r="AA14" s="371"/>
      <c r="AB14" s="371"/>
      <c r="AC14" s="371"/>
      <c r="AD14" s="371"/>
      <c r="AE14" s="371"/>
      <c r="AF14" s="371"/>
      <c r="AG14" s="371"/>
      <c r="AH14" s="372"/>
      <c r="AI14" s="603">
        <f>COUNTIF(E25:AO44,"C")</f>
        <v>1</v>
      </c>
      <c r="AJ14" s="604"/>
      <c r="AK14" s="605"/>
      <c r="AM14" s="598" t="s">
        <v>207</v>
      </c>
      <c r="AN14" s="598"/>
      <c r="AO14" s="598"/>
      <c r="AP14" s="598"/>
      <c r="AQ14" s="598"/>
      <c r="AR14" s="598"/>
      <c r="AS14" s="598"/>
      <c r="AT14" s="598"/>
      <c r="AU14" s="598"/>
      <c r="AV14" s="598"/>
      <c r="AX14" s="208"/>
      <c r="AY14" s="208"/>
      <c r="AZ14" s="208"/>
      <c r="BA14" s="208"/>
    </row>
    <row r="15" spans="2:53" ht="15.75" customHeight="1" x14ac:dyDescent="0.25">
      <c r="B15" s="290"/>
      <c r="C15" s="627" t="s">
        <v>208</v>
      </c>
      <c r="D15" s="627"/>
      <c r="E15" s="627"/>
      <c r="F15" s="627"/>
      <c r="G15" s="627"/>
      <c r="H15" s="627"/>
      <c r="I15" s="627"/>
      <c r="J15" s="627"/>
      <c r="K15" s="627"/>
      <c r="L15" s="627"/>
      <c r="M15" s="627"/>
      <c r="N15" s="627"/>
      <c r="O15" s="627"/>
      <c r="P15" s="627"/>
      <c r="Q15" s="627"/>
      <c r="R15" s="627"/>
      <c r="S15" s="627"/>
      <c r="T15" s="627"/>
      <c r="U15" s="627"/>
      <c r="V15" s="290"/>
      <c r="W15" s="231"/>
      <c r="X15" s="291" t="s">
        <v>209</v>
      </c>
      <c r="Y15" s="370" t="s">
        <v>210</v>
      </c>
      <c r="Z15" s="371"/>
      <c r="AA15" s="371"/>
      <c r="AB15" s="371"/>
      <c r="AC15" s="371"/>
      <c r="AD15" s="371"/>
      <c r="AE15" s="371"/>
      <c r="AF15" s="371"/>
      <c r="AG15" s="371"/>
      <c r="AH15" s="372"/>
      <c r="AI15" s="603">
        <f>COUNTIF(E25:AO44,"D")</f>
        <v>88</v>
      </c>
      <c r="AJ15" s="604"/>
      <c r="AK15" s="605"/>
      <c r="AM15" s="598"/>
      <c r="AN15" s="598"/>
      <c r="AO15" s="598"/>
      <c r="AP15" s="598"/>
      <c r="AQ15" s="598"/>
      <c r="AR15" s="598"/>
      <c r="AS15" s="598"/>
      <c r="AT15" s="598"/>
      <c r="AU15" s="598"/>
      <c r="AV15" s="598"/>
      <c r="AX15" s="208"/>
      <c r="BA15" s="208"/>
    </row>
    <row r="16" spans="2:53" ht="18.75" customHeight="1" x14ac:dyDescent="0.25">
      <c r="B16" s="290"/>
      <c r="C16" s="627"/>
      <c r="D16" s="627"/>
      <c r="E16" s="627"/>
      <c r="F16" s="627"/>
      <c r="G16" s="627"/>
      <c r="H16" s="627"/>
      <c r="I16" s="627"/>
      <c r="J16" s="627"/>
      <c r="K16" s="627"/>
      <c r="L16" s="627"/>
      <c r="M16" s="627"/>
      <c r="N16" s="627"/>
      <c r="O16" s="627"/>
      <c r="P16" s="627"/>
      <c r="Q16" s="627"/>
      <c r="R16" s="627"/>
      <c r="S16" s="627"/>
      <c r="T16" s="627"/>
      <c r="U16" s="627"/>
      <c r="V16" s="290"/>
      <c r="W16" s="231"/>
      <c r="X16" s="333" t="s">
        <v>211</v>
      </c>
      <c r="Y16" s="370" t="s">
        <v>212</v>
      </c>
      <c r="Z16" s="371"/>
      <c r="AA16" s="371"/>
      <c r="AB16" s="371"/>
      <c r="AC16" s="371"/>
      <c r="AD16" s="371"/>
      <c r="AE16" s="371"/>
      <c r="AF16" s="371"/>
      <c r="AG16" s="371"/>
      <c r="AH16" s="372"/>
      <c r="AI16" s="603">
        <f>COUNTIF(E25:AO44,"E")</f>
        <v>8</v>
      </c>
      <c r="AJ16" s="604"/>
      <c r="AK16" s="605"/>
      <c r="AM16" s="598"/>
      <c r="AN16" s="598"/>
      <c r="AO16" s="598"/>
      <c r="AP16" s="598"/>
      <c r="AQ16" s="598"/>
      <c r="AR16" s="598"/>
      <c r="AS16" s="598"/>
      <c r="AT16" s="598"/>
      <c r="AU16" s="598"/>
      <c r="AV16" s="598"/>
      <c r="AW16" s="292"/>
      <c r="AX16" s="208"/>
      <c r="AY16" s="208"/>
      <c r="AZ16" s="208"/>
      <c r="BA16" s="208"/>
    </row>
    <row r="17" spans="2:53" ht="15.75" customHeight="1" x14ac:dyDescent="0.25">
      <c r="B17" s="290"/>
      <c r="C17" s="627"/>
      <c r="D17" s="627"/>
      <c r="E17" s="627"/>
      <c r="F17" s="627"/>
      <c r="G17" s="627"/>
      <c r="H17" s="627"/>
      <c r="I17" s="627"/>
      <c r="J17" s="627"/>
      <c r="K17" s="627"/>
      <c r="L17" s="627"/>
      <c r="M17" s="627"/>
      <c r="N17" s="627"/>
      <c r="O17" s="627"/>
      <c r="P17" s="627"/>
      <c r="Q17" s="627"/>
      <c r="R17" s="627"/>
      <c r="S17" s="627"/>
      <c r="T17" s="627"/>
      <c r="U17" s="627"/>
      <c r="V17" s="290"/>
      <c r="W17" s="231"/>
      <c r="X17" s="409" t="s">
        <v>213</v>
      </c>
      <c r="Y17" s="370" t="s">
        <v>214</v>
      </c>
      <c r="Z17" s="371"/>
      <c r="AA17" s="371"/>
      <c r="AB17" s="371"/>
      <c r="AC17" s="371"/>
      <c r="AD17" s="371"/>
      <c r="AE17" s="371"/>
      <c r="AF17" s="371"/>
      <c r="AG17" s="371"/>
      <c r="AH17" s="372"/>
      <c r="AI17" s="603">
        <f>COUNTIF(E25:AO44,"F")</f>
        <v>10</v>
      </c>
      <c r="AJ17" s="604"/>
      <c r="AK17" s="605"/>
      <c r="AM17" s="597" t="s">
        <v>215</v>
      </c>
      <c r="AN17" s="597"/>
      <c r="AO17" s="597"/>
      <c r="AP17" s="597"/>
      <c r="AQ17" s="597"/>
      <c r="AR17" s="597"/>
      <c r="AS17" s="597"/>
      <c r="AT17" s="597"/>
      <c r="AU17" s="597"/>
      <c r="AV17" s="597"/>
      <c r="AW17" s="292"/>
      <c r="AY17" s="208"/>
      <c r="AZ17" s="208"/>
      <c r="BA17" s="208"/>
    </row>
    <row r="18" spans="2:53" ht="17.25" customHeight="1" x14ac:dyDescent="0.25">
      <c r="B18" s="290"/>
      <c r="C18" s="290"/>
      <c r="D18" s="290"/>
      <c r="E18" s="290"/>
      <c r="F18" s="290"/>
      <c r="G18" s="290"/>
      <c r="H18" s="290"/>
      <c r="I18" s="290"/>
      <c r="J18" s="290"/>
      <c r="K18" s="290"/>
      <c r="L18" s="290"/>
      <c r="M18" s="290"/>
      <c r="N18" s="290"/>
      <c r="O18" s="290"/>
      <c r="P18" s="290"/>
      <c r="Q18" s="290"/>
      <c r="R18" s="290"/>
      <c r="S18" s="290"/>
      <c r="T18" s="290"/>
      <c r="U18" s="290"/>
      <c r="V18" s="290"/>
      <c r="W18" s="231"/>
      <c r="X18" s="407" t="s">
        <v>216</v>
      </c>
      <c r="Y18" s="370" t="s">
        <v>217</v>
      </c>
      <c r="Z18" s="371"/>
      <c r="AA18" s="371"/>
      <c r="AB18" s="371"/>
      <c r="AC18" s="371"/>
      <c r="AD18" s="371"/>
      <c r="AE18" s="371"/>
      <c r="AF18" s="371"/>
      <c r="AG18" s="371"/>
      <c r="AH18" s="372"/>
      <c r="AI18" s="603">
        <f>COUNTIF(E25:AO44,"G")</f>
        <v>5</v>
      </c>
      <c r="AJ18" s="604"/>
      <c r="AK18" s="605"/>
      <c r="AL18" s="292"/>
      <c r="AM18" s="597"/>
      <c r="AN18" s="597"/>
      <c r="AO18" s="597"/>
      <c r="AP18" s="597"/>
      <c r="AQ18" s="597"/>
      <c r="AR18" s="597"/>
      <c r="AS18" s="597"/>
      <c r="AT18" s="597"/>
      <c r="AU18" s="597"/>
      <c r="AV18" s="597"/>
      <c r="AW18" s="292"/>
      <c r="AX18" s="208"/>
      <c r="AY18" s="208"/>
      <c r="AZ18" s="208"/>
      <c r="BA18" s="208"/>
    </row>
    <row r="19" spans="2:53" ht="15.75" customHeight="1" x14ac:dyDescent="0.25">
      <c r="B19" s="290"/>
      <c r="C19" s="290"/>
      <c r="D19" s="290"/>
      <c r="E19" s="290"/>
      <c r="F19" s="290"/>
      <c r="G19" s="290"/>
      <c r="H19" s="290"/>
      <c r="I19" s="290"/>
      <c r="J19" s="290"/>
      <c r="K19" s="290"/>
      <c r="L19" s="290"/>
      <c r="M19" s="290"/>
      <c r="N19" s="290"/>
      <c r="O19" s="290"/>
      <c r="P19" s="290"/>
      <c r="Q19" s="290"/>
      <c r="R19" s="290"/>
      <c r="S19" s="290"/>
      <c r="T19" s="290"/>
      <c r="U19" s="290"/>
      <c r="V19" s="290"/>
      <c r="X19" s="405" t="s">
        <v>218</v>
      </c>
      <c r="Z19" s="292"/>
      <c r="AA19" s="292"/>
      <c r="AB19" s="292"/>
      <c r="AC19" s="292"/>
      <c r="AD19" s="292"/>
      <c r="AE19" s="292"/>
      <c r="AF19" s="292"/>
      <c r="AG19" s="292"/>
      <c r="AH19" s="292"/>
      <c r="AI19" s="292"/>
      <c r="AJ19" s="292"/>
      <c r="AK19" s="292"/>
      <c r="AL19" s="292"/>
      <c r="AM19" s="597"/>
      <c r="AN19" s="597"/>
      <c r="AO19" s="597"/>
      <c r="AP19" s="597"/>
      <c r="AQ19" s="597"/>
      <c r="AR19" s="597"/>
      <c r="AS19" s="597"/>
      <c r="AT19" s="597"/>
      <c r="AU19" s="597"/>
      <c r="AV19" s="597"/>
      <c r="AW19" s="292"/>
      <c r="AX19" s="208"/>
      <c r="AY19" s="208"/>
      <c r="AZ19" s="208"/>
      <c r="BA19" s="208"/>
    </row>
    <row r="20" spans="2:53" ht="15.75" customHeight="1" x14ac:dyDescent="0.25">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08"/>
      <c r="AY20" s="208"/>
      <c r="AZ20" s="208"/>
      <c r="BA20" s="208"/>
    </row>
    <row r="21" spans="2:53" ht="17.25" customHeight="1" x14ac:dyDescent="0.25">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X21" s="292"/>
      <c r="AY21" s="208"/>
      <c r="AZ21" s="208"/>
      <c r="BA21" s="208"/>
    </row>
    <row r="23" spans="2:53" ht="15" customHeight="1" x14ac:dyDescent="0.25">
      <c r="B23" s="613" t="s">
        <v>219</v>
      </c>
      <c r="C23" s="614"/>
      <c r="D23" s="614"/>
      <c r="E23" s="592" t="s">
        <v>220</v>
      </c>
      <c r="F23" s="593"/>
      <c r="G23" s="593"/>
      <c r="H23" s="593"/>
      <c r="I23" s="593"/>
      <c r="J23" s="593"/>
      <c r="K23" s="594"/>
      <c r="L23" s="592" t="s">
        <v>221</v>
      </c>
      <c r="M23" s="593"/>
      <c r="N23" s="593"/>
      <c r="O23" s="593"/>
      <c r="P23" s="593"/>
      <c r="Q23" s="593"/>
      <c r="R23" s="594"/>
      <c r="S23" s="592" t="s">
        <v>222</v>
      </c>
      <c r="T23" s="593"/>
      <c r="U23" s="593"/>
      <c r="V23" s="593"/>
      <c r="W23" s="593"/>
      <c r="X23" s="593"/>
      <c r="Y23" s="594"/>
      <c r="Z23" s="592" t="s">
        <v>223</v>
      </c>
      <c r="AA23" s="593"/>
      <c r="AB23" s="593"/>
      <c r="AC23" s="593"/>
      <c r="AD23" s="593"/>
      <c r="AE23" s="593"/>
      <c r="AF23" s="594"/>
      <c r="AG23" s="592" t="s">
        <v>224</v>
      </c>
      <c r="AH23" s="593"/>
      <c r="AI23" s="593"/>
      <c r="AJ23" s="593"/>
      <c r="AK23" s="593"/>
      <c r="AL23" s="593"/>
      <c r="AM23" s="594"/>
      <c r="AN23" s="599" t="s">
        <v>225</v>
      </c>
      <c r="AO23" s="600"/>
      <c r="AP23" s="601" t="s">
        <v>226</v>
      </c>
      <c r="AQ23" s="606" t="s">
        <v>227</v>
      </c>
      <c r="AR23" s="607"/>
      <c r="AS23" s="608"/>
      <c r="AT23" s="595" t="s">
        <v>228</v>
      </c>
      <c r="AU23" s="595" t="s">
        <v>229</v>
      </c>
      <c r="AV23" s="595" t="s">
        <v>230</v>
      </c>
    </row>
    <row r="24" spans="2:53" ht="15" customHeight="1" x14ac:dyDescent="0.25">
      <c r="B24" s="615"/>
      <c r="C24" s="616"/>
      <c r="D24" s="616"/>
      <c r="E24" s="293" t="s">
        <v>231</v>
      </c>
      <c r="F24" s="293" t="s">
        <v>232</v>
      </c>
      <c r="G24" s="293" t="s">
        <v>233</v>
      </c>
      <c r="H24" s="293" t="s">
        <v>234</v>
      </c>
      <c r="I24" s="293" t="s">
        <v>235</v>
      </c>
      <c r="J24" s="293" t="s">
        <v>236</v>
      </c>
      <c r="K24" s="293" t="s">
        <v>209</v>
      </c>
      <c r="L24" s="293" t="s">
        <v>231</v>
      </c>
      <c r="M24" s="293" t="s">
        <v>232</v>
      </c>
      <c r="N24" s="293" t="s">
        <v>233</v>
      </c>
      <c r="O24" s="293" t="s">
        <v>234</v>
      </c>
      <c r="P24" s="293" t="s">
        <v>235</v>
      </c>
      <c r="Q24" s="293" t="s">
        <v>236</v>
      </c>
      <c r="R24" s="293" t="s">
        <v>209</v>
      </c>
      <c r="S24" s="293" t="s">
        <v>231</v>
      </c>
      <c r="T24" s="293" t="s">
        <v>232</v>
      </c>
      <c r="U24" s="293" t="s">
        <v>233</v>
      </c>
      <c r="V24" s="293" t="s">
        <v>234</v>
      </c>
      <c r="W24" s="293" t="s">
        <v>235</v>
      </c>
      <c r="X24" s="293" t="s">
        <v>236</v>
      </c>
      <c r="Y24" s="293" t="s">
        <v>209</v>
      </c>
      <c r="Z24" s="293" t="s">
        <v>231</v>
      </c>
      <c r="AA24" s="293" t="s">
        <v>232</v>
      </c>
      <c r="AB24" s="293" t="s">
        <v>233</v>
      </c>
      <c r="AC24" s="293" t="s">
        <v>234</v>
      </c>
      <c r="AD24" s="293" t="s">
        <v>235</v>
      </c>
      <c r="AE24" s="293" t="s">
        <v>236</v>
      </c>
      <c r="AF24" s="293" t="s">
        <v>209</v>
      </c>
      <c r="AG24" s="293" t="s">
        <v>231</v>
      </c>
      <c r="AH24" s="293" t="s">
        <v>232</v>
      </c>
      <c r="AI24" s="293" t="s">
        <v>233</v>
      </c>
      <c r="AJ24" s="293" t="s">
        <v>234</v>
      </c>
      <c r="AK24" s="293" t="s">
        <v>235</v>
      </c>
      <c r="AL24" s="293" t="s">
        <v>236</v>
      </c>
      <c r="AM24" s="293" t="s">
        <v>209</v>
      </c>
      <c r="AN24" s="293" t="s">
        <v>231</v>
      </c>
      <c r="AO24" s="293" t="s">
        <v>232</v>
      </c>
      <c r="AP24" s="602"/>
      <c r="AQ24" s="294" t="s">
        <v>237</v>
      </c>
      <c r="AR24" s="294" t="s">
        <v>238</v>
      </c>
      <c r="AS24" s="294" t="s">
        <v>239</v>
      </c>
      <c r="AT24" s="596"/>
      <c r="AU24" s="596"/>
      <c r="AV24" s="596"/>
    </row>
    <row r="25" spans="2:53" ht="15" customHeight="1" x14ac:dyDescent="0.25">
      <c r="B25" s="609" t="s">
        <v>240</v>
      </c>
      <c r="C25" s="610"/>
      <c r="D25" s="295" t="s">
        <v>241</v>
      </c>
      <c r="E25" s="296"/>
      <c r="F25" s="296"/>
      <c r="G25" s="297">
        <v>1</v>
      </c>
      <c r="H25" s="297">
        <v>2</v>
      </c>
      <c r="I25" s="297">
        <v>3</v>
      </c>
      <c r="J25" s="297">
        <v>4</v>
      </c>
      <c r="K25" s="297">
        <v>5</v>
      </c>
      <c r="L25" s="297">
        <v>6</v>
      </c>
      <c r="M25" s="297">
        <v>7</v>
      </c>
      <c r="N25" s="297">
        <v>8</v>
      </c>
      <c r="O25" s="297">
        <v>9</v>
      </c>
      <c r="P25" s="297">
        <v>10</v>
      </c>
      <c r="Q25" s="297">
        <v>11</v>
      </c>
      <c r="R25" s="297">
        <v>12</v>
      </c>
      <c r="S25" s="297">
        <v>13</v>
      </c>
      <c r="T25" s="297">
        <v>14</v>
      </c>
      <c r="U25" s="297">
        <v>15</v>
      </c>
      <c r="V25" s="297">
        <v>16</v>
      </c>
      <c r="W25" s="297">
        <v>17</v>
      </c>
      <c r="X25" s="297">
        <v>18</v>
      </c>
      <c r="Y25" s="297">
        <v>19</v>
      </c>
      <c r="Z25" s="297">
        <v>20</v>
      </c>
      <c r="AA25" s="297">
        <v>21</v>
      </c>
      <c r="AB25" s="297">
        <v>22</v>
      </c>
      <c r="AC25" s="297">
        <v>23</v>
      </c>
      <c r="AD25" s="297">
        <v>24</v>
      </c>
      <c r="AE25" s="297">
        <v>25</v>
      </c>
      <c r="AF25" s="297">
        <v>26</v>
      </c>
      <c r="AG25" s="297">
        <v>27</v>
      </c>
      <c r="AH25" s="297">
        <v>28</v>
      </c>
      <c r="AI25" s="297">
        <v>29</v>
      </c>
      <c r="AJ25" s="297">
        <v>30</v>
      </c>
      <c r="AK25" s="297">
        <v>31</v>
      </c>
      <c r="AL25" s="296"/>
      <c r="AM25" s="296"/>
      <c r="AN25" s="296"/>
      <c r="AO25" s="296"/>
      <c r="AP25" s="620">
        <f>COUNTIF(E26:AO26,"A")</f>
        <v>15</v>
      </c>
      <c r="AQ25" s="425">
        <f>AVERAGE(AP25*$G$12)</f>
        <v>75</v>
      </c>
      <c r="AR25" s="425">
        <f>AVERAGE(AP25*$G$13)</f>
        <v>90</v>
      </c>
      <c r="AS25" s="425">
        <f>AVERAGE(AP25*$G$14)</f>
        <v>105</v>
      </c>
      <c r="AT25" s="624" t="s">
        <v>242</v>
      </c>
      <c r="AU25" s="624" t="s">
        <v>243</v>
      </c>
      <c r="AV25" s="624" t="s">
        <v>244</v>
      </c>
    </row>
    <row r="26" spans="2:53" ht="15" customHeight="1" x14ac:dyDescent="0.25">
      <c r="B26" s="611"/>
      <c r="C26" s="612"/>
      <c r="D26" s="298" t="s">
        <v>245</v>
      </c>
      <c r="E26" s="296"/>
      <c r="F26" s="296"/>
      <c r="G26" s="129" t="s">
        <v>78</v>
      </c>
      <c r="H26" s="129" t="s">
        <v>78</v>
      </c>
      <c r="I26" s="129" t="s">
        <v>78</v>
      </c>
      <c r="J26" s="129" t="s">
        <v>209</v>
      </c>
      <c r="K26" s="129" t="s">
        <v>209</v>
      </c>
      <c r="L26" s="129" t="s">
        <v>78</v>
      </c>
      <c r="M26" s="129" t="s">
        <v>78</v>
      </c>
      <c r="N26" s="129" t="s">
        <v>78</v>
      </c>
      <c r="O26" s="129" t="s">
        <v>78</v>
      </c>
      <c r="P26" s="129" t="s">
        <v>78</v>
      </c>
      <c r="Q26" s="129" t="s">
        <v>209</v>
      </c>
      <c r="R26" s="129" t="s">
        <v>209</v>
      </c>
      <c r="S26" s="129" t="s">
        <v>77</v>
      </c>
      <c r="T26" s="129" t="s">
        <v>77</v>
      </c>
      <c r="U26" s="129" t="s">
        <v>77</v>
      </c>
      <c r="V26" s="129" t="s">
        <v>77</v>
      </c>
      <c r="W26" s="129" t="s">
        <v>77</v>
      </c>
      <c r="X26" s="129" t="s">
        <v>209</v>
      </c>
      <c r="Y26" s="129" t="s">
        <v>209</v>
      </c>
      <c r="Z26" s="129" t="s">
        <v>77</v>
      </c>
      <c r="AA26" s="129" t="s">
        <v>77</v>
      </c>
      <c r="AB26" s="129" t="s">
        <v>77</v>
      </c>
      <c r="AC26" s="129" t="s">
        <v>77</v>
      </c>
      <c r="AD26" s="129" t="s">
        <v>77</v>
      </c>
      <c r="AE26" s="129" t="s">
        <v>209</v>
      </c>
      <c r="AF26" s="129" t="s">
        <v>209</v>
      </c>
      <c r="AG26" s="129" t="s">
        <v>77</v>
      </c>
      <c r="AH26" s="129" t="s">
        <v>77</v>
      </c>
      <c r="AI26" s="129" t="s">
        <v>77</v>
      </c>
      <c r="AJ26" s="129" t="s">
        <v>77</v>
      </c>
      <c r="AK26" s="129" t="s">
        <v>77</v>
      </c>
      <c r="AL26" s="296"/>
      <c r="AM26" s="296"/>
      <c r="AN26" s="296"/>
      <c r="AO26" s="296"/>
      <c r="AP26" s="621"/>
      <c r="AQ26" s="426">
        <f>AVERAGE(AP25*$H$12)</f>
        <v>450</v>
      </c>
      <c r="AR26" s="426">
        <f>AVERAGE($AP$25*$H$13)</f>
        <v>450</v>
      </c>
      <c r="AS26" s="426">
        <f>AVERAGE(AP25*$H$14)</f>
        <v>420</v>
      </c>
      <c r="AT26" s="625"/>
      <c r="AU26" s="625"/>
      <c r="AV26" s="625"/>
    </row>
    <row r="27" spans="2:53" x14ac:dyDescent="0.25">
      <c r="B27" s="609" t="s">
        <v>246</v>
      </c>
      <c r="C27" s="610"/>
      <c r="D27" s="295" t="s">
        <v>241</v>
      </c>
      <c r="E27" s="296"/>
      <c r="F27" s="296"/>
      <c r="G27" s="296"/>
      <c r="H27" s="296"/>
      <c r="I27" s="296"/>
      <c r="J27" s="297">
        <v>1</v>
      </c>
      <c r="K27" s="297">
        <v>2</v>
      </c>
      <c r="L27" s="297">
        <v>3</v>
      </c>
      <c r="M27" s="297">
        <v>4</v>
      </c>
      <c r="N27" s="297">
        <v>5</v>
      </c>
      <c r="O27" s="297">
        <v>6</v>
      </c>
      <c r="P27" s="297">
        <v>7</v>
      </c>
      <c r="Q27" s="297">
        <v>8</v>
      </c>
      <c r="R27" s="297">
        <v>9</v>
      </c>
      <c r="S27" s="297">
        <v>10</v>
      </c>
      <c r="T27" s="297">
        <v>11</v>
      </c>
      <c r="U27" s="297">
        <v>12</v>
      </c>
      <c r="V27" s="297">
        <v>13</v>
      </c>
      <c r="W27" s="297">
        <v>14</v>
      </c>
      <c r="X27" s="297">
        <v>15</v>
      </c>
      <c r="Y27" s="297">
        <v>16</v>
      </c>
      <c r="Z27" s="297">
        <v>17</v>
      </c>
      <c r="AA27" s="297">
        <v>18</v>
      </c>
      <c r="AB27" s="297">
        <v>19</v>
      </c>
      <c r="AC27" s="297">
        <v>20</v>
      </c>
      <c r="AD27" s="297">
        <v>21</v>
      </c>
      <c r="AE27" s="297">
        <v>22</v>
      </c>
      <c r="AF27" s="297">
        <v>23</v>
      </c>
      <c r="AG27" s="297">
        <v>24</v>
      </c>
      <c r="AH27" s="297">
        <v>25</v>
      </c>
      <c r="AI27" s="297">
        <v>26</v>
      </c>
      <c r="AJ27" s="297">
        <v>27</v>
      </c>
      <c r="AK27" s="297">
        <v>28</v>
      </c>
      <c r="AL27" s="297">
        <v>29</v>
      </c>
      <c r="AM27" s="297">
        <v>30</v>
      </c>
      <c r="AN27" s="296"/>
      <c r="AO27" s="296"/>
      <c r="AP27" s="620">
        <f>COUNTIF(E28:AO28,"A")</f>
        <v>20</v>
      </c>
      <c r="AQ27" s="425">
        <f>AVERAGE(AP27*$G$12)</f>
        <v>100</v>
      </c>
      <c r="AR27" s="425">
        <f>AVERAGE(AP27*$G$13)</f>
        <v>120</v>
      </c>
      <c r="AS27" s="425">
        <f>AVERAGE(AP27*$G$14)</f>
        <v>140</v>
      </c>
      <c r="AT27" s="625"/>
      <c r="AU27" s="625"/>
      <c r="AV27" s="625"/>
    </row>
    <row r="28" spans="2:53" x14ac:dyDescent="0.25">
      <c r="B28" s="611"/>
      <c r="C28" s="612"/>
      <c r="D28" s="298" t="s">
        <v>245</v>
      </c>
      <c r="E28" s="296"/>
      <c r="F28" s="296"/>
      <c r="G28" s="296"/>
      <c r="H28" s="296"/>
      <c r="I28" s="296"/>
      <c r="J28" s="129" t="s">
        <v>209</v>
      </c>
      <c r="K28" s="129" t="s">
        <v>209</v>
      </c>
      <c r="L28" s="129" t="s">
        <v>77</v>
      </c>
      <c r="M28" s="129" t="s">
        <v>77</v>
      </c>
      <c r="N28" s="129" t="s">
        <v>77</v>
      </c>
      <c r="O28" s="129" t="s">
        <v>77</v>
      </c>
      <c r="P28" s="129" t="s">
        <v>77</v>
      </c>
      <c r="Q28" s="129" t="s">
        <v>209</v>
      </c>
      <c r="R28" s="129" t="s">
        <v>209</v>
      </c>
      <c r="S28" s="129" t="s">
        <v>77</v>
      </c>
      <c r="T28" s="129" t="s">
        <v>77</v>
      </c>
      <c r="U28" s="129" t="s">
        <v>77</v>
      </c>
      <c r="V28" s="129" t="s">
        <v>77</v>
      </c>
      <c r="W28" s="129" t="s">
        <v>77</v>
      </c>
      <c r="X28" s="129" t="s">
        <v>209</v>
      </c>
      <c r="Y28" s="129" t="s">
        <v>209</v>
      </c>
      <c r="Z28" s="129" t="s">
        <v>77</v>
      </c>
      <c r="AA28" s="129" t="s">
        <v>77</v>
      </c>
      <c r="AB28" s="129" t="s">
        <v>77</v>
      </c>
      <c r="AC28" s="129" t="s">
        <v>77</v>
      </c>
      <c r="AD28" s="129" t="s">
        <v>77</v>
      </c>
      <c r="AE28" s="129" t="s">
        <v>209</v>
      </c>
      <c r="AF28" s="129" t="s">
        <v>209</v>
      </c>
      <c r="AG28" s="129" t="s">
        <v>77</v>
      </c>
      <c r="AH28" s="129" t="s">
        <v>77</v>
      </c>
      <c r="AI28" s="129" t="s">
        <v>77</v>
      </c>
      <c r="AJ28" s="129" t="s">
        <v>77</v>
      </c>
      <c r="AK28" s="129" t="s">
        <v>77</v>
      </c>
      <c r="AL28" s="129" t="s">
        <v>209</v>
      </c>
      <c r="AM28" s="129" t="s">
        <v>209</v>
      </c>
      <c r="AN28" s="296"/>
      <c r="AO28" s="296"/>
      <c r="AP28" s="621"/>
      <c r="AQ28" s="426">
        <f>AVERAGE(AP27*$H$12)</f>
        <v>600</v>
      </c>
      <c r="AR28" s="426">
        <f>AVERAGE($AP$27*$H$13)</f>
        <v>600</v>
      </c>
      <c r="AS28" s="426">
        <f>AVERAGE(AP27*$H$14)</f>
        <v>560</v>
      </c>
      <c r="AT28" s="625"/>
      <c r="AU28" s="625"/>
      <c r="AV28" s="625"/>
    </row>
    <row r="29" spans="2:53" x14ac:dyDescent="0.25">
      <c r="B29" s="609" t="s">
        <v>247</v>
      </c>
      <c r="C29" s="610"/>
      <c r="D29" s="295" t="s">
        <v>241</v>
      </c>
      <c r="E29" s="297">
        <v>1</v>
      </c>
      <c r="F29" s="297">
        <v>2</v>
      </c>
      <c r="G29" s="297">
        <v>3</v>
      </c>
      <c r="H29" s="297">
        <v>4</v>
      </c>
      <c r="I29" s="297">
        <v>5</v>
      </c>
      <c r="J29" s="297">
        <v>6</v>
      </c>
      <c r="K29" s="297">
        <v>7</v>
      </c>
      <c r="L29" s="297">
        <v>8</v>
      </c>
      <c r="M29" s="297">
        <v>9</v>
      </c>
      <c r="N29" s="297">
        <v>10</v>
      </c>
      <c r="O29" s="297">
        <v>11</v>
      </c>
      <c r="P29" s="297">
        <v>12</v>
      </c>
      <c r="Q29" s="297">
        <v>13</v>
      </c>
      <c r="R29" s="297">
        <v>14</v>
      </c>
      <c r="S29" s="297">
        <v>15</v>
      </c>
      <c r="T29" s="297">
        <v>16</v>
      </c>
      <c r="U29" s="297">
        <v>17</v>
      </c>
      <c r="V29" s="297">
        <v>18</v>
      </c>
      <c r="W29" s="297">
        <v>19</v>
      </c>
      <c r="X29" s="297">
        <v>20</v>
      </c>
      <c r="Y29" s="297">
        <v>21</v>
      </c>
      <c r="Z29" s="297">
        <v>22</v>
      </c>
      <c r="AA29" s="297">
        <v>23</v>
      </c>
      <c r="AB29" s="297">
        <v>24</v>
      </c>
      <c r="AC29" s="297">
        <v>25</v>
      </c>
      <c r="AD29" s="297">
        <v>26</v>
      </c>
      <c r="AE29" s="297">
        <v>27</v>
      </c>
      <c r="AF29" s="297">
        <v>28</v>
      </c>
      <c r="AG29" s="297">
        <v>29</v>
      </c>
      <c r="AH29" s="297">
        <v>30</v>
      </c>
      <c r="AI29" s="297">
        <v>31</v>
      </c>
      <c r="AJ29" s="296"/>
      <c r="AK29" s="296"/>
      <c r="AL29" s="296"/>
      <c r="AM29" s="296"/>
      <c r="AN29" s="296"/>
      <c r="AO29" s="296"/>
      <c r="AP29" s="620">
        <f>COUNTIF(E30:AO30,"A")</f>
        <v>22</v>
      </c>
      <c r="AQ29" s="425">
        <f>AVERAGE(AP29*$G$12)</f>
        <v>110</v>
      </c>
      <c r="AR29" s="425">
        <f>AVERAGE(AP29*$G$13)</f>
        <v>132</v>
      </c>
      <c r="AS29" s="425">
        <f>AVERAGE(AP29*$G$14)</f>
        <v>154</v>
      </c>
      <c r="AT29" s="625"/>
      <c r="AU29" s="625"/>
      <c r="AV29" s="625"/>
    </row>
    <row r="30" spans="2:53" x14ac:dyDescent="0.25">
      <c r="B30" s="611"/>
      <c r="C30" s="612"/>
      <c r="D30" s="298" t="s">
        <v>245</v>
      </c>
      <c r="E30" s="129" t="s">
        <v>213</v>
      </c>
      <c r="F30" s="129" t="s">
        <v>77</v>
      </c>
      <c r="G30" s="129" t="s">
        <v>77</v>
      </c>
      <c r="H30" s="129" t="s">
        <v>77</v>
      </c>
      <c r="I30" s="129" t="s">
        <v>77</v>
      </c>
      <c r="J30" s="129" t="s">
        <v>209</v>
      </c>
      <c r="K30" s="129" t="s">
        <v>209</v>
      </c>
      <c r="L30" s="129" t="s">
        <v>77</v>
      </c>
      <c r="M30" s="129" t="s">
        <v>77</v>
      </c>
      <c r="N30" s="129" t="s">
        <v>77</v>
      </c>
      <c r="O30" s="129" t="s">
        <v>77</v>
      </c>
      <c r="P30" s="129" t="s">
        <v>77</v>
      </c>
      <c r="Q30" s="129" t="s">
        <v>209</v>
      </c>
      <c r="R30" s="129" t="s">
        <v>209</v>
      </c>
      <c r="S30" s="129" t="s">
        <v>77</v>
      </c>
      <c r="T30" s="129" t="s">
        <v>77</v>
      </c>
      <c r="U30" s="129" t="s">
        <v>77</v>
      </c>
      <c r="V30" s="129" t="s">
        <v>77</v>
      </c>
      <c r="W30" s="129" t="s">
        <v>77</v>
      </c>
      <c r="X30" s="129" t="s">
        <v>209</v>
      </c>
      <c r="Y30" s="129" t="s">
        <v>209</v>
      </c>
      <c r="Z30" s="129" t="s">
        <v>77</v>
      </c>
      <c r="AA30" s="129" t="s">
        <v>77</v>
      </c>
      <c r="AB30" s="129" t="s">
        <v>77</v>
      </c>
      <c r="AC30" s="129" t="s">
        <v>77</v>
      </c>
      <c r="AD30" s="129" t="s">
        <v>77</v>
      </c>
      <c r="AE30" s="129" t="s">
        <v>209</v>
      </c>
      <c r="AF30" s="129" t="s">
        <v>209</v>
      </c>
      <c r="AG30" s="129" t="s">
        <v>77</v>
      </c>
      <c r="AH30" s="129" t="s">
        <v>77</v>
      </c>
      <c r="AI30" s="129" t="s">
        <v>77</v>
      </c>
      <c r="AJ30" s="296"/>
      <c r="AK30" s="296"/>
      <c r="AL30" s="296"/>
      <c r="AM30" s="296"/>
      <c r="AN30" s="296"/>
      <c r="AO30" s="296"/>
      <c r="AP30" s="621"/>
      <c r="AQ30" s="426">
        <f>AVERAGE(AP29*$H$12)</f>
        <v>660</v>
      </c>
      <c r="AR30" s="426">
        <f>AVERAGE(AP29*$H$13)</f>
        <v>660</v>
      </c>
      <c r="AS30" s="426">
        <f>AVERAGE(AP29*$H$14)</f>
        <v>616</v>
      </c>
      <c r="AT30" s="625"/>
      <c r="AU30" s="625"/>
      <c r="AV30" s="625"/>
    </row>
    <row r="31" spans="2:53" x14ac:dyDescent="0.25">
      <c r="B31" s="609" t="s">
        <v>248</v>
      </c>
      <c r="C31" s="610"/>
      <c r="D31" s="295" t="s">
        <v>241</v>
      </c>
      <c r="E31" s="296"/>
      <c r="F31" s="296"/>
      <c r="G31" s="296"/>
      <c r="H31" s="297">
        <v>1</v>
      </c>
      <c r="I31" s="297">
        <v>2</v>
      </c>
      <c r="J31" s="297">
        <v>3</v>
      </c>
      <c r="K31" s="297">
        <v>4</v>
      </c>
      <c r="L31" s="297">
        <v>5</v>
      </c>
      <c r="M31" s="297">
        <v>6</v>
      </c>
      <c r="N31" s="297">
        <v>7</v>
      </c>
      <c r="O31" s="297">
        <v>8</v>
      </c>
      <c r="P31" s="297">
        <v>9</v>
      </c>
      <c r="Q31" s="297">
        <v>10</v>
      </c>
      <c r="R31" s="297">
        <v>11</v>
      </c>
      <c r="S31" s="297">
        <v>12</v>
      </c>
      <c r="T31" s="297">
        <v>13</v>
      </c>
      <c r="U31" s="297">
        <v>14</v>
      </c>
      <c r="V31" s="297">
        <v>15</v>
      </c>
      <c r="W31" s="297">
        <v>16</v>
      </c>
      <c r="X31" s="297">
        <v>17</v>
      </c>
      <c r="Y31" s="297">
        <v>18</v>
      </c>
      <c r="Z31" s="297">
        <v>19</v>
      </c>
      <c r="AA31" s="297">
        <v>20</v>
      </c>
      <c r="AB31" s="297">
        <v>21</v>
      </c>
      <c r="AC31" s="297">
        <v>22</v>
      </c>
      <c r="AD31" s="297">
        <v>23</v>
      </c>
      <c r="AE31" s="297">
        <v>24</v>
      </c>
      <c r="AF31" s="297">
        <v>25</v>
      </c>
      <c r="AG31" s="297">
        <v>26</v>
      </c>
      <c r="AH31" s="297">
        <v>27</v>
      </c>
      <c r="AI31" s="297">
        <v>28</v>
      </c>
      <c r="AJ31" s="297">
        <v>29</v>
      </c>
      <c r="AK31" s="297">
        <v>30</v>
      </c>
      <c r="AL31" s="296"/>
      <c r="AM31" s="296"/>
      <c r="AN31" s="296"/>
      <c r="AO31" s="296"/>
      <c r="AP31" s="620">
        <f>COUNTIF(E32:AO32,"A")</f>
        <v>21</v>
      </c>
      <c r="AQ31" s="425">
        <f>AVERAGE(AP31*$G$12)</f>
        <v>105</v>
      </c>
      <c r="AR31" s="425">
        <f>AVERAGE(AP31*$G$13)</f>
        <v>126</v>
      </c>
      <c r="AS31" s="425">
        <f>AVERAGE(AP31*$G$14)</f>
        <v>147</v>
      </c>
      <c r="AT31" s="625"/>
      <c r="AU31" s="625"/>
      <c r="AV31" s="625"/>
    </row>
    <row r="32" spans="2:53" x14ac:dyDescent="0.25">
      <c r="B32" s="611"/>
      <c r="C32" s="612"/>
      <c r="D32" s="298" t="s">
        <v>245</v>
      </c>
      <c r="E32" s="296"/>
      <c r="F32" s="296"/>
      <c r="G32" s="296"/>
      <c r="H32" s="129" t="s">
        <v>77</v>
      </c>
      <c r="I32" s="129" t="s">
        <v>77</v>
      </c>
      <c r="J32" s="129" t="s">
        <v>209</v>
      </c>
      <c r="K32" s="129" t="s">
        <v>209</v>
      </c>
      <c r="L32" s="129" t="s">
        <v>77</v>
      </c>
      <c r="M32" s="129" t="s">
        <v>77</v>
      </c>
      <c r="N32" s="129" t="s">
        <v>77</v>
      </c>
      <c r="O32" s="129" t="s">
        <v>77</v>
      </c>
      <c r="P32" s="129" t="s">
        <v>77</v>
      </c>
      <c r="Q32" s="129" t="s">
        <v>209</v>
      </c>
      <c r="R32" s="129" t="s">
        <v>209</v>
      </c>
      <c r="S32" s="129" t="s">
        <v>77</v>
      </c>
      <c r="T32" s="129" t="s">
        <v>77</v>
      </c>
      <c r="U32" s="129" t="s">
        <v>77</v>
      </c>
      <c r="V32" s="129" t="s">
        <v>77</v>
      </c>
      <c r="W32" s="129" t="s">
        <v>77</v>
      </c>
      <c r="X32" s="129" t="s">
        <v>209</v>
      </c>
      <c r="Y32" s="129" t="s">
        <v>209</v>
      </c>
      <c r="Z32" s="129" t="s">
        <v>77</v>
      </c>
      <c r="AA32" s="129" t="s">
        <v>77</v>
      </c>
      <c r="AB32" s="129" t="s">
        <v>77</v>
      </c>
      <c r="AC32" s="129" t="s">
        <v>77</v>
      </c>
      <c r="AD32" s="129" t="s">
        <v>77</v>
      </c>
      <c r="AE32" s="129" t="s">
        <v>209</v>
      </c>
      <c r="AF32" s="129" t="s">
        <v>209</v>
      </c>
      <c r="AG32" s="129" t="s">
        <v>77</v>
      </c>
      <c r="AH32" s="129" t="s">
        <v>77</v>
      </c>
      <c r="AI32" s="129" t="s">
        <v>77</v>
      </c>
      <c r="AJ32" s="129" t="s">
        <v>213</v>
      </c>
      <c r="AK32" s="129" t="s">
        <v>77</v>
      </c>
      <c r="AL32" s="296"/>
      <c r="AM32" s="296"/>
      <c r="AN32" s="296"/>
      <c r="AO32" s="296"/>
      <c r="AP32" s="621"/>
      <c r="AQ32" s="426">
        <f>AVERAGE(AP31*$H$12)</f>
        <v>630</v>
      </c>
      <c r="AR32" s="426">
        <f>AVERAGE(AP31*$H$12)</f>
        <v>630</v>
      </c>
      <c r="AS32" s="426">
        <f>AVERAGE(AP31*$H$12)</f>
        <v>630</v>
      </c>
      <c r="AT32" s="625"/>
      <c r="AU32" s="625"/>
      <c r="AV32" s="625"/>
    </row>
    <row r="33" spans="2:53" x14ac:dyDescent="0.25">
      <c r="B33" s="609" t="s">
        <v>249</v>
      </c>
      <c r="C33" s="610"/>
      <c r="D33" s="295" t="s">
        <v>241</v>
      </c>
      <c r="E33" s="296"/>
      <c r="F33" s="296"/>
      <c r="G33" s="296"/>
      <c r="H33" s="296"/>
      <c r="I33" s="296"/>
      <c r="J33" s="297">
        <v>1</v>
      </c>
      <c r="K33" s="297">
        <v>2</v>
      </c>
      <c r="L33" s="297">
        <v>3</v>
      </c>
      <c r="M33" s="297">
        <v>4</v>
      </c>
      <c r="N33" s="297">
        <v>5</v>
      </c>
      <c r="O33" s="297">
        <v>6</v>
      </c>
      <c r="P33" s="297">
        <v>7</v>
      </c>
      <c r="Q33" s="297">
        <v>8</v>
      </c>
      <c r="R33" s="297">
        <v>9</v>
      </c>
      <c r="S33" s="297">
        <v>10</v>
      </c>
      <c r="T33" s="297">
        <v>11</v>
      </c>
      <c r="U33" s="297">
        <v>12</v>
      </c>
      <c r="V33" s="297">
        <v>13</v>
      </c>
      <c r="W33" s="297">
        <v>14</v>
      </c>
      <c r="X33" s="297">
        <v>15</v>
      </c>
      <c r="Y33" s="297">
        <v>16</v>
      </c>
      <c r="Z33" s="297">
        <v>17</v>
      </c>
      <c r="AA33" s="297">
        <v>18</v>
      </c>
      <c r="AB33" s="297">
        <v>19</v>
      </c>
      <c r="AC33" s="297">
        <v>20</v>
      </c>
      <c r="AD33" s="297">
        <v>21</v>
      </c>
      <c r="AE33" s="297">
        <v>22</v>
      </c>
      <c r="AF33" s="297">
        <v>23</v>
      </c>
      <c r="AG33" s="297">
        <v>24</v>
      </c>
      <c r="AH33" s="297">
        <v>25</v>
      </c>
      <c r="AI33" s="297">
        <v>26</v>
      </c>
      <c r="AJ33" s="297">
        <v>27</v>
      </c>
      <c r="AK33" s="297">
        <v>28</v>
      </c>
      <c r="AL33" s="297">
        <v>29</v>
      </c>
      <c r="AM33" s="297">
        <v>30</v>
      </c>
      <c r="AN33" s="297">
        <v>31</v>
      </c>
      <c r="AO33" s="296"/>
      <c r="AP33" s="620">
        <f>COUNTIF(E34:AO34,"A")</f>
        <v>13</v>
      </c>
      <c r="AQ33" s="425">
        <f>AVERAGE(AP33*$G$12)</f>
        <v>65</v>
      </c>
      <c r="AR33" s="425">
        <f>AVERAGE(AP33*$G$13)</f>
        <v>78</v>
      </c>
      <c r="AS33" s="425">
        <f>AVERAGE(AP33*$G$14)</f>
        <v>91</v>
      </c>
      <c r="AT33" s="625"/>
      <c r="AU33" s="625"/>
      <c r="AV33" s="625"/>
    </row>
    <row r="34" spans="2:53" x14ac:dyDescent="0.25">
      <c r="B34" s="611"/>
      <c r="C34" s="612"/>
      <c r="D34" s="298" t="s">
        <v>245</v>
      </c>
      <c r="E34" s="296"/>
      <c r="F34" s="296"/>
      <c r="G34" s="296"/>
      <c r="H34" s="296"/>
      <c r="I34" s="296"/>
      <c r="J34" s="129" t="s">
        <v>209</v>
      </c>
      <c r="K34" s="129" t="s">
        <v>209</v>
      </c>
      <c r="L34" s="129" t="s">
        <v>77</v>
      </c>
      <c r="M34" s="129" t="s">
        <v>77</v>
      </c>
      <c r="N34" s="129" t="s">
        <v>77</v>
      </c>
      <c r="O34" s="129" t="s">
        <v>213</v>
      </c>
      <c r="P34" s="129" t="s">
        <v>77</v>
      </c>
      <c r="Q34" s="129" t="s">
        <v>209</v>
      </c>
      <c r="R34" s="129" t="s">
        <v>209</v>
      </c>
      <c r="S34" s="129" t="s">
        <v>77</v>
      </c>
      <c r="T34" s="129" t="s">
        <v>77</v>
      </c>
      <c r="U34" s="129" t="s">
        <v>77</v>
      </c>
      <c r="V34" s="129" t="s">
        <v>77</v>
      </c>
      <c r="W34" s="129" t="s">
        <v>77</v>
      </c>
      <c r="X34" s="129" t="s">
        <v>209</v>
      </c>
      <c r="Y34" s="129" t="s">
        <v>209</v>
      </c>
      <c r="Z34" s="129" t="s">
        <v>77</v>
      </c>
      <c r="AA34" s="129" t="s">
        <v>77</v>
      </c>
      <c r="AB34" s="129" t="s">
        <v>77</v>
      </c>
      <c r="AC34" s="129" t="s">
        <v>77</v>
      </c>
      <c r="AD34" s="129" t="s">
        <v>79</v>
      </c>
      <c r="AE34" s="129" t="s">
        <v>209</v>
      </c>
      <c r="AF34" s="129" t="s">
        <v>209</v>
      </c>
      <c r="AG34" s="129" t="s">
        <v>211</v>
      </c>
      <c r="AH34" s="129" t="s">
        <v>211</v>
      </c>
      <c r="AI34" s="129" t="s">
        <v>211</v>
      </c>
      <c r="AJ34" s="129" t="s">
        <v>213</v>
      </c>
      <c r="AK34" s="129" t="s">
        <v>213</v>
      </c>
      <c r="AL34" s="129" t="s">
        <v>209</v>
      </c>
      <c r="AM34" s="129" t="s">
        <v>209</v>
      </c>
      <c r="AN34" s="129" t="s">
        <v>211</v>
      </c>
      <c r="AO34" s="296"/>
      <c r="AP34" s="621"/>
      <c r="AQ34" s="426">
        <f>AVERAGE($AP33*$H$12)</f>
        <v>390</v>
      </c>
      <c r="AR34" s="426">
        <f>AVERAGE($AP33*$H$13)</f>
        <v>390</v>
      </c>
      <c r="AS34" s="426">
        <f>AVERAGE($AP33*$H$14)</f>
        <v>364</v>
      </c>
      <c r="AT34" s="625"/>
      <c r="AU34" s="625"/>
      <c r="AV34" s="625"/>
    </row>
    <row r="35" spans="2:53" x14ac:dyDescent="0.25">
      <c r="B35" s="609" t="s">
        <v>250</v>
      </c>
      <c r="C35" s="610"/>
      <c r="D35" s="295" t="s">
        <v>241</v>
      </c>
      <c r="E35" s="296"/>
      <c r="F35" s="297">
        <v>1</v>
      </c>
      <c r="G35" s="297">
        <v>2</v>
      </c>
      <c r="H35" s="297">
        <v>3</v>
      </c>
      <c r="I35" s="297">
        <v>4</v>
      </c>
      <c r="J35" s="297">
        <v>5</v>
      </c>
      <c r="K35" s="297">
        <v>6</v>
      </c>
      <c r="L35" s="297">
        <v>7</v>
      </c>
      <c r="M35" s="297">
        <v>8</v>
      </c>
      <c r="N35" s="297">
        <v>9</v>
      </c>
      <c r="O35" s="297">
        <v>10</v>
      </c>
      <c r="P35" s="297">
        <v>11</v>
      </c>
      <c r="Q35" s="297">
        <v>12</v>
      </c>
      <c r="R35" s="297">
        <v>13</v>
      </c>
      <c r="S35" s="297">
        <v>14</v>
      </c>
      <c r="T35" s="297">
        <v>15</v>
      </c>
      <c r="U35" s="297">
        <v>16</v>
      </c>
      <c r="V35" s="297">
        <v>17</v>
      </c>
      <c r="W35" s="297">
        <v>18</v>
      </c>
      <c r="X35" s="297">
        <v>19</v>
      </c>
      <c r="Y35" s="297">
        <v>20</v>
      </c>
      <c r="Z35" s="297">
        <v>21</v>
      </c>
      <c r="AA35" s="297">
        <v>22</v>
      </c>
      <c r="AB35" s="297">
        <v>23</v>
      </c>
      <c r="AC35" s="297">
        <v>24</v>
      </c>
      <c r="AD35" s="297">
        <v>25</v>
      </c>
      <c r="AE35" s="297">
        <v>26</v>
      </c>
      <c r="AF35" s="297">
        <v>27</v>
      </c>
      <c r="AG35" s="297">
        <v>28</v>
      </c>
      <c r="AH35" s="297">
        <v>29</v>
      </c>
      <c r="AI35" s="297">
        <v>30</v>
      </c>
      <c r="AJ35" s="297">
        <v>31</v>
      </c>
      <c r="AK35" s="296"/>
      <c r="AL35" s="296"/>
      <c r="AM35" s="296"/>
      <c r="AN35" s="296"/>
      <c r="AO35" s="296"/>
      <c r="AP35" s="620">
        <f>COUNTIF(E36:AO36,"A")</f>
        <v>17</v>
      </c>
      <c r="AQ35" s="425">
        <f>AVERAGE(AP35*$G$12)</f>
        <v>85</v>
      </c>
      <c r="AR35" s="425">
        <f>AVERAGE(AP35*$G$13)</f>
        <v>102</v>
      </c>
      <c r="AS35" s="425">
        <f>AVERAGE(AP35*$G$14)</f>
        <v>119</v>
      </c>
      <c r="AT35" s="625"/>
      <c r="AU35" s="625"/>
      <c r="AV35" s="625"/>
    </row>
    <row r="36" spans="2:53" x14ac:dyDescent="0.25">
      <c r="B36" s="611"/>
      <c r="C36" s="612"/>
      <c r="D36" s="298" t="s">
        <v>245</v>
      </c>
      <c r="E36" s="296"/>
      <c r="F36" s="129" t="s">
        <v>211</v>
      </c>
      <c r="G36" s="129" t="s">
        <v>211</v>
      </c>
      <c r="H36" s="129" t="s">
        <v>211</v>
      </c>
      <c r="I36" s="129" t="s">
        <v>211</v>
      </c>
      <c r="J36" s="129" t="s">
        <v>209</v>
      </c>
      <c r="K36" s="129" t="s">
        <v>209</v>
      </c>
      <c r="L36" s="129" t="s">
        <v>77</v>
      </c>
      <c r="M36" s="129" t="s">
        <v>77</v>
      </c>
      <c r="N36" s="129" t="s">
        <v>77</v>
      </c>
      <c r="O36" s="129" t="s">
        <v>77</v>
      </c>
      <c r="P36" s="129" t="s">
        <v>77</v>
      </c>
      <c r="Q36" s="129" t="s">
        <v>209</v>
      </c>
      <c r="R36" s="129" t="s">
        <v>209</v>
      </c>
      <c r="S36" s="129" t="s">
        <v>77</v>
      </c>
      <c r="T36" s="129" t="s">
        <v>77</v>
      </c>
      <c r="U36" s="129" t="s">
        <v>77</v>
      </c>
      <c r="V36" s="129" t="s">
        <v>77</v>
      </c>
      <c r="W36" s="129" t="s">
        <v>77</v>
      </c>
      <c r="X36" s="129" t="s">
        <v>209</v>
      </c>
      <c r="Y36" s="129" t="s">
        <v>209</v>
      </c>
      <c r="Z36" s="129" t="s">
        <v>77</v>
      </c>
      <c r="AA36" s="129" t="s">
        <v>77</v>
      </c>
      <c r="AB36" s="129" t="s">
        <v>77</v>
      </c>
      <c r="AC36" s="129" t="s">
        <v>77</v>
      </c>
      <c r="AD36" s="129" t="s">
        <v>77</v>
      </c>
      <c r="AE36" s="129" t="s">
        <v>209</v>
      </c>
      <c r="AF36" s="129" t="s">
        <v>209</v>
      </c>
      <c r="AG36" s="129" t="s">
        <v>213</v>
      </c>
      <c r="AH36" s="129" t="s">
        <v>77</v>
      </c>
      <c r="AI36" s="129" t="s">
        <v>213</v>
      </c>
      <c r="AJ36" s="129" t="s">
        <v>77</v>
      </c>
      <c r="AK36" s="296"/>
      <c r="AL36" s="296"/>
      <c r="AM36" s="296"/>
      <c r="AN36" s="296"/>
      <c r="AO36" s="296"/>
      <c r="AP36" s="621"/>
      <c r="AQ36" s="426">
        <f>AVERAGE($AP35*$H$12)</f>
        <v>510</v>
      </c>
      <c r="AR36" s="426">
        <f>AVERAGE($AP35*$H$13)</f>
        <v>510</v>
      </c>
      <c r="AS36" s="426">
        <f>AVERAGE($AP35*$H$14)</f>
        <v>476</v>
      </c>
      <c r="AT36" s="625"/>
      <c r="AU36" s="625"/>
      <c r="AV36" s="625"/>
    </row>
    <row r="37" spans="2:53" x14ac:dyDescent="0.25">
      <c r="B37" s="609" t="s">
        <v>251</v>
      </c>
      <c r="C37" s="610"/>
      <c r="D37" s="295" t="s">
        <v>241</v>
      </c>
      <c r="E37" s="296"/>
      <c r="F37" s="296"/>
      <c r="G37" s="296"/>
      <c r="H37" s="296"/>
      <c r="I37" s="297">
        <v>1</v>
      </c>
      <c r="J37" s="297">
        <v>2</v>
      </c>
      <c r="K37" s="297">
        <v>3</v>
      </c>
      <c r="L37" s="297">
        <v>4</v>
      </c>
      <c r="M37" s="297">
        <v>5</v>
      </c>
      <c r="N37" s="297">
        <v>6</v>
      </c>
      <c r="O37" s="297">
        <v>7</v>
      </c>
      <c r="P37" s="297">
        <v>8</v>
      </c>
      <c r="Q37" s="297">
        <v>9</v>
      </c>
      <c r="R37" s="297">
        <v>10</v>
      </c>
      <c r="S37" s="297">
        <v>11</v>
      </c>
      <c r="T37" s="297">
        <v>12</v>
      </c>
      <c r="U37" s="297">
        <v>13</v>
      </c>
      <c r="V37" s="297">
        <v>14</v>
      </c>
      <c r="W37" s="297">
        <v>15</v>
      </c>
      <c r="X37" s="297">
        <v>16</v>
      </c>
      <c r="Y37" s="297">
        <v>17</v>
      </c>
      <c r="Z37" s="297">
        <v>18</v>
      </c>
      <c r="AA37" s="297">
        <v>19</v>
      </c>
      <c r="AB37" s="297">
        <v>20</v>
      </c>
      <c r="AC37" s="297">
        <v>21</v>
      </c>
      <c r="AD37" s="297">
        <v>22</v>
      </c>
      <c r="AE37" s="297">
        <v>23</v>
      </c>
      <c r="AF37" s="297">
        <v>24</v>
      </c>
      <c r="AG37" s="297">
        <v>25</v>
      </c>
      <c r="AH37" s="297">
        <v>26</v>
      </c>
      <c r="AI37" s="297">
        <v>27</v>
      </c>
      <c r="AJ37" s="297">
        <v>28</v>
      </c>
      <c r="AK37" s="297">
        <v>29</v>
      </c>
      <c r="AL37" s="297">
        <v>30</v>
      </c>
      <c r="AM37" s="296"/>
      <c r="AN37" s="296"/>
      <c r="AO37" s="296"/>
      <c r="AP37" s="620">
        <f>COUNTIF(E38:AO38,"A")</f>
        <v>21</v>
      </c>
      <c r="AQ37" s="425">
        <f>AVERAGE(AP37*$G$12)</f>
        <v>105</v>
      </c>
      <c r="AR37" s="425">
        <f>AVERAGE(AP37*$G$13)</f>
        <v>126</v>
      </c>
      <c r="AS37" s="425">
        <f>AVERAGE(AP37*$G$14)</f>
        <v>147</v>
      </c>
      <c r="AT37" s="625"/>
      <c r="AU37" s="625"/>
      <c r="AV37" s="625"/>
    </row>
    <row r="38" spans="2:53" x14ac:dyDescent="0.25">
      <c r="B38" s="611"/>
      <c r="C38" s="612"/>
      <c r="D38" s="298" t="s">
        <v>245</v>
      </c>
      <c r="E38" s="296"/>
      <c r="F38" s="296"/>
      <c r="G38" s="296"/>
      <c r="H38" s="296"/>
      <c r="I38" s="129" t="s">
        <v>77</v>
      </c>
      <c r="J38" s="129" t="s">
        <v>209</v>
      </c>
      <c r="K38" s="129" t="s">
        <v>209</v>
      </c>
      <c r="L38" s="129" t="s">
        <v>77</v>
      </c>
      <c r="M38" s="129" t="s">
        <v>77</v>
      </c>
      <c r="N38" s="129" t="s">
        <v>77</v>
      </c>
      <c r="O38" s="129" t="s">
        <v>77</v>
      </c>
      <c r="P38" s="129" t="s">
        <v>77</v>
      </c>
      <c r="Q38" s="129" t="s">
        <v>209</v>
      </c>
      <c r="R38" s="129" t="s">
        <v>209</v>
      </c>
      <c r="S38" s="129" t="s">
        <v>77</v>
      </c>
      <c r="T38" s="129" t="s">
        <v>77</v>
      </c>
      <c r="U38" s="129" t="s">
        <v>77</v>
      </c>
      <c r="V38" s="129" t="s">
        <v>77</v>
      </c>
      <c r="W38" s="129" t="s">
        <v>77</v>
      </c>
      <c r="X38" s="129" t="s">
        <v>209</v>
      </c>
      <c r="Y38" s="129" t="s">
        <v>209</v>
      </c>
      <c r="Z38" s="129" t="s">
        <v>77</v>
      </c>
      <c r="AA38" s="129" t="s">
        <v>77</v>
      </c>
      <c r="AB38" s="129" t="s">
        <v>77</v>
      </c>
      <c r="AC38" s="129" t="s">
        <v>77</v>
      </c>
      <c r="AD38" s="129" t="s">
        <v>77</v>
      </c>
      <c r="AE38" s="129" t="s">
        <v>209</v>
      </c>
      <c r="AF38" s="129" t="s">
        <v>209</v>
      </c>
      <c r="AG38" s="129" t="s">
        <v>77</v>
      </c>
      <c r="AH38" s="129" t="s">
        <v>77</v>
      </c>
      <c r="AI38" s="129" t="s">
        <v>77</v>
      </c>
      <c r="AJ38" s="129" t="s">
        <v>77</v>
      </c>
      <c r="AK38" s="129" t="s">
        <v>77</v>
      </c>
      <c r="AL38" s="129" t="s">
        <v>209</v>
      </c>
      <c r="AM38" s="296"/>
      <c r="AN38" s="296"/>
      <c r="AO38" s="296"/>
      <c r="AP38" s="621"/>
      <c r="AQ38" s="426">
        <f>AVERAGE($AP37*$H$12)</f>
        <v>630</v>
      </c>
      <c r="AR38" s="426">
        <f>AVERAGE($AP37*$H$13)</f>
        <v>630</v>
      </c>
      <c r="AS38" s="426">
        <f>AVERAGE($AP37*$H$14)</f>
        <v>588</v>
      </c>
      <c r="AT38" s="625"/>
      <c r="AU38" s="625"/>
      <c r="AV38" s="625"/>
    </row>
    <row r="39" spans="2:53" x14ac:dyDescent="0.25">
      <c r="B39" s="609" t="s">
        <v>252</v>
      </c>
      <c r="C39" s="610"/>
      <c r="D39" s="295" t="s">
        <v>241</v>
      </c>
      <c r="E39" s="296"/>
      <c r="F39" s="296"/>
      <c r="G39" s="296"/>
      <c r="H39" s="296"/>
      <c r="I39" s="296"/>
      <c r="J39" s="296"/>
      <c r="K39" s="297">
        <v>1</v>
      </c>
      <c r="L39" s="297">
        <v>2</v>
      </c>
      <c r="M39" s="297">
        <v>3</v>
      </c>
      <c r="N39" s="297">
        <v>4</v>
      </c>
      <c r="O39" s="297">
        <v>5</v>
      </c>
      <c r="P39" s="297">
        <v>6</v>
      </c>
      <c r="Q39" s="297">
        <v>7</v>
      </c>
      <c r="R39" s="297">
        <v>8</v>
      </c>
      <c r="S39" s="297">
        <v>9</v>
      </c>
      <c r="T39" s="297">
        <v>10</v>
      </c>
      <c r="U39" s="297">
        <v>11</v>
      </c>
      <c r="V39" s="297">
        <v>12</v>
      </c>
      <c r="W39" s="297">
        <v>13</v>
      </c>
      <c r="X39" s="297">
        <v>14</v>
      </c>
      <c r="Y39" s="297">
        <v>15</v>
      </c>
      <c r="Z39" s="297">
        <v>16</v>
      </c>
      <c r="AA39" s="297">
        <v>17</v>
      </c>
      <c r="AB39" s="297">
        <v>18</v>
      </c>
      <c r="AC39" s="297">
        <v>19</v>
      </c>
      <c r="AD39" s="297">
        <v>20</v>
      </c>
      <c r="AE39" s="297">
        <v>21</v>
      </c>
      <c r="AF39" s="297">
        <v>22</v>
      </c>
      <c r="AG39" s="297">
        <v>23</v>
      </c>
      <c r="AH39" s="297">
        <v>24</v>
      </c>
      <c r="AI39" s="297">
        <v>25</v>
      </c>
      <c r="AJ39" s="297">
        <v>26</v>
      </c>
      <c r="AK39" s="297">
        <v>27</v>
      </c>
      <c r="AL39" s="297">
        <v>28</v>
      </c>
      <c r="AM39" s="297">
        <v>29</v>
      </c>
      <c r="AN39" s="297">
        <v>30</v>
      </c>
      <c r="AO39" s="297">
        <v>31</v>
      </c>
      <c r="AP39" s="620">
        <f>COUNTIF(E40:AO40,"A")</f>
        <v>22</v>
      </c>
      <c r="AQ39" s="425">
        <f>AVERAGE(AP39*$G$12)</f>
        <v>110</v>
      </c>
      <c r="AR39" s="425">
        <f>AVERAGE(AP39*$G$13)</f>
        <v>132</v>
      </c>
      <c r="AS39" s="425">
        <f>AVERAGE(AP39*$G$14)</f>
        <v>154</v>
      </c>
      <c r="AT39" s="625"/>
      <c r="AU39" s="625"/>
      <c r="AV39" s="625"/>
    </row>
    <row r="40" spans="2:53" x14ac:dyDescent="0.25">
      <c r="B40" s="611"/>
      <c r="C40" s="612"/>
      <c r="D40" s="298" t="s">
        <v>245</v>
      </c>
      <c r="E40" s="296"/>
      <c r="F40" s="296"/>
      <c r="G40" s="296"/>
      <c r="H40" s="296"/>
      <c r="I40" s="296"/>
      <c r="J40" s="296"/>
      <c r="K40" s="129" t="s">
        <v>209</v>
      </c>
      <c r="L40" s="129" t="s">
        <v>77</v>
      </c>
      <c r="M40" s="129" t="s">
        <v>77</v>
      </c>
      <c r="N40" s="129" t="s">
        <v>77</v>
      </c>
      <c r="O40" s="129" t="s">
        <v>77</v>
      </c>
      <c r="P40" s="129" t="s">
        <v>77</v>
      </c>
      <c r="Q40" s="129" t="s">
        <v>209</v>
      </c>
      <c r="R40" s="129" t="s">
        <v>209</v>
      </c>
      <c r="S40" s="129" t="s">
        <v>77</v>
      </c>
      <c r="T40" s="129" t="s">
        <v>77</v>
      </c>
      <c r="U40" s="129" t="s">
        <v>77</v>
      </c>
      <c r="V40" s="129" t="s">
        <v>77</v>
      </c>
      <c r="W40" s="129" t="s">
        <v>77</v>
      </c>
      <c r="X40" s="129" t="s">
        <v>209</v>
      </c>
      <c r="Y40" s="129" t="s">
        <v>209</v>
      </c>
      <c r="Z40" s="129" t="s">
        <v>77</v>
      </c>
      <c r="AA40" s="129" t="s">
        <v>77</v>
      </c>
      <c r="AB40" s="129" t="s">
        <v>77</v>
      </c>
      <c r="AC40" s="129" t="s">
        <v>77</v>
      </c>
      <c r="AD40" s="129" t="s">
        <v>77</v>
      </c>
      <c r="AE40" s="129" t="s">
        <v>209</v>
      </c>
      <c r="AF40" s="129" t="s">
        <v>209</v>
      </c>
      <c r="AG40" s="129" t="s">
        <v>77</v>
      </c>
      <c r="AH40" s="129" t="s">
        <v>77</v>
      </c>
      <c r="AI40" s="129" t="s">
        <v>77</v>
      </c>
      <c r="AJ40" s="129" t="s">
        <v>77</v>
      </c>
      <c r="AK40" s="129" t="s">
        <v>77</v>
      </c>
      <c r="AL40" s="129" t="s">
        <v>209</v>
      </c>
      <c r="AM40" s="129" t="s">
        <v>209</v>
      </c>
      <c r="AN40" s="129" t="s">
        <v>77</v>
      </c>
      <c r="AO40" s="129" t="s">
        <v>77</v>
      </c>
      <c r="AP40" s="621"/>
      <c r="AQ40" s="426">
        <f>AVERAGE($AP39*$H$12)</f>
        <v>660</v>
      </c>
      <c r="AR40" s="426">
        <f>AVERAGE($AP39*$H$13)</f>
        <v>660</v>
      </c>
      <c r="AS40" s="426">
        <f>AVERAGE($AP39*$H$14)</f>
        <v>616</v>
      </c>
      <c r="AT40" s="625"/>
      <c r="AU40" s="625"/>
      <c r="AV40" s="625"/>
    </row>
    <row r="41" spans="2:53" x14ac:dyDescent="0.25">
      <c r="B41" s="609" t="s">
        <v>253</v>
      </c>
      <c r="C41" s="610"/>
      <c r="D41" s="295" t="s">
        <v>241</v>
      </c>
      <c r="E41" s="296"/>
      <c r="F41" s="296"/>
      <c r="G41" s="297">
        <v>1</v>
      </c>
      <c r="H41" s="297">
        <v>2</v>
      </c>
      <c r="I41" s="297">
        <v>3</v>
      </c>
      <c r="J41" s="297">
        <v>4</v>
      </c>
      <c r="K41" s="297">
        <v>5</v>
      </c>
      <c r="L41" s="297">
        <v>6</v>
      </c>
      <c r="M41" s="297">
        <v>7</v>
      </c>
      <c r="N41" s="297">
        <v>8</v>
      </c>
      <c r="O41" s="297">
        <v>9</v>
      </c>
      <c r="P41" s="297">
        <v>10</v>
      </c>
      <c r="Q41" s="297">
        <v>11</v>
      </c>
      <c r="R41" s="297">
        <v>12</v>
      </c>
      <c r="S41" s="297">
        <v>13</v>
      </c>
      <c r="T41" s="297">
        <v>14</v>
      </c>
      <c r="U41" s="297">
        <v>15</v>
      </c>
      <c r="V41" s="297">
        <v>16</v>
      </c>
      <c r="W41" s="297">
        <v>17</v>
      </c>
      <c r="X41" s="297">
        <v>18</v>
      </c>
      <c r="Y41" s="297">
        <v>19</v>
      </c>
      <c r="Z41" s="297">
        <v>20</v>
      </c>
      <c r="AA41" s="297">
        <v>21</v>
      </c>
      <c r="AB41" s="297">
        <v>22</v>
      </c>
      <c r="AC41" s="297">
        <v>23</v>
      </c>
      <c r="AD41" s="297">
        <v>24</v>
      </c>
      <c r="AE41" s="297">
        <v>25</v>
      </c>
      <c r="AF41" s="297">
        <v>26</v>
      </c>
      <c r="AG41" s="297">
        <v>27</v>
      </c>
      <c r="AH41" s="297">
        <v>28</v>
      </c>
      <c r="AI41" s="297">
        <v>29</v>
      </c>
      <c r="AJ41" s="297">
        <v>30</v>
      </c>
      <c r="AK41" s="296"/>
      <c r="AL41" s="296"/>
      <c r="AM41" s="296"/>
      <c r="AN41" s="296"/>
      <c r="AO41" s="296"/>
      <c r="AP41" s="620">
        <f>COUNTIF(E42:AO42,"A")</f>
        <v>20</v>
      </c>
      <c r="AQ41" s="425">
        <f>AVERAGE(AP41*$G$12)</f>
        <v>100</v>
      </c>
      <c r="AR41" s="425">
        <f>AVERAGE(AP41*$G$13)</f>
        <v>120</v>
      </c>
      <c r="AS41" s="425">
        <f>AVERAGE(AP41*$G$14)</f>
        <v>140</v>
      </c>
      <c r="AT41" s="625"/>
      <c r="AU41" s="625"/>
      <c r="AV41" s="625"/>
    </row>
    <row r="42" spans="2:53" x14ac:dyDescent="0.25">
      <c r="B42" s="611"/>
      <c r="C42" s="612"/>
      <c r="D42" s="298" t="s">
        <v>245</v>
      </c>
      <c r="E42" s="296"/>
      <c r="F42" s="296"/>
      <c r="G42" s="129" t="s">
        <v>213</v>
      </c>
      <c r="H42" s="129" t="s">
        <v>77</v>
      </c>
      <c r="I42" s="129" t="s">
        <v>77</v>
      </c>
      <c r="J42" s="129" t="s">
        <v>209</v>
      </c>
      <c r="K42" s="129" t="s">
        <v>209</v>
      </c>
      <c r="L42" s="129" t="s">
        <v>77</v>
      </c>
      <c r="M42" s="129" t="s">
        <v>77</v>
      </c>
      <c r="N42" s="129" t="s">
        <v>77</v>
      </c>
      <c r="O42" s="129" t="s">
        <v>77</v>
      </c>
      <c r="P42" s="129" t="s">
        <v>77</v>
      </c>
      <c r="Q42" s="129" t="s">
        <v>209</v>
      </c>
      <c r="R42" s="129" t="s">
        <v>209</v>
      </c>
      <c r="S42" s="129" t="s">
        <v>77</v>
      </c>
      <c r="T42" s="129" t="s">
        <v>77</v>
      </c>
      <c r="U42" s="129" t="s">
        <v>77</v>
      </c>
      <c r="V42" s="129" t="s">
        <v>77</v>
      </c>
      <c r="W42" s="129" t="s">
        <v>213</v>
      </c>
      <c r="X42" s="129" t="s">
        <v>209</v>
      </c>
      <c r="Y42" s="129" t="s">
        <v>209</v>
      </c>
      <c r="Z42" s="129" t="s">
        <v>77</v>
      </c>
      <c r="AA42" s="129" t="s">
        <v>77</v>
      </c>
      <c r="AB42" s="129" t="s">
        <v>77</v>
      </c>
      <c r="AC42" s="129" t="s">
        <v>77</v>
      </c>
      <c r="AD42" s="129" t="s">
        <v>77</v>
      </c>
      <c r="AE42" s="129" t="s">
        <v>209</v>
      </c>
      <c r="AF42" s="129" t="s">
        <v>209</v>
      </c>
      <c r="AG42" s="129" t="s">
        <v>77</v>
      </c>
      <c r="AH42" s="129" t="s">
        <v>77</v>
      </c>
      <c r="AI42" s="129" t="s">
        <v>77</v>
      </c>
      <c r="AJ42" s="129" t="s">
        <v>77</v>
      </c>
      <c r="AK42" s="296"/>
      <c r="AL42" s="296"/>
      <c r="AM42" s="296"/>
      <c r="AN42" s="296"/>
      <c r="AO42" s="296"/>
      <c r="AP42" s="621"/>
      <c r="AQ42" s="426">
        <f>AVERAGE($AP41*$H$12)</f>
        <v>600</v>
      </c>
      <c r="AR42" s="426">
        <f>AVERAGE($AP41*$H$13)</f>
        <v>600</v>
      </c>
      <c r="AS42" s="426">
        <f>AVERAGE($AP41*$H$14)</f>
        <v>560</v>
      </c>
      <c r="AT42" s="625"/>
      <c r="AU42" s="625"/>
      <c r="AV42" s="625"/>
    </row>
    <row r="43" spans="2:53" x14ac:dyDescent="0.25">
      <c r="B43" s="609" t="s">
        <v>254</v>
      </c>
      <c r="C43" s="610"/>
      <c r="D43" s="295" t="s">
        <v>241</v>
      </c>
      <c r="E43" s="296"/>
      <c r="F43" s="296"/>
      <c r="G43" s="296"/>
      <c r="H43" s="296"/>
      <c r="I43" s="297">
        <v>1</v>
      </c>
      <c r="J43" s="297">
        <v>2</v>
      </c>
      <c r="K43" s="297">
        <v>3</v>
      </c>
      <c r="L43" s="297">
        <v>4</v>
      </c>
      <c r="M43" s="297">
        <v>5</v>
      </c>
      <c r="N43" s="297">
        <v>6</v>
      </c>
      <c r="O43" s="297">
        <v>7</v>
      </c>
      <c r="P43" s="297">
        <v>8</v>
      </c>
      <c r="Q43" s="297">
        <v>9</v>
      </c>
      <c r="R43" s="297">
        <v>10</v>
      </c>
      <c r="S43" s="297">
        <v>11</v>
      </c>
      <c r="T43" s="297">
        <v>12</v>
      </c>
      <c r="U43" s="297">
        <v>13</v>
      </c>
      <c r="V43" s="297">
        <v>14</v>
      </c>
      <c r="W43" s="297">
        <v>15</v>
      </c>
      <c r="X43" s="297">
        <v>16</v>
      </c>
      <c r="Y43" s="297">
        <v>17</v>
      </c>
      <c r="Z43" s="297">
        <v>18</v>
      </c>
      <c r="AA43" s="297">
        <v>19</v>
      </c>
      <c r="AB43" s="297">
        <v>20</v>
      </c>
      <c r="AC43" s="297">
        <v>21</v>
      </c>
      <c r="AD43" s="297">
        <v>22</v>
      </c>
      <c r="AE43" s="297">
        <v>23</v>
      </c>
      <c r="AF43" s="297">
        <v>24</v>
      </c>
      <c r="AG43" s="297">
        <v>25</v>
      </c>
      <c r="AH43" s="297">
        <v>26</v>
      </c>
      <c r="AI43" s="297">
        <v>27</v>
      </c>
      <c r="AJ43" s="297">
        <v>28</v>
      </c>
      <c r="AK43" s="297">
        <v>29</v>
      </c>
      <c r="AL43" s="297">
        <v>30</v>
      </c>
      <c r="AM43" s="297">
        <v>31</v>
      </c>
      <c r="AN43" s="296"/>
      <c r="AO43" s="296"/>
      <c r="AP43" s="620">
        <f>COUNTIF(E44:AO44,"A")</f>
        <v>15</v>
      </c>
      <c r="AQ43" s="425">
        <f>AVERAGE(AP43*$G$12)</f>
        <v>75</v>
      </c>
      <c r="AR43" s="425">
        <f>AVERAGE(AP43*$G$13)</f>
        <v>90</v>
      </c>
      <c r="AS43" s="425">
        <f>AVERAGE(AP43*$G$14)</f>
        <v>105</v>
      </c>
      <c r="AT43" s="625"/>
      <c r="AU43" s="625"/>
      <c r="AV43" s="625"/>
    </row>
    <row r="44" spans="2:53" x14ac:dyDescent="0.25">
      <c r="B44" s="622"/>
      <c r="C44" s="623"/>
      <c r="D44" s="299" t="s">
        <v>245</v>
      </c>
      <c r="E44" s="300"/>
      <c r="F44" s="300"/>
      <c r="G44" s="296"/>
      <c r="H44" s="296"/>
      <c r="I44" s="130" t="s">
        <v>77</v>
      </c>
      <c r="J44" s="130" t="s">
        <v>209</v>
      </c>
      <c r="K44" s="130" t="s">
        <v>209</v>
      </c>
      <c r="L44" s="130" t="s">
        <v>77</v>
      </c>
      <c r="M44" s="130" t="s">
        <v>77</v>
      </c>
      <c r="N44" s="130" t="s">
        <v>77</v>
      </c>
      <c r="O44" s="130" t="s">
        <v>77</v>
      </c>
      <c r="P44" s="130" t="s">
        <v>213</v>
      </c>
      <c r="Q44" s="130" t="s">
        <v>209</v>
      </c>
      <c r="R44" s="130" t="s">
        <v>209</v>
      </c>
      <c r="S44" s="130" t="s">
        <v>77</v>
      </c>
      <c r="T44" s="130" t="s">
        <v>77</v>
      </c>
      <c r="U44" s="130" t="s">
        <v>77</v>
      </c>
      <c r="V44" s="130" t="s">
        <v>77</v>
      </c>
      <c r="W44" s="130" t="s">
        <v>77</v>
      </c>
      <c r="X44" s="130" t="s">
        <v>209</v>
      </c>
      <c r="Y44" s="130" t="s">
        <v>209</v>
      </c>
      <c r="Z44" s="130" t="s">
        <v>77</v>
      </c>
      <c r="AA44" s="130" t="s">
        <v>77</v>
      </c>
      <c r="AB44" s="130" t="s">
        <v>77</v>
      </c>
      <c r="AC44" s="130" t="s">
        <v>77</v>
      </c>
      <c r="AD44" s="130" t="s">
        <v>77</v>
      </c>
      <c r="AE44" s="130" t="s">
        <v>209</v>
      </c>
      <c r="AF44" s="130" t="s">
        <v>209</v>
      </c>
      <c r="AG44" s="130" t="s">
        <v>216</v>
      </c>
      <c r="AH44" s="130" t="s">
        <v>216</v>
      </c>
      <c r="AI44" s="130" t="s">
        <v>216</v>
      </c>
      <c r="AJ44" s="130" t="s">
        <v>216</v>
      </c>
      <c r="AK44" s="130" t="s">
        <v>216</v>
      </c>
      <c r="AL44" s="130" t="s">
        <v>209</v>
      </c>
      <c r="AM44" s="130" t="s">
        <v>209</v>
      </c>
      <c r="AN44" s="300"/>
      <c r="AO44" s="300"/>
      <c r="AP44" s="621"/>
      <c r="AQ44" s="426">
        <f>AVERAGE($AP43*$H$12)</f>
        <v>450</v>
      </c>
      <c r="AR44" s="426">
        <f>AVERAGE($AP43*$H$13)</f>
        <v>450</v>
      </c>
      <c r="AS44" s="426">
        <f>AVERAGE($AP43*$H$14)</f>
        <v>420</v>
      </c>
      <c r="AT44" s="626"/>
      <c r="AU44" s="626"/>
      <c r="AV44" s="626"/>
    </row>
    <row r="45" spans="2:53" ht="28.5" customHeight="1" x14ac:dyDescent="0.25">
      <c r="B45" s="617" t="s">
        <v>255</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9"/>
      <c r="AP45" s="301">
        <f>SUM(AP25:AP43)</f>
        <v>186</v>
      </c>
      <c r="AQ45" s="301">
        <f>SUM(AQ25,AQ27,AQ29,AQ31,AQ33,AQ35,AQ37,AQ39,AQ41,AQ43)</f>
        <v>930</v>
      </c>
      <c r="AR45" s="301">
        <f>SUM(AR25,AR27,AR29,AR31,AR33,AR35,AR37,AR39,AR41,AR43)</f>
        <v>1116</v>
      </c>
      <c r="AS45" s="301">
        <f>SUM(AS25,AS27,AS29,AS31,AS33,AS35,AS37,AS39,AS41,AS43)</f>
        <v>1302</v>
      </c>
      <c r="AT45" s="302">
        <v>950</v>
      </c>
      <c r="AU45" s="302">
        <v>900</v>
      </c>
      <c r="AV45" s="303"/>
    </row>
    <row r="46" spans="2:53" x14ac:dyDescent="0.25">
      <c r="AT46" s="304"/>
      <c r="AU46" s="304"/>
    </row>
    <row r="47" spans="2:53" ht="15" customHeight="1" x14ac:dyDescent="0.25">
      <c r="U47" s="304"/>
    </row>
    <row r="48" spans="2:53" x14ac:dyDescent="0.25">
      <c r="AF48" s="268"/>
      <c r="AG48" s="268"/>
      <c r="AH48" s="268"/>
      <c r="AW48" s="208"/>
      <c r="AX48" s="208"/>
      <c r="AY48" s="208"/>
      <c r="AZ48" s="208"/>
      <c r="BA48" s="208"/>
    </row>
  </sheetData>
  <sheetProtection password="CB78" sheet="1"/>
  <mergeCells count="58">
    <mergeCell ref="C15:U17"/>
    <mergeCell ref="Y12:AH12"/>
    <mergeCell ref="Y11:AH11"/>
    <mergeCell ref="AI11:AK11"/>
    <mergeCell ref="AI12:AK12"/>
    <mergeCell ref="AI13:AK13"/>
    <mergeCell ref="AI14:AK14"/>
    <mergeCell ref="AI17:AK17"/>
    <mergeCell ref="AI16:AK16"/>
    <mergeCell ref="AV25:AV44"/>
    <mergeCell ref="B33:C34"/>
    <mergeCell ref="AP33:AP34"/>
    <mergeCell ref="B35:C36"/>
    <mergeCell ref="B29:C30"/>
    <mergeCell ref="AP29:AP30"/>
    <mergeCell ref="AU25:AU44"/>
    <mergeCell ref="AP35:AP36"/>
    <mergeCell ref="AT25:AT44"/>
    <mergeCell ref="B31:C32"/>
    <mergeCell ref="AP25:AP26"/>
    <mergeCell ref="B37:C38"/>
    <mergeCell ref="AP37:AP38"/>
    <mergeCell ref="AP31:AP32"/>
    <mergeCell ref="B27:C28"/>
    <mergeCell ref="AP27:AP28"/>
    <mergeCell ref="B45:AO45"/>
    <mergeCell ref="B39:C40"/>
    <mergeCell ref="AP39:AP40"/>
    <mergeCell ref="B41:C42"/>
    <mergeCell ref="AP41:AP42"/>
    <mergeCell ref="B43:C44"/>
    <mergeCell ref="AP43:AP44"/>
    <mergeCell ref="B25:C26"/>
    <mergeCell ref="B23:D24"/>
    <mergeCell ref="E23:K23"/>
    <mergeCell ref="L23:R23"/>
    <mergeCell ref="S23:Y23"/>
    <mergeCell ref="AG23:AM23"/>
    <mergeCell ref="AT23:AT24"/>
    <mergeCell ref="Z23:AF23"/>
    <mergeCell ref="AM17:AV19"/>
    <mergeCell ref="AM14:AV16"/>
    <mergeCell ref="AU23:AU24"/>
    <mergeCell ref="AV23:AV24"/>
    <mergeCell ref="AN23:AO23"/>
    <mergeCell ref="AP23:AP24"/>
    <mergeCell ref="AI18:AK18"/>
    <mergeCell ref="AI15:AK15"/>
    <mergeCell ref="AQ23:AS23"/>
    <mergeCell ref="B1:AQ1"/>
    <mergeCell ref="B2:AV2"/>
    <mergeCell ref="B10:V10"/>
    <mergeCell ref="C13:F13"/>
    <mergeCell ref="C14:F14"/>
    <mergeCell ref="C11:F11"/>
    <mergeCell ref="C12:F12"/>
    <mergeCell ref="B3:AP3"/>
    <mergeCell ref="B7:AQ8"/>
  </mergeCells>
  <conditionalFormatting sqref="F26:AO26 G28:AM28 E30:AI30 AJ29:AO30 E32:AK32 G34:AN34 F36:AN36 F38:AL38 H40:AO40 G42:AN42 F44:AM44">
    <cfRule type="containsText" dxfId="49" priority="43" operator="containsText" text="A">
      <formula>NOT(ISERROR(SEARCH("A",E26)))</formula>
    </cfRule>
  </conditionalFormatting>
  <conditionalFormatting sqref="E25:AO44">
    <cfRule type="containsText" dxfId="48" priority="39" operator="containsText" text="E">
      <formula>NOT(ISERROR(SEARCH("E",E25)))</formula>
    </cfRule>
    <cfRule type="containsText" dxfId="47" priority="40" operator="containsText" text="D">
      <formula>NOT(ISERROR(SEARCH("D",E25)))</formula>
    </cfRule>
    <cfRule type="containsText" dxfId="46" priority="41" operator="containsText" text="C">
      <formula>NOT(ISERROR(SEARCH("C",E25)))</formula>
    </cfRule>
    <cfRule type="containsText" dxfId="45" priority="42" operator="containsText" text="B">
      <formula>NOT(ISERROR(SEARCH("B",E25)))</formula>
    </cfRule>
  </conditionalFormatting>
  <conditionalFormatting sqref="X17:X18">
    <cfRule type="containsText" dxfId="44" priority="37" stopIfTrue="1" operator="containsText" text="G">
      <formula>NOT(ISERROR(SEARCH("G",X17)))</formula>
    </cfRule>
    <cfRule type="cellIs" priority="38" stopIfTrue="1" operator="equal">
      <formula>$X$17</formula>
    </cfRule>
  </conditionalFormatting>
  <conditionalFormatting sqref="F26:AK26">
    <cfRule type="containsText" dxfId="43" priority="13" stopIfTrue="1" operator="containsText" text="B">
      <formula>NOT(ISERROR(SEARCH("B",F26)))</formula>
    </cfRule>
    <cfRule type="containsText" dxfId="42" priority="26" stopIfTrue="1" operator="containsText" text="F">
      <formula>NOT(ISERROR(SEARCH("F",F26)))</formula>
    </cfRule>
    <cfRule type="containsText" dxfId="41" priority="36" stopIfTrue="1" operator="containsText" text="G">
      <formula>NOT(ISERROR(SEARCH("G",F26)))</formula>
    </cfRule>
  </conditionalFormatting>
  <conditionalFormatting sqref="I28:AM28">
    <cfRule type="containsText" dxfId="40" priority="24" stopIfTrue="1" operator="containsText" text="F">
      <formula>NOT(ISERROR(SEARCH("F",I28)))</formula>
    </cfRule>
    <cfRule type="containsText" dxfId="39" priority="25" stopIfTrue="1" operator="containsText" text="F">
      <formula>NOT(ISERROR(SEARCH("F",I28)))</formula>
    </cfRule>
    <cfRule type="containsText" dxfId="38" priority="35" stopIfTrue="1" operator="containsText" text="G">
      <formula>NOT(ISERROR(SEARCH("G",I28)))</formula>
    </cfRule>
  </conditionalFormatting>
  <conditionalFormatting sqref="E30:AI30 AJ29:AO30">
    <cfRule type="containsText" dxfId="37" priority="23" stopIfTrue="1" operator="containsText" text="F">
      <formula>NOT(ISERROR(SEARCH("F",E29)))</formula>
    </cfRule>
    <cfRule type="containsText" dxfId="36" priority="34" stopIfTrue="1" operator="containsText" text="G">
      <formula>NOT(ISERROR(SEARCH("G",E29)))</formula>
    </cfRule>
  </conditionalFormatting>
  <conditionalFormatting sqref="G32:AK32">
    <cfRule type="containsText" dxfId="35" priority="22" stopIfTrue="1" operator="containsText" text="F">
      <formula>NOT(ISERROR(SEARCH("F",G32)))</formula>
    </cfRule>
    <cfRule type="containsText" dxfId="34" priority="33" stopIfTrue="1" operator="containsText" text="G">
      <formula>NOT(ISERROR(SEARCH("G",G32)))</formula>
    </cfRule>
  </conditionalFormatting>
  <conditionalFormatting sqref="I34:AN34">
    <cfRule type="containsText" dxfId="33" priority="15" stopIfTrue="1" operator="containsText" text="E">
      <formula>NOT(ISERROR(SEARCH("E",I34)))</formula>
    </cfRule>
    <cfRule type="containsText" dxfId="32" priority="21" stopIfTrue="1" operator="containsText" text="F">
      <formula>NOT(ISERROR(SEARCH("F",I34)))</formula>
    </cfRule>
    <cfRule type="containsText" dxfId="31" priority="32" stopIfTrue="1" operator="containsText" text="G">
      <formula>NOT(ISERROR(SEARCH("G",I34)))</formula>
    </cfRule>
  </conditionalFormatting>
  <conditionalFormatting sqref="F36:AJ36">
    <cfRule type="containsText" dxfId="30" priority="14" stopIfTrue="1" operator="containsText" text="E">
      <formula>NOT(ISERROR(SEARCH("E",F36)))</formula>
    </cfRule>
    <cfRule type="containsText" dxfId="29" priority="20" stopIfTrue="1" operator="containsText" text="F">
      <formula>NOT(ISERROR(SEARCH("F",F36)))</formula>
    </cfRule>
    <cfRule type="containsText" dxfId="28" priority="31" stopIfTrue="1" operator="containsText" text="G">
      <formula>NOT(ISERROR(SEARCH("G",F36)))</formula>
    </cfRule>
  </conditionalFormatting>
  <conditionalFormatting sqref="H38:AL38">
    <cfRule type="containsText" dxfId="27" priority="19" stopIfTrue="1" operator="containsText" text="F">
      <formula>NOT(ISERROR(SEARCH("F",H38)))</formula>
    </cfRule>
    <cfRule type="containsText" dxfId="26" priority="30" stopIfTrue="1" operator="containsText" text="G">
      <formula>NOT(ISERROR(SEARCH("G",H38)))</formula>
    </cfRule>
  </conditionalFormatting>
  <conditionalFormatting sqref="K40:AO40">
    <cfRule type="containsText" dxfId="25" priority="18" stopIfTrue="1" operator="containsText" text="F">
      <formula>NOT(ISERROR(SEARCH("F",K40)))</formula>
    </cfRule>
    <cfRule type="containsText" dxfId="24" priority="29" stopIfTrue="1" operator="containsText" text="G">
      <formula>NOT(ISERROR(SEARCH("G",K40)))</formula>
    </cfRule>
  </conditionalFormatting>
  <conditionalFormatting sqref="G42:AJ42">
    <cfRule type="containsText" dxfId="23" priority="17" stopIfTrue="1" operator="containsText" text="F">
      <formula>NOT(ISERROR(SEARCH("F",G42)))</formula>
    </cfRule>
    <cfRule type="containsText" dxfId="22" priority="28" stopIfTrue="1" operator="containsText" text="G">
      <formula>NOT(ISERROR(SEARCH("G",G42)))</formula>
    </cfRule>
  </conditionalFormatting>
  <conditionalFormatting sqref="H44:AM44">
    <cfRule type="containsText" dxfId="21" priority="16" stopIfTrue="1" operator="containsText" text="F">
      <formula>NOT(ISERROR(SEARCH("F",H44)))</formula>
    </cfRule>
    <cfRule type="containsText" dxfId="20" priority="27" stopIfTrue="1" operator="containsText" text="G">
      <formula>NOT(ISERROR(SEARCH("G",H44)))</formula>
    </cfRule>
  </conditionalFormatting>
  <conditionalFormatting sqref="I28:AM28 E30:AI30 AJ29:AO30 G32:AK32 I34:AN34 F36:AJ36 H38:AL38 K40:AO40 G42:AJ42 H44:AM44">
    <cfRule type="containsText" dxfId="19" priority="12" stopIfTrue="1" operator="containsText" text="B">
      <formula>NOT(ISERROR(SEARCH("B",E28)))</formula>
    </cfRule>
  </conditionalFormatting>
  <conditionalFormatting sqref="F26:AK26 I28:AM28 E30:AI30 AJ29:AO30 G32:AK32 I34:AN34 F36:AJ36 H38:AL38 K40:AO40 G42:AJ42 H44:AM44">
    <cfRule type="containsText" dxfId="18" priority="1" stopIfTrue="1" operator="containsText" text="F">
      <formula>NOT(ISERROR(SEARCH("F",E26)))</formula>
    </cfRule>
    <cfRule type="containsText" dxfId="17" priority="2" stopIfTrue="1" operator="containsText" text="C">
      <formula>NOT(ISERROR(SEARCH("C",E26)))</formula>
    </cfRule>
    <cfRule type="containsText" dxfId="16" priority="3" stopIfTrue="1" operator="containsText" text="B">
      <formula>NOT(ISERROR(SEARCH("B",E26)))</formula>
    </cfRule>
    <cfRule type="containsText" dxfId="15" priority="5" stopIfTrue="1" operator="containsText" text="G">
      <formula>NOT(ISERROR(SEARCH("G",E26)))</formula>
    </cfRule>
    <cfRule type="containsText" dxfId="14" priority="6" stopIfTrue="1" operator="containsText" text="G">
      <formula>NOT(ISERROR(SEARCH("G",E26)))</formula>
    </cfRule>
    <cfRule type="containsText" dxfId="13" priority="7" stopIfTrue="1" operator="containsText" text="F">
      <formula>NOT(ISERROR(SEARCH("F",E26)))</formula>
    </cfRule>
    <cfRule type="containsText" dxfId="12" priority="8" stopIfTrue="1" operator="containsText" text="E">
      <formula>NOT(ISERROR(SEARCH("E",E26)))</formula>
    </cfRule>
    <cfRule type="containsText" dxfId="11" priority="9" stopIfTrue="1" operator="containsText" text="B">
      <formula>NOT(ISERROR(SEARCH("B",E26)))</formula>
    </cfRule>
    <cfRule type="containsText" dxfId="10" priority="10" stopIfTrue="1" operator="containsText" text="B">
      <formula>NOT(ISERROR(SEARCH("B",E26)))</formula>
    </cfRule>
    <cfRule type="containsText" dxfId="9" priority="11" stopIfTrue="1" operator="containsText" text="B">
      <formula>NOT(ISERROR(SEARCH("B",E26)))</formula>
    </cfRule>
  </conditionalFormatting>
  <conditionalFormatting sqref="X18">
    <cfRule type="containsText" dxfId="8" priority="4" stopIfTrue="1" operator="containsText" text="G">
      <formula>NOT(ISERROR(SEARCH("G",X18)))</formula>
    </cfRule>
  </conditionalFormatting>
  <dataValidations count="4">
    <dataValidation type="decimal" allowBlank="1" showInputMessage="1" showErrorMessage="1" sqref="G12:G14">
      <formula1>0</formula1>
      <formula2>10</formula2>
    </dataValidation>
    <dataValidation type="list" allowBlank="1" showInputMessage="1" showErrorMessage="1" sqref="AN38:AO38 E26:F26 AN28:AO28 AN44:AO44 AN32:AO32 AO34 AK36:AO36 AK42:AO42">
      <formula1>$Z$12:$Z$16</formula1>
    </dataValidation>
    <dataValidation type="list" allowBlank="1" showInputMessage="1" showErrorMessage="1" sqref="G42:AJ42 K40:AO40 G26:AK26 E30:AI30 H32:AK32 J34:AN34 F36:AJ36 I38:AL38 J28:AM28 I44:AM44">
      <formula1>$X$12:$X$18</formula1>
    </dataValidation>
    <dataValidation type="list" allowBlank="1" showInputMessage="1" showErrorMessage="1" sqref="E28:I28 E44:F44 AL26:AO26 E34:I34 E35:E37 E38:H38 AM38 E32:G32 E41:F42 AL32:AM32 E40:J40">
      <formula1>$AX$1:$AX$43</formula1>
    </dataValidation>
  </dataValidations>
  <hyperlinks>
    <hyperlink ref="AR3" location="Inicio!A1" display="Ir a Tabla de contenido"/>
  </hyperlinks>
  <pageMargins left="0.7" right="0.17" top="0.27" bottom="0.28000000000000003" header="0.3" footer="0.17"/>
  <pageSetup paperSize="9" scale="6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AK32"/>
  <sheetViews>
    <sheetView showGridLines="0" zoomScaleNormal="100" workbookViewId="0">
      <pane ySplit="3" topLeftCell="A19" activePane="bottomLeft" state="frozen"/>
      <selection pane="bottomLeft" activeCell="G40" sqref="G40"/>
    </sheetView>
  </sheetViews>
  <sheetFormatPr baseColWidth="10" defaultColWidth="11.42578125" defaultRowHeight="15" x14ac:dyDescent="0.25"/>
  <cols>
    <col min="1" max="1" width="9.5703125" style="208" customWidth="1"/>
    <col min="2" max="2" width="4.28515625" style="208" customWidth="1"/>
    <col min="3" max="3" width="17.140625" style="208" customWidth="1"/>
    <col min="4" max="4" width="10.140625" style="208" customWidth="1"/>
    <col min="5" max="5" width="12.140625" style="208" customWidth="1"/>
    <col min="6" max="6" width="10.5703125" style="208" customWidth="1"/>
    <col min="7" max="7" width="11.85546875" style="208" customWidth="1"/>
    <col min="8" max="8" width="10.140625" style="208" customWidth="1"/>
    <col min="9" max="9" width="11.5703125" style="208" customWidth="1"/>
    <col min="10" max="10" width="11.140625" style="208" customWidth="1"/>
    <col min="11" max="11" width="10.140625" style="208" customWidth="1"/>
    <col min="12" max="12" width="11.42578125" style="208" customWidth="1"/>
    <col min="13" max="13" width="12" style="208" customWidth="1"/>
    <col min="14" max="14" width="10.140625" style="208" customWidth="1"/>
    <col min="15" max="16" width="11.85546875" style="208" customWidth="1"/>
    <col min="17" max="18" width="10.140625" style="208" customWidth="1"/>
    <col min="19" max="20" width="11.42578125" style="208"/>
    <col min="21" max="21" width="76.5703125" style="208" customWidth="1"/>
    <col min="22" max="22" width="2.5703125" style="209" customWidth="1"/>
    <col min="23" max="23" width="11.42578125" style="208"/>
    <col min="24" max="24" width="3.7109375" style="208" customWidth="1"/>
    <col min="25" max="25" width="14.85546875" style="208" customWidth="1"/>
    <col min="26" max="26" width="11.85546875" style="208" customWidth="1"/>
    <col min="27" max="27" width="9.42578125" style="208" customWidth="1"/>
    <col min="28" max="28" width="12" style="208" customWidth="1"/>
    <col min="29" max="29" width="7.28515625" style="208" customWidth="1"/>
    <col min="30" max="30" width="1" style="208" customWidth="1"/>
    <col min="31" max="31" width="11.5703125" style="208" customWidth="1"/>
    <col min="32" max="32" width="20.85546875" style="208" customWidth="1"/>
    <col min="33" max="33" width="9.5703125" style="208" customWidth="1"/>
    <col min="34" max="34" width="7.85546875" style="208" customWidth="1"/>
    <col min="35" max="35" width="10.42578125" style="208" customWidth="1"/>
    <col min="36" max="36" width="10" style="208" customWidth="1"/>
    <col min="37" max="37" width="8.28515625" style="208" customWidth="1"/>
    <col min="38" max="38" width="7.7109375" style="208" customWidth="1"/>
    <col min="39" max="16384" width="11.42578125" style="208"/>
  </cols>
  <sheetData>
    <row r="1" spans="2:37" ht="33.75" customHeight="1" x14ac:dyDescent="0.5">
      <c r="B1" s="659" t="s">
        <v>256</v>
      </c>
      <c r="C1" s="659"/>
      <c r="D1" s="659"/>
      <c r="E1" s="659"/>
      <c r="F1" s="659"/>
      <c r="G1" s="659"/>
      <c r="H1" s="659"/>
      <c r="I1" s="659"/>
      <c r="J1" s="659"/>
      <c r="K1" s="659"/>
      <c r="L1" s="659"/>
      <c r="M1" s="423"/>
      <c r="N1" s="423"/>
      <c r="O1" s="423"/>
      <c r="P1" s="207" t="s">
        <v>31</v>
      </c>
      <c r="Q1" s="413"/>
      <c r="T1" s="207"/>
      <c r="Y1" s="210" t="s">
        <v>257</v>
      </c>
      <c r="Z1" s="211"/>
      <c r="AA1" s="211"/>
    </row>
    <row r="2" spans="2:37" ht="9.75" customHeight="1" thickBot="1" x14ac:dyDescent="0.55000000000000004">
      <c r="B2" s="380"/>
      <c r="C2" s="380"/>
      <c r="D2" s="380"/>
      <c r="E2" s="380"/>
      <c r="F2" s="380"/>
      <c r="G2" s="380"/>
      <c r="H2" s="380"/>
      <c r="I2" s="380"/>
      <c r="J2" s="380"/>
      <c r="K2" s="380"/>
      <c r="L2" s="380"/>
      <c r="M2" s="380"/>
      <c r="N2" s="380"/>
      <c r="O2" s="380"/>
      <c r="P2" s="205"/>
      <c r="Q2" s="205"/>
      <c r="R2" s="206"/>
      <c r="S2" s="207"/>
      <c r="T2" s="207"/>
      <c r="Y2" s="210"/>
      <c r="Z2" s="211"/>
      <c r="AA2" s="211"/>
    </row>
    <row r="3" spans="2:37" ht="8.25" customHeight="1" x14ac:dyDescent="0.4">
      <c r="B3" s="656"/>
      <c r="C3" s="656"/>
      <c r="D3" s="656"/>
      <c r="E3" s="656"/>
      <c r="F3" s="656"/>
      <c r="G3" s="656"/>
      <c r="H3" s="656"/>
      <c r="I3" s="656"/>
      <c r="J3" s="448"/>
      <c r="K3" s="448"/>
      <c r="L3" s="448"/>
      <c r="M3" s="448"/>
      <c r="N3" s="448"/>
      <c r="O3" s="448"/>
      <c r="P3" s="448"/>
      <c r="Q3" s="448"/>
      <c r="R3" s="448"/>
      <c r="S3" s="214"/>
      <c r="T3" s="214"/>
      <c r="Y3" s="215" t="s">
        <v>178</v>
      </c>
      <c r="Z3" s="216" t="s">
        <v>258</v>
      </c>
      <c r="AA3" s="217" t="s">
        <v>259</v>
      </c>
      <c r="AB3" s="218" t="s">
        <v>260</v>
      </c>
      <c r="AC3" s="217" t="s">
        <v>259</v>
      </c>
      <c r="AE3" s="219" t="s">
        <v>261</v>
      </c>
      <c r="AF3" s="219" t="s">
        <v>262</v>
      </c>
      <c r="AG3" s="219" t="s">
        <v>263</v>
      </c>
      <c r="AH3" s="219" t="s">
        <v>259</v>
      </c>
    </row>
    <row r="4" spans="2:37" ht="22.5" customHeight="1" x14ac:dyDescent="0.25">
      <c r="B4" s="412" t="s">
        <v>67</v>
      </c>
      <c r="C4" s="221"/>
      <c r="D4" s="221"/>
      <c r="E4" s="221"/>
      <c r="F4" s="221"/>
      <c r="G4" s="221"/>
      <c r="H4" s="221"/>
      <c r="I4" s="221"/>
      <c r="J4" s="221"/>
      <c r="K4" s="221"/>
      <c r="L4" s="221"/>
      <c r="M4" s="221"/>
      <c r="N4" s="221"/>
      <c r="O4" s="221"/>
      <c r="P4" s="221"/>
      <c r="Q4" s="221"/>
      <c r="R4" s="221"/>
      <c r="S4" s="221"/>
      <c r="T4" s="221"/>
      <c r="U4" s="221"/>
      <c r="V4" s="222"/>
      <c r="Y4" s="223" t="s">
        <v>237</v>
      </c>
      <c r="Z4" s="224">
        <v>15</v>
      </c>
      <c r="AA4" s="225">
        <f>Z4/Z4</f>
        <v>1</v>
      </c>
      <c r="AB4" s="224">
        <v>8</v>
      </c>
      <c r="AC4" s="226">
        <f>AB4/Z4*100</f>
        <v>53.333333333333336</v>
      </c>
      <c r="AD4" s="227"/>
      <c r="AE4" s="224">
        <v>5</v>
      </c>
      <c r="AF4" s="228">
        <v>3</v>
      </c>
      <c r="AG4" s="229">
        <f>AE4*AF4</f>
        <v>15</v>
      </c>
      <c r="AH4" s="225">
        <f>AG4/AG4</f>
        <v>1</v>
      </c>
    </row>
    <row r="5" spans="2:37" ht="23.25" customHeight="1" x14ac:dyDescent="0.25">
      <c r="B5" s="657" t="s">
        <v>264</v>
      </c>
      <c r="C5" s="658"/>
      <c r="D5" s="658"/>
      <c r="E5" s="658"/>
      <c r="F5" s="658"/>
      <c r="G5" s="658"/>
      <c r="H5" s="658"/>
      <c r="I5" s="658"/>
      <c r="J5" s="658"/>
      <c r="K5" s="658"/>
      <c r="L5" s="658"/>
      <c r="M5" s="658"/>
      <c r="N5" s="658"/>
      <c r="O5" s="658"/>
      <c r="P5" s="381"/>
      <c r="Q5" s="381"/>
      <c r="R5" s="381"/>
      <c r="S5" s="381"/>
      <c r="T5" s="254"/>
      <c r="U5" s="221"/>
      <c r="V5" s="222"/>
      <c r="Y5" s="223" t="s">
        <v>265</v>
      </c>
      <c r="Z5" s="224">
        <v>33</v>
      </c>
      <c r="AA5" s="225">
        <f>Z5/Z5</f>
        <v>1</v>
      </c>
      <c r="AB5" s="224">
        <v>22</v>
      </c>
      <c r="AC5" s="226">
        <f>AB5/Z5*100</f>
        <v>66.666666666666657</v>
      </c>
      <c r="AD5" s="227"/>
      <c r="AE5" s="224">
        <v>11</v>
      </c>
      <c r="AF5" s="228">
        <v>3</v>
      </c>
      <c r="AG5" s="229">
        <f>AE5*AF5</f>
        <v>33</v>
      </c>
      <c r="AH5" s="225">
        <f>AG5/AG5</f>
        <v>1</v>
      </c>
    </row>
    <row r="6" spans="2:37" ht="25.5" customHeight="1" x14ac:dyDescent="0.25">
      <c r="B6" s="658"/>
      <c r="C6" s="658"/>
      <c r="D6" s="658"/>
      <c r="E6" s="658"/>
      <c r="F6" s="658"/>
      <c r="G6" s="658"/>
      <c r="H6" s="658"/>
      <c r="I6" s="658"/>
      <c r="J6" s="658"/>
      <c r="K6" s="658"/>
      <c r="L6" s="658"/>
      <c r="M6" s="658"/>
      <c r="N6" s="658"/>
      <c r="O6" s="658"/>
      <c r="P6" s="381"/>
      <c r="Q6" s="381"/>
      <c r="R6" s="381"/>
      <c r="S6" s="381"/>
      <c r="T6" s="254"/>
      <c r="U6" s="221"/>
      <c r="V6" s="222"/>
      <c r="Y6" s="223" t="s">
        <v>266</v>
      </c>
      <c r="Z6" s="224">
        <v>60</v>
      </c>
      <c r="AA6" s="225">
        <f>Z6/Z6</f>
        <v>1</v>
      </c>
      <c r="AB6" s="224">
        <v>12</v>
      </c>
      <c r="AC6" s="226">
        <f>AB6/Z6*100</f>
        <v>20</v>
      </c>
      <c r="AD6" s="227"/>
      <c r="AE6" s="224">
        <v>20</v>
      </c>
      <c r="AF6" s="228">
        <v>3</v>
      </c>
      <c r="AG6" s="229">
        <f>AE6*AF6</f>
        <v>60</v>
      </c>
      <c r="AH6" s="225">
        <f>AG6/AG6</f>
        <v>1</v>
      </c>
    </row>
    <row r="7" spans="2:37" ht="30" customHeight="1" x14ac:dyDescent="0.25">
      <c r="B7" s="658"/>
      <c r="C7" s="658"/>
      <c r="D7" s="658"/>
      <c r="E7" s="658"/>
      <c r="F7" s="658"/>
      <c r="G7" s="658"/>
      <c r="H7" s="658"/>
      <c r="I7" s="658"/>
      <c r="J7" s="658"/>
      <c r="K7" s="658"/>
      <c r="L7" s="658"/>
      <c r="M7" s="658"/>
      <c r="N7" s="658"/>
      <c r="O7" s="658"/>
      <c r="P7" s="381"/>
      <c r="Q7" s="381"/>
      <c r="R7" s="381"/>
      <c r="S7" s="381"/>
      <c r="T7" s="254"/>
      <c r="U7" s="221"/>
      <c r="V7" s="222"/>
      <c r="Y7" s="230"/>
      <c r="Z7" s="212"/>
      <c r="AA7" s="213"/>
      <c r="AB7" s="212"/>
      <c r="AC7" s="213"/>
      <c r="AD7" s="231"/>
      <c r="AE7" s="212"/>
      <c r="AF7" s="212"/>
      <c r="AG7" s="212"/>
      <c r="AH7" s="213"/>
    </row>
    <row r="8" spans="2:37" ht="18.75" customHeight="1" x14ac:dyDescent="0.25">
      <c r="B8" s="254"/>
      <c r="C8" s="254"/>
      <c r="D8" s="254"/>
      <c r="E8" s="254"/>
      <c r="F8" s="254"/>
      <c r="G8" s="254"/>
      <c r="H8" s="254"/>
      <c r="I8" s="254"/>
      <c r="J8" s="254"/>
      <c r="K8" s="254"/>
      <c r="L8" s="254"/>
      <c r="M8" s="254"/>
      <c r="N8" s="254"/>
      <c r="O8" s="254"/>
      <c r="P8" s="254"/>
      <c r="Q8" s="254"/>
      <c r="R8" s="254"/>
      <c r="S8" s="254"/>
      <c r="T8" s="254"/>
      <c r="U8" s="221"/>
      <c r="V8" s="222"/>
      <c r="Y8" s="230"/>
      <c r="Z8" s="212"/>
      <c r="AA8" s="213"/>
      <c r="AB8" s="212"/>
      <c r="AC8" s="213"/>
      <c r="AD8" s="231"/>
      <c r="AE8" s="212"/>
      <c r="AF8" s="212"/>
      <c r="AG8" s="212"/>
      <c r="AH8" s="213"/>
    </row>
    <row r="9" spans="2:37" ht="24.75" customHeight="1" x14ac:dyDescent="0.25">
      <c r="B9" s="634" t="s">
        <v>267</v>
      </c>
      <c r="C9" s="635"/>
      <c r="D9" s="635"/>
      <c r="E9" s="635"/>
      <c r="F9" s="635"/>
      <c r="I9" s="634" t="s">
        <v>268</v>
      </c>
      <c r="J9" s="635"/>
      <c r="K9" s="635"/>
      <c r="L9" s="635"/>
      <c r="M9" s="635"/>
      <c r="N9" s="635"/>
      <c r="O9" s="635"/>
      <c r="P9" s="253"/>
      <c r="Q9" s="253"/>
      <c r="R9" s="253"/>
      <c r="S9" s="253"/>
      <c r="Y9" s="232"/>
      <c r="Z9" s="233"/>
      <c r="AA9" s="233"/>
      <c r="AB9" s="233"/>
      <c r="AC9" s="233"/>
      <c r="AD9" s="233"/>
      <c r="AE9" s="233"/>
      <c r="AF9" s="233"/>
      <c r="AG9" s="233"/>
      <c r="AH9" s="233"/>
      <c r="AI9" s="233"/>
      <c r="AJ9" s="233"/>
      <c r="AK9" s="233"/>
    </row>
    <row r="10" spans="2:37" ht="4.5" customHeight="1" x14ac:dyDescent="0.25">
      <c r="Y10" s="233"/>
      <c r="Z10" s="233"/>
      <c r="AA10" s="233"/>
      <c r="AB10" s="233"/>
      <c r="AC10" s="233"/>
      <c r="AD10" s="233"/>
      <c r="AE10" s="233"/>
      <c r="AF10" s="233"/>
      <c r="AG10" s="233"/>
      <c r="AH10" s="233"/>
      <c r="AI10" s="233"/>
      <c r="AJ10" s="233"/>
      <c r="AK10" s="233"/>
    </row>
    <row r="11" spans="2:37" ht="29.25" customHeight="1" x14ac:dyDescent="0.25">
      <c r="B11" s="643" t="s">
        <v>155</v>
      </c>
      <c r="C11" s="644"/>
      <c r="D11" s="642" t="s">
        <v>269</v>
      </c>
      <c r="E11" s="653" t="s">
        <v>270</v>
      </c>
      <c r="F11" s="653" t="s">
        <v>271</v>
      </c>
      <c r="I11" s="643" t="s">
        <v>155</v>
      </c>
      <c r="J11" s="644"/>
      <c r="K11" s="638" t="s">
        <v>272</v>
      </c>
      <c r="L11" s="660" t="s">
        <v>273</v>
      </c>
      <c r="M11" s="642" t="s">
        <v>274</v>
      </c>
      <c r="N11" s="653" t="s">
        <v>275</v>
      </c>
      <c r="O11" s="642" t="s">
        <v>276</v>
      </c>
      <c r="P11" s="637"/>
      <c r="Q11" s="637"/>
      <c r="R11" s="655"/>
      <c r="S11" s="637"/>
      <c r="T11" s="637"/>
      <c r="Y11" s="234"/>
      <c r="Z11" s="234"/>
      <c r="AA11" s="234"/>
      <c r="AB11" s="234"/>
      <c r="AC11" s="234"/>
      <c r="AD11" s="234"/>
      <c r="AE11" s="234"/>
      <c r="AF11" s="234"/>
      <c r="AG11" s="233"/>
      <c r="AH11" s="233"/>
      <c r="AI11" s="233"/>
      <c r="AJ11" s="233"/>
      <c r="AK11" s="233"/>
    </row>
    <row r="12" spans="2:37" ht="21.75" customHeight="1" x14ac:dyDescent="0.25">
      <c r="B12" s="643"/>
      <c r="C12" s="644"/>
      <c r="D12" s="642"/>
      <c r="E12" s="654"/>
      <c r="F12" s="654"/>
      <c r="I12" s="643"/>
      <c r="J12" s="644"/>
      <c r="K12" s="638"/>
      <c r="L12" s="660"/>
      <c r="M12" s="642"/>
      <c r="N12" s="654"/>
      <c r="O12" s="642"/>
      <c r="P12" s="637"/>
      <c r="Q12" s="637"/>
      <c r="R12" s="655"/>
      <c r="S12" s="637"/>
      <c r="T12" s="637"/>
      <c r="Y12" s="234"/>
      <c r="Z12" s="234"/>
      <c r="AA12" s="234"/>
      <c r="AB12" s="234"/>
      <c r="AC12" s="234"/>
      <c r="AD12" s="234"/>
      <c r="AE12" s="234"/>
      <c r="AF12" s="234"/>
      <c r="AG12" s="233"/>
      <c r="AH12" s="233"/>
      <c r="AI12" s="233"/>
      <c r="AJ12" s="233"/>
      <c r="AK12" s="233"/>
    </row>
    <row r="13" spans="2:37" x14ac:dyDescent="0.25">
      <c r="B13" s="647" t="s">
        <v>74</v>
      </c>
      <c r="C13" s="647"/>
      <c r="D13" s="198"/>
      <c r="E13" s="198"/>
      <c r="F13" s="255" t="e">
        <f>E13*1/D13</f>
        <v>#DIV/0!</v>
      </c>
      <c r="I13" s="647" t="s">
        <v>74</v>
      </c>
      <c r="J13" s="647"/>
      <c r="K13" s="199"/>
      <c r="L13" s="201"/>
      <c r="M13" s="252" t="e">
        <f>L13/K13</f>
        <v>#DIV/0!</v>
      </c>
      <c r="N13" s="264">
        <v>3</v>
      </c>
      <c r="O13" s="256">
        <f>L13*N13</f>
        <v>0</v>
      </c>
      <c r="P13" s="235"/>
      <c r="Q13" s="235"/>
      <c r="R13" s="236"/>
      <c r="T13" s="258"/>
      <c r="Y13" s="214"/>
      <c r="Z13" s="214"/>
      <c r="AA13" s="234"/>
      <c r="AB13" s="234"/>
      <c r="AC13" s="234"/>
      <c r="AD13" s="234"/>
      <c r="AE13" s="234"/>
      <c r="AF13" s="234"/>
      <c r="AG13" s="233"/>
      <c r="AH13" s="233"/>
      <c r="AI13" s="233"/>
      <c r="AJ13" s="233"/>
      <c r="AK13" s="233"/>
    </row>
    <row r="14" spans="2:37" x14ac:dyDescent="0.25">
      <c r="B14" s="647" t="s">
        <v>102</v>
      </c>
      <c r="C14" s="647"/>
      <c r="D14" s="197"/>
      <c r="E14" s="197"/>
      <c r="F14" s="255" t="e">
        <f>E14*1/D14</f>
        <v>#DIV/0!</v>
      </c>
      <c r="I14" s="647" t="s">
        <v>102</v>
      </c>
      <c r="J14" s="647"/>
      <c r="K14" s="200"/>
      <c r="L14" s="201"/>
      <c r="M14" s="252" t="e">
        <f>L14/K14</f>
        <v>#DIV/0!</v>
      </c>
      <c r="N14" s="264">
        <v>3</v>
      </c>
      <c r="O14" s="256">
        <f>L14*N14</f>
        <v>0</v>
      </c>
      <c r="P14" s="235"/>
      <c r="Q14" s="235"/>
      <c r="R14" s="236"/>
      <c r="T14" s="236"/>
      <c r="Y14" s="214"/>
      <c r="Z14" s="214"/>
      <c r="AA14" s="214"/>
      <c r="AB14" s="214"/>
      <c r="AC14" s="214"/>
      <c r="AD14" s="214"/>
      <c r="AE14" s="214"/>
      <c r="AF14" s="214"/>
    </row>
    <row r="15" spans="2:37" x14ac:dyDescent="0.25">
      <c r="B15" s="647" t="s">
        <v>129</v>
      </c>
      <c r="C15" s="647"/>
      <c r="D15" s="197"/>
      <c r="E15" s="197"/>
      <c r="F15" s="255" t="e">
        <f>E15*1/D15</f>
        <v>#DIV/0!</v>
      </c>
      <c r="I15" s="647" t="s">
        <v>129</v>
      </c>
      <c r="J15" s="647"/>
      <c r="K15" s="200"/>
      <c r="L15" s="201"/>
      <c r="M15" s="252" t="e">
        <f>L15/K15</f>
        <v>#DIV/0!</v>
      </c>
      <c r="N15" s="264">
        <v>3</v>
      </c>
      <c r="O15" s="256">
        <f>L15*N15</f>
        <v>0</v>
      </c>
      <c r="P15" s="235"/>
      <c r="Q15" s="235"/>
      <c r="R15" s="236"/>
      <c r="T15" s="236"/>
      <c r="Y15" s="214"/>
      <c r="Z15" s="214"/>
      <c r="AA15" s="214"/>
      <c r="AB15" s="214"/>
      <c r="AC15" s="214"/>
      <c r="AD15" s="214"/>
      <c r="AE15" s="214"/>
      <c r="AF15" s="214"/>
    </row>
    <row r="16" spans="2:37" ht="13.5" customHeight="1" x14ac:dyDescent="0.25">
      <c r="Y16" s="237"/>
      <c r="Z16" s="237"/>
      <c r="AA16" s="238"/>
      <c r="AB16" s="238"/>
      <c r="AC16" s="239"/>
      <c r="AD16" s="214"/>
      <c r="AE16" s="239"/>
      <c r="AF16" s="214"/>
    </row>
    <row r="17" spans="2:32" ht="13.5" customHeight="1" x14ac:dyDescent="0.25">
      <c r="B17" s="646" t="s">
        <v>277</v>
      </c>
      <c r="C17" s="646"/>
      <c r="D17" s="646"/>
      <c r="E17" s="646"/>
      <c r="F17" s="646"/>
      <c r="G17" s="646"/>
      <c r="H17" s="646"/>
      <c r="I17" s="646"/>
      <c r="J17" s="646"/>
      <c r="K17" s="646"/>
      <c r="L17" s="646"/>
      <c r="M17" s="646"/>
      <c r="N17" s="646"/>
      <c r="O17" s="646"/>
      <c r="Y17" s="237"/>
      <c r="Z17" s="237"/>
      <c r="AA17" s="238"/>
      <c r="AB17" s="238"/>
      <c r="AC17" s="239"/>
      <c r="AD17" s="214"/>
      <c r="AE17" s="239"/>
      <c r="AF17" s="214"/>
    </row>
    <row r="18" spans="2:32" ht="31.5" customHeight="1" x14ac:dyDescent="0.25">
      <c r="B18" s="646"/>
      <c r="C18" s="646"/>
      <c r="D18" s="646"/>
      <c r="E18" s="646"/>
      <c r="F18" s="646"/>
      <c r="G18" s="646"/>
      <c r="H18" s="646"/>
      <c r="I18" s="646"/>
      <c r="J18" s="646"/>
      <c r="K18" s="646"/>
      <c r="L18" s="646"/>
      <c r="M18" s="646"/>
      <c r="N18" s="646"/>
      <c r="O18" s="646"/>
      <c r="Y18" s="237"/>
      <c r="Z18" s="237"/>
      <c r="AA18" s="238"/>
      <c r="AB18" s="238"/>
      <c r="AC18" s="239"/>
      <c r="AD18" s="214"/>
      <c r="AE18" s="239"/>
      <c r="AF18" s="214"/>
    </row>
    <row r="19" spans="2:32" ht="21.75" customHeight="1" x14ac:dyDescent="0.25">
      <c r="B19" s="634" t="s">
        <v>278</v>
      </c>
      <c r="C19" s="635"/>
      <c r="D19" s="635"/>
      <c r="E19" s="635"/>
      <c r="F19" s="635"/>
      <c r="G19" s="635"/>
      <c r="H19" s="635"/>
      <c r="I19" s="635"/>
      <c r="J19" s="635"/>
      <c r="K19" s="635"/>
      <c r="L19" s="635"/>
      <c r="M19" s="635"/>
      <c r="N19" s="635"/>
      <c r="O19" s="635"/>
      <c r="Y19" s="237"/>
      <c r="Z19" s="237"/>
      <c r="AA19" s="238"/>
      <c r="AB19" s="238"/>
      <c r="AC19" s="239"/>
      <c r="AD19" s="214"/>
      <c r="AE19" s="239"/>
      <c r="AF19" s="214"/>
    </row>
    <row r="20" spans="2:32" ht="6" customHeight="1" x14ac:dyDescent="0.25">
      <c r="Y20" s="237"/>
      <c r="Z20" s="237"/>
      <c r="AA20" s="238"/>
      <c r="AB20" s="238"/>
      <c r="AC20" s="239"/>
      <c r="AD20" s="214"/>
      <c r="AE20" s="239"/>
      <c r="AF20" s="214"/>
    </row>
    <row r="21" spans="2:32" x14ac:dyDescent="0.25">
      <c r="B21" s="649" t="s">
        <v>155</v>
      </c>
      <c r="C21" s="650"/>
      <c r="D21" s="583" t="s">
        <v>279</v>
      </c>
      <c r="E21" s="584"/>
      <c r="F21" s="584"/>
      <c r="G21" s="584"/>
      <c r="H21" s="584"/>
      <c r="I21" s="584"/>
      <c r="J21" s="584"/>
      <c r="K21" s="585"/>
      <c r="L21" s="651" t="s">
        <v>280</v>
      </c>
      <c r="M21" s="651" t="s">
        <v>281</v>
      </c>
      <c r="N21" s="651" t="s">
        <v>282</v>
      </c>
      <c r="O21" s="652" t="s">
        <v>268</v>
      </c>
      <c r="P21" s="645"/>
      <c r="Q21" s="645"/>
      <c r="R21" s="246"/>
      <c r="Y21" s="214"/>
      <c r="Z21" s="212"/>
      <c r="AA21" s="212"/>
      <c r="AB21" s="212"/>
      <c r="AC21" s="240"/>
      <c r="AD21" s="212"/>
      <c r="AE21" s="241"/>
      <c r="AF21" s="242"/>
    </row>
    <row r="22" spans="2:32" x14ac:dyDescent="0.25">
      <c r="B22" s="649"/>
      <c r="C22" s="650"/>
      <c r="D22" s="636" t="s">
        <v>283</v>
      </c>
      <c r="E22" s="636"/>
      <c r="F22" s="636"/>
      <c r="G22" s="636" t="s">
        <v>284</v>
      </c>
      <c r="H22" s="636"/>
      <c r="I22" s="636" t="s">
        <v>285</v>
      </c>
      <c r="J22" s="636"/>
      <c r="K22" s="636"/>
      <c r="L22" s="651"/>
      <c r="M22" s="651"/>
      <c r="N22" s="651"/>
      <c r="O22" s="652"/>
      <c r="P22" s="645"/>
      <c r="Q22" s="645"/>
      <c r="R22" s="246"/>
      <c r="Y22" s="214"/>
      <c r="Z22" s="212"/>
      <c r="AA22" s="212"/>
      <c r="AB22" s="212"/>
      <c r="AC22" s="240"/>
      <c r="AD22" s="212"/>
      <c r="AE22" s="241"/>
      <c r="AF22" s="242"/>
    </row>
    <row r="23" spans="2:32" x14ac:dyDescent="0.25">
      <c r="B23" s="649"/>
      <c r="C23" s="650"/>
      <c r="D23" s="243" t="s">
        <v>240</v>
      </c>
      <c r="E23" s="243" t="s">
        <v>246</v>
      </c>
      <c r="F23" s="243" t="s">
        <v>286</v>
      </c>
      <c r="G23" s="243" t="s">
        <v>248</v>
      </c>
      <c r="H23" s="243" t="s">
        <v>249</v>
      </c>
      <c r="I23" s="243" t="s">
        <v>287</v>
      </c>
      <c r="J23" s="243" t="s">
        <v>252</v>
      </c>
      <c r="K23" s="243" t="s">
        <v>253</v>
      </c>
      <c r="L23" s="651"/>
      <c r="M23" s="651"/>
      <c r="N23" s="651"/>
      <c r="O23" s="652"/>
      <c r="P23" s="645"/>
      <c r="Q23" s="645"/>
      <c r="R23" s="246"/>
      <c r="Y23" s="214"/>
      <c r="Z23" s="212"/>
      <c r="AA23" s="244"/>
      <c r="AB23" s="212"/>
      <c r="AC23" s="212"/>
      <c r="AD23" s="212"/>
      <c r="AE23" s="212"/>
      <c r="AF23" s="214"/>
    </row>
    <row r="24" spans="2:32" x14ac:dyDescent="0.25">
      <c r="B24" s="640" t="s">
        <v>74</v>
      </c>
      <c r="C24" s="641"/>
      <c r="D24" s="204"/>
      <c r="E24" s="204"/>
      <c r="F24" s="204"/>
      <c r="G24" s="15"/>
      <c r="H24" s="15"/>
      <c r="I24" s="15"/>
      <c r="J24" s="15"/>
      <c r="K24" s="15"/>
      <c r="L24" s="257" t="e">
        <f>SUM(D24:F24)/K13</f>
        <v>#DIV/0!</v>
      </c>
      <c r="M24" s="257" t="e">
        <f>SUM(G24:H24)/K13</f>
        <v>#DIV/0!</v>
      </c>
      <c r="N24" s="257" t="e">
        <f>SUM(I24:K24)/K13</f>
        <v>#DIV/0!</v>
      </c>
      <c r="O24" s="348" t="e">
        <f>AVERAGE(L24:N24)</f>
        <v>#DIV/0!</v>
      </c>
      <c r="P24" s="244"/>
      <c r="Q24" s="244"/>
      <c r="R24" s="212"/>
      <c r="Y24" s="214"/>
      <c r="Z24" s="212"/>
      <c r="AA24" s="212"/>
      <c r="AB24" s="212"/>
      <c r="AC24" s="212"/>
      <c r="AD24" s="212"/>
      <c r="AE24" s="212"/>
      <c r="AF24" s="214"/>
    </row>
    <row r="25" spans="2:32" ht="14.25" customHeight="1" x14ac:dyDescent="0.25">
      <c r="B25" s="640" t="s">
        <v>102</v>
      </c>
      <c r="C25" s="641"/>
      <c r="D25" s="204"/>
      <c r="E25" s="204"/>
      <c r="F25" s="204"/>
      <c r="G25" s="15"/>
      <c r="H25" s="15"/>
      <c r="I25" s="15"/>
      <c r="J25" s="15"/>
      <c r="K25" s="15"/>
      <c r="L25" s="257" t="e">
        <f>SUM(D25:F25)/K14</f>
        <v>#DIV/0!</v>
      </c>
      <c r="M25" s="257" t="e">
        <f>SUM(G25:H25)/K14</f>
        <v>#DIV/0!</v>
      </c>
      <c r="N25" s="257" t="e">
        <f>SUM(I25:K25)/K14</f>
        <v>#DIV/0!</v>
      </c>
      <c r="O25" s="348" t="e">
        <f>AVERAGE(L25:N25)</f>
        <v>#DIV/0!</v>
      </c>
      <c r="P25" s="244"/>
      <c r="Q25" s="244"/>
      <c r="R25" s="214"/>
      <c r="Y25" s="245"/>
      <c r="Z25" s="237"/>
      <c r="AA25" s="239"/>
      <c r="AB25" s="245"/>
      <c r="AC25" s="214"/>
      <c r="AD25" s="214"/>
      <c r="AE25" s="214"/>
      <c r="AF25" s="214"/>
    </row>
    <row r="26" spans="2:32" x14ac:dyDescent="0.25">
      <c r="B26" s="640" t="s">
        <v>129</v>
      </c>
      <c r="C26" s="641"/>
      <c r="D26" s="204"/>
      <c r="E26" s="204"/>
      <c r="F26" s="204"/>
      <c r="G26" s="15"/>
      <c r="H26" s="15"/>
      <c r="I26" s="15"/>
      <c r="J26" s="15"/>
      <c r="K26" s="15"/>
      <c r="L26" s="257" t="e">
        <f>SUM(D26:F26)/K15</f>
        <v>#DIV/0!</v>
      </c>
      <c r="M26" s="257" t="e">
        <f>SUM(G26:H26)/K15</f>
        <v>#DIV/0!</v>
      </c>
      <c r="N26" s="257" t="e">
        <f>SUM(I26:K26)/K15</f>
        <v>#DIV/0!</v>
      </c>
      <c r="O26" s="348" t="e">
        <f>AVERAGE(L26:N26)</f>
        <v>#DIV/0!</v>
      </c>
      <c r="P26" s="244"/>
      <c r="Q26" s="244"/>
      <c r="R26" s="214"/>
      <c r="Y26" s="245"/>
      <c r="Z26" s="245"/>
      <c r="AA26" s="245"/>
      <c r="AB26" s="245"/>
      <c r="AC26" s="214"/>
      <c r="AD26" s="214"/>
      <c r="AE26" s="214"/>
      <c r="AF26" s="214"/>
    </row>
    <row r="27" spans="2:32" x14ac:dyDescent="0.25">
      <c r="Y27" s="214"/>
      <c r="Z27" s="214"/>
      <c r="AA27" s="214"/>
      <c r="AB27" s="214"/>
      <c r="AC27" s="214"/>
      <c r="AD27" s="214"/>
      <c r="AE27" s="214"/>
      <c r="AF27" s="214"/>
    </row>
    <row r="28" spans="2:32" ht="15.75" customHeight="1" x14ac:dyDescent="0.25">
      <c r="B28" s="412" t="s">
        <v>288</v>
      </c>
      <c r="Y28" s="259"/>
      <c r="Z28" s="260"/>
      <c r="AA28" s="261"/>
      <c r="AB28" s="262"/>
      <c r="AC28" s="648"/>
      <c r="AE28" s="214"/>
      <c r="AF28" s="214"/>
    </row>
    <row r="29" spans="2:32" ht="14.25" customHeight="1" x14ac:dyDescent="0.25">
      <c r="B29" s="639" t="s">
        <v>289</v>
      </c>
      <c r="C29" s="639"/>
      <c r="D29" s="639"/>
      <c r="E29" s="639"/>
      <c r="F29" s="639"/>
      <c r="G29" s="639"/>
      <c r="H29" s="639"/>
      <c r="I29" s="639"/>
      <c r="J29" s="639"/>
      <c r="K29" s="639"/>
      <c r="L29" s="639"/>
      <c r="M29" s="639"/>
      <c r="N29" s="639"/>
      <c r="O29" s="639"/>
      <c r="AA29" s="261"/>
      <c r="AB29" s="263"/>
      <c r="AC29" s="648"/>
      <c r="AE29" s="214"/>
      <c r="AF29" s="214"/>
    </row>
    <row r="30" spans="2:32" ht="15.75" customHeight="1" x14ac:dyDescent="0.25">
      <c r="B30" s="639"/>
      <c r="C30" s="639"/>
      <c r="D30" s="639"/>
      <c r="E30" s="639"/>
      <c r="F30" s="639"/>
      <c r="G30" s="639"/>
      <c r="H30" s="639"/>
      <c r="I30" s="639"/>
      <c r="J30" s="639"/>
      <c r="K30" s="639"/>
      <c r="L30" s="639"/>
      <c r="M30" s="639"/>
      <c r="N30" s="639"/>
      <c r="O30" s="639"/>
      <c r="AA30" s="261"/>
      <c r="AE30" s="214"/>
      <c r="AF30" s="214"/>
    </row>
    <row r="31" spans="2:32" x14ac:dyDescent="0.25">
      <c r="B31" s="639"/>
      <c r="C31" s="639"/>
      <c r="D31" s="639"/>
      <c r="E31" s="639"/>
      <c r="F31" s="639"/>
      <c r="G31" s="639"/>
      <c r="H31" s="639"/>
      <c r="I31" s="639"/>
      <c r="J31" s="639"/>
      <c r="K31" s="639"/>
      <c r="L31" s="639"/>
      <c r="M31" s="639"/>
      <c r="N31" s="639"/>
      <c r="O31" s="639"/>
      <c r="Y31" s="214"/>
      <c r="Z31" s="214"/>
      <c r="AA31" s="214"/>
      <c r="AB31" s="214"/>
      <c r="AC31" s="214"/>
      <c r="AD31" s="214"/>
      <c r="AE31" s="214"/>
      <c r="AF31" s="214"/>
    </row>
    <row r="32" spans="2:32" x14ac:dyDescent="0.25">
      <c r="B32" s="208" t="s">
        <v>290</v>
      </c>
    </row>
  </sheetData>
  <sheetProtection password="CB78" sheet="1"/>
  <mergeCells count="44">
    <mergeCell ref="B1:L1"/>
    <mergeCell ref="I13:J13"/>
    <mergeCell ref="D11:D12"/>
    <mergeCell ref="E11:E12"/>
    <mergeCell ref="B15:C15"/>
    <mergeCell ref="I15:J15"/>
    <mergeCell ref="I11:J12"/>
    <mergeCell ref="L11:L12"/>
    <mergeCell ref="B14:C14"/>
    <mergeCell ref="I14:J14"/>
    <mergeCell ref="S11:S12"/>
    <mergeCell ref="N11:N12"/>
    <mergeCell ref="O11:O12"/>
    <mergeCell ref="R11:R12"/>
    <mergeCell ref="B3:I3"/>
    <mergeCell ref="B9:F9"/>
    <mergeCell ref="I9:O9"/>
    <mergeCell ref="B5:O7"/>
    <mergeCell ref="F11:F12"/>
    <mergeCell ref="Q11:Q12"/>
    <mergeCell ref="AC28:AC29"/>
    <mergeCell ref="B21:C23"/>
    <mergeCell ref="D21:K21"/>
    <mergeCell ref="L21:L23"/>
    <mergeCell ref="M21:M23"/>
    <mergeCell ref="N21:N23"/>
    <mergeCell ref="O21:O23"/>
    <mergeCell ref="D22:F22"/>
    <mergeCell ref="B19:O19"/>
    <mergeCell ref="G22:H22"/>
    <mergeCell ref="T11:T12"/>
    <mergeCell ref="K11:K12"/>
    <mergeCell ref="B29:O31"/>
    <mergeCell ref="B25:C25"/>
    <mergeCell ref="B26:C26"/>
    <mergeCell ref="M11:M12"/>
    <mergeCell ref="P11:P12"/>
    <mergeCell ref="B11:C12"/>
    <mergeCell ref="Q21:Q23"/>
    <mergeCell ref="I22:K22"/>
    <mergeCell ref="P21:P23"/>
    <mergeCell ref="B17:O18"/>
    <mergeCell ref="B13:C13"/>
    <mergeCell ref="B24:C24"/>
  </mergeCells>
  <conditionalFormatting sqref="O24:O26">
    <cfRule type="cellIs" dxfId="7" priority="1" stopIfTrue="1" operator="lessThan">
      <formula>0</formula>
    </cfRule>
    <cfRule type="cellIs" dxfId="6" priority="2" stopIfTrue="1" operator="greaterThan">
      <formula>0</formula>
    </cfRule>
    <cfRule type="cellIs" dxfId="5" priority="3" stopIfTrue="1" operator="greaterThan">
      <formula>0</formula>
    </cfRule>
    <cfRule type="cellIs" dxfId="4" priority="4" stopIfTrue="1" operator="greaterThan">
      <formula>0</formula>
    </cfRule>
    <cfRule type="cellIs" dxfId="3" priority="5" stopIfTrue="1" operator="lessThan">
      <formula>0.99</formula>
    </cfRule>
    <cfRule type="expression" dxfId="2" priority="8" stopIfTrue="1">
      <formula>O24&lt;&gt;O13</formula>
    </cfRule>
  </conditionalFormatting>
  <conditionalFormatting sqref="P24:P26">
    <cfRule type="expression" dxfId="1" priority="7" stopIfTrue="1">
      <formula>P24&lt;&gt;P13</formula>
    </cfRule>
  </conditionalFormatting>
  <conditionalFormatting sqref="Q24:Q26">
    <cfRule type="expression" dxfId="0" priority="6" stopIfTrue="1">
      <formula>Q24&lt;&gt;Q13</formula>
    </cfRule>
  </conditionalFormatting>
  <dataValidations count="1">
    <dataValidation type="decimal" operator="greaterThanOrEqual" allowBlank="1" showInputMessage="1" showErrorMessage="1" sqref="K13:R15 D13:F15 T14:T15">
      <formula1>0</formula1>
    </dataValidation>
  </dataValidations>
  <hyperlinks>
    <hyperlink ref="P1" location="Inicio!A1" display="Ir a Tabla de contenido"/>
  </hyperlink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Z85"/>
  <sheetViews>
    <sheetView showGridLines="0" zoomScale="110" zoomScaleNormal="110" workbookViewId="0">
      <pane ySplit="4" topLeftCell="A26" activePane="bottomLeft" state="frozen"/>
      <selection pane="bottomLeft" activeCell="F26" sqref="F26"/>
    </sheetView>
  </sheetViews>
  <sheetFormatPr baseColWidth="10" defaultColWidth="11.42578125" defaultRowHeight="15" x14ac:dyDescent="0.25"/>
  <cols>
    <col min="1" max="1" width="9.5703125" style="208" customWidth="1"/>
    <col min="2" max="2" width="22.42578125" style="208" customWidth="1"/>
    <col min="3" max="3" width="40" style="208" customWidth="1"/>
    <col min="4" max="4" width="13" style="385" customWidth="1"/>
    <col min="5" max="5" width="13.28515625" style="385" customWidth="1"/>
    <col min="6" max="6" width="12.42578125" style="385" customWidth="1"/>
    <col min="7" max="9" width="12.42578125" style="208" customWidth="1"/>
    <col min="10" max="10" width="16.5703125" style="208" customWidth="1"/>
    <col min="11" max="16384" width="11.42578125" style="208"/>
  </cols>
  <sheetData>
    <row r="1" spans="2:26" ht="20.25" customHeight="1" x14ac:dyDescent="0.25">
      <c r="B1" s="663" t="s">
        <v>291</v>
      </c>
      <c r="C1" s="663"/>
      <c r="D1" s="663"/>
      <c r="E1" s="663"/>
      <c r="F1" s="663"/>
      <c r="G1" s="663"/>
      <c r="H1" s="663"/>
      <c r="I1" s="663"/>
      <c r="J1" s="207" t="s">
        <v>31</v>
      </c>
    </row>
    <row r="2" spans="2:26" ht="21" customHeight="1" x14ac:dyDescent="0.25">
      <c r="B2" s="664" t="s">
        <v>292</v>
      </c>
      <c r="C2" s="664"/>
      <c r="D2" s="664"/>
      <c r="E2" s="664"/>
      <c r="F2" s="664"/>
      <c r="G2" s="664"/>
      <c r="H2" s="664"/>
      <c r="I2" s="664"/>
      <c r="J2" s="265"/>
      <c r="K2" s="265"/>
      <c r="L2" s="265"/>
      <c r="M2" s="265"/>
      <c r="N2" s="265"/>
      <c r="O2" s="265"/>
      <c r="P2" s="265"/>
      <c r="Q2" s="265"/>
      <c r="R2" s="265"/>
      <c r="S2" s="231"/>
      <c r="T2" s="231"/>
      <c r="U2" s="231"/>
      <c r="V2" s="231"/>
      <c r="W2" s="231"/>
      <c r="X2" s="231"/>
      <c r="Y2" s="231"/>
      <c r="Z2" s="231"/>
    </row>
    <row r="3" spans="2:26" ht="11.25" customHeight="1" x14ac:dyDescent="0.25">
      <c r="B3" s="383"/>
      <c r="C3" s="383"/>
      <c r="D3" s="383"/>
      <c r="E3" s="383"/>
      <c r="F3" s="383"/>
      <c r="G3" s="267"/>
      <c r="H3" s="267"/>
      <c r="I3" s="267"/>
      <c r="J3" s="267"/>
      <c r="K3" s="267"/>
      <c r="L3" s="267"/>
      <c r="M3" s="267"/>
      <c r="N3" s="267"/>
      <c r="O3" s="267"/>
      <c r="P3" s="267"/>
      <c r="Q3" s="267"/>
      <c r="R3" s="267"/>
      <c r="S3" s="231"/>
      <c r="T3" s="231"/>
      <c r="U3" s="231"/>
      <c r="V3" s="231"/>
      <c r="W3" s="231"/>
      <c r="X3" s="231"/>
      <c r="Y3" s="231"/>
      <c r="Z3" s="231"/>
    </row>
    <row r="4" spans="2:26" ht="21.75" customHeight="1" x14ac:dyDescent="0.25">
      <c r="B4" s="669" t="s">
        <v>293</v>
      </c>
      <c r="C4" s="669"/>
      <c r="D4" s="669"/>
      <c r="E4" s="669"/>
      <c r="F4" s="669"/>
    </row>
    <row r="5" spans="2:26" ht="29.25" customHeight="1" x14ac:dyDescent="0.35">
      <c r="B5" s="220" t="s">
        <v>67</v>
      </c>
      <c r="C5" s="275"/>
      <c r="D5" s="384"/>
      <c r="E5" s="384"/>
      <c r="F5" s="384"/>
    </row>
    <row r="6" spans="2:26" ht="5.25" customHeight="1" x14ac:dyDescent="0.25">
      <c r="B6" s="590" t="s">
        <v>294</v>
      </c>
      <c r="C6" s="590"/>
      <c r="D6" s="590"/>
      <c r="E6" s="590"/>
      <c r="F6" s="590"/>
      <c r="G6" s="590"/>
      <c r="H6" s="590"/>
    </row>
    <row r="7" spans="2:26" ht="55.5" customHeight="1" x14ac:dyDescent="0.25">
      <c r="B7" s="590"/>
      <c r="C7" s="590"/>
      <c r="D7" s="590"/>
      <c r="E7" s="590"/>
      <c r="F7" s="590"/>
      <c r="G7" s="590"/>
      <c r="H7" s="590"/>
    </row>
    <row r="9" spans="2:26" ht="3.75" customHeight="1" x14ac:dyDescent="0.25"/>
    <row r="10" spans="2:26" ht="26.25" x14ac:dyDescent="0.4">
      <c r="B10" s="386" t="s">
        <v>295</v>
      </c>
    </row>
    <row r="11" spans="2:26" ht="12.75" customHeight="1" x14ac:dyDescent="0.25"/>
    <row r="12" spans="2:26" ht="29.25" customHeight="1" x14ac:dyDescent="0.25">
      <c r="B12" s="667" t="s">
        <v>296</v>
      </c>
      <c r="C12" s="387" t="s">
        <v>297</v>
      </c>
      <c r="D12" s="670" t="s">
        <v>298</v>
      </c>
      <c r="E12" s="670"/>
      <c r="G12" s="388"/>
    </row>
    <row r="13" spans="2:26" ht="42.75" customHeight="1" x14ac:dyDescent="0.25">
      <c r="B13" s="667"/>
      <c r="C13" s="399" t="s">
        <v>299</v>
      </c>
      <c r="D13" s="673" t="s">
        <v>300</v>
      </c>
      <c r="E13" s="673"/>
    </row>
    <row r="14" spans="2:26" ht="45" customHeight="1" x14ac:dyDescent="0.25">
      <c r="B14" s="667"/>
      <c r="C14" s="399" t="s">
        <v>301</v>
      </c>
      <c r="D14" s="673" t="s">
        <v>302</v>
      </c>
      <c r="E14" s="673"/>
    </row>
    <row r="15" spans="2:26" ht="30" x14ac:dyDescent="0.25">
      <c r="B15" s="667"/>
      <c r="C15" s="399" t="s">
        <v>303</v>
      </c>
      <c r="D15" s="673" t="s">
        <v>304</v>
      </c>
      <c r="E15" s="673"/>
    </row>
    <row r="16" spans="2:26" ht="42" customHeight="1" x14ac:dyDescent="0.25">
      <c r="B16" s="667"/>
      <c r="C16" s="414" t="s">
        <v>305</v>
      </c>
      <c r="D16" s="673" t="s">
        <v>306</v>
      </c>
      <c r="E16" s="673"/>
    </row>
    <row r="20" spans="1:18" ht="26.25" customHeight="1" x14ac:dyDescent="0.5">
      <c r="B20" s="386" t="s">
        <v>307</v>
      </c>
      <c r="C20" s="389"/>
      <c r="D20" s="389"/>
      <c r="E20" s="389"/>
      <c r="F20" s="389"/>
    </row>
    <row r="21" spans="1:18" ht="13.5" customHeight="1" x14ac:dyDescent="0.25">
      <c r="A21" s="390"/>
      <c r="B21" s="667" t="s">
        <v>296</v>
      </c>
      <c r="C21" s="671" t="s">
        <v>308</v>
      </c>
      <c r="D21" s="661" t="s">
        <v>309</v>
      </c>
      <c r="E21" s="661" t="s">
        <v>310</v>
      </c>
      <c r="F21" s="661" t="s">
        <v>311</v>
      </c>
      <c r="G21" s="661" t="s">
        <v>312</v>
      </c>
      <c r="H21" s="661" t="s">
        <v>313</v>
      </c>
      <c r="I21" s="665" t="s">
        <v>314</v>
      </c>
      <c r="J21" s="666"/>
      <c r="K21" s="390"/>
      <c r="L21" s="390"/>
      <c r="M21" s="390"/>
      <c r="N21" s="390"/>
      <c r="O21" s="390"/>
      <c r="P21" s="390"/>
      <c r="Q21" s="390"/>
      <c r="R21" s="390"/>
    </row>
    <row r="22" spans="1:18" ht="24.75" customHeight="1" x14ac:dyDescent="0.25">
      <c r="A22" s="390"/>
      <c r="B22" s="667"/>
      <c r="C22" s="672"/>
      <c r="D22" s="662"/>
      <c r="E22" s="662"/>
      <c r="F22" s="662"/>
      <c r="G22" s="662"/>
      <c r="H22" s="662"/>
      <c r="I22" s="391" t="s">
        <v>315</v>
      </c>
      <c r="J22" s="392" t="s">
        <v>316</v>
      </c>
      <c r="K22" s="390"/>
      <c r="L22" s="390"/>
      <c r="M22" s="390"/>
      <c r="N22" s="390"/>
      <c r="O22" s="390"/>
      <c r="P22" s="390"/>
      <c r="Q22" s="390"/>
      <c r="R22" s="390"/>
    </row>
    <row r="23" spans="1:18" ht="18.75" customHeight="1" x14ac:dyDescent="0.25">
      <c r="B23" s="667"/>
      <c r="C23" s="400" t="s">
        <v>317</v>
      </c>
      <c r="D23" s="129">
        <v>1</v>
      </c>
      <c r="E23" s="129">
        <v>2</v>
      </c>
      <c r="F23" s="129">
        <v>0</v>
      </c>
      <c r="G23" s="129">
        <v>2</v>
      </c>
      <c r="H23" s="129">
        <v>0</v>
      </c>
      <c r="I23" s="393">
        <f>SUM(D23:H23)</f>
        <v>5</v>
      </c>
      <c r="J23" s="393">
        <f>SUM(E23+F23+G23+H23)</f>
        <v>4</v>
      </c>
      <c r="K23" s="390"/>
      <c r="L23" s="390"/>
      <c r="M23" s="390"/>
    </row>
    <row r="24" spans="1:18" ht="18" customHeight="1" x14ac:dyDescent="0.25">
      <c r="B24" s="667"/>
      <c r="C24" s="400" t="s">
        <v>318</v>
      </c>
      <c r="D24" s="129">
        <v>1</v>
      </c>
      <c r="E24" s="129">
        <v>1</v>
      </c>
      <c r="F24" s="129">
        <v>1</v>
      </c>
      <c r="G24" s="129">
        <v>0</v>
      </c>
      <c r="H24" s="129">
        <v>0</v>
      </c>
      <c r="I24" s="393">
        <f>SUM(D24:H24)</f>
        <v>3</v>
      </c>
      <c r="J24" s="393">
        <v>2</v>
      </c>
      <c r="K24" s="390"/>
      <c r="L24" s="390"/>
      <c r="M24" s="390"/>
    </row>
    <row r="25" spans="1:18" ht="25.5" customHeight="1" x14ac:dyDescent="0.25">
      <c r="B25" s="667"/>
      <c r="C25" s="394" t="s">
        <v>319</v>
      </c>
      <c r="D25" s="395">
        <f t="shared" ref="D25:J25" si="0">SUM(D23:D24)</f>
        <v>2</v>
      </c>
      <c r="E25" s="395">
        <f t="shared" si="0"/>
        <v>3</v>
      </c>
      <c r="F25" s="395">
        <f t="shared" si="0"/>
        <v>1</v>
      </c>
      <c r="G25" s="395">
        <f t="shared" si="0"/>
        <v>2</v>
      </c>
      <c r="H25" s="395">
        <f t="shared" si="0"/>
        <v>0</v>
      </c>
      <c r="I25" s="395">
        <f t="shared" si="0"/>
        <v>8</v>
      </c>
      <c r="J25" s="395">
        <f t="shared" si="0"/>
        <v>6</v>
      </c>
      <c r="K25" s="390"/>
      <c r="L25" s="390"/>
      <c r="M25" s="390"/>
    </row>
    <row r="26" spans="1:18" ht="24.75" customHeight="1" x14ac:dyDescent="0.25">
      <c r="F26" s="208"/>
    </row>
    <row r="27" spans="1:18" ht="24.75" customHeight="1" x14ac:dyDescent="0.4">
      <c r="B27" s="386" t="s">
        <v>320</v>
      </c>
      <c r="F27" s="208"/>
    </row>
    <row r="28" spans="1:18" ht="15" customHeight="1" x14ac:dyDescent="0.25">
      <c r="B28" s="668" t="s">
        <v>321</v>
      </c>
      <c r="C28" s="668"/>
      <c r="D28" s="396" t="s">
        <v>322</v>
      </c>
      <c r="E28" s="396" t="s">
        <v>268</v>
      </c>
      <c r="F28" s="397"/>
    </row>
    <row r="29" spans="1:18" ht="33" customHeight="1" x14ac:dyDescent="0.25">
      <c r="B29" s="668"/>
      <c r="C29" s="668"/>
      <c r="D29" s="398">
        <f>IF(I25=0,"100%",J25/I25)</f>
        <v>0.75</v>
      </c>
      <c r="E29" s="132">
        <v>1</v>
      </c>
      <c r="F29" s="208"/>
    </row>
    <row r="30" spans="1:18" x14ac:dyDescent="0.25">
      <c r="D30" s="208"/>
      <c r="E30" s="208"/>
      <c r="F30" s="208"/>
    </row>
    <row r="77" spans="2:6" x14ac:dyDescent="0.25">
      <c r="D77" s="208"/>
      <c r="E77" s="208"/>
      <c r="F77" s="208"/>
    </row>
    <row r="78" spans="2:6" x14ac:dyDescent="0.25">
      <c r="D78" s="261"/>
      <c r="E78" s="208"/>
      <c r="F78" s="208"/>
    </row>
    <row r="79" spans="2:6" x14ac:dyDescent="0.25">
      <c r="C79" s="260"/>
      <c r="D79" s="208"/>
      <c r="E79" s="208"/>
      <c r="F79" s="208"/>
    </row>
    <row r="80" spans="2:6" ht="21" x14ac:dyDescent="0.25">
      <c r="B80" s="259"/>
      <c r="C80" s="260"/>
      <c r="D80" s="261"/>
      <c r="E80" s="262"/>
      <c r="F80" s="648"/>
    </row>
    <row r="81" spans="4:6" ht="21" x14ac:dyDescent="0.25">
      <c r="D81" s="208"/>
      <c r="E81" s="263"/>
      <c r="F81" s="648"/>
    </row>
    <row r="82" spans="4:6" x14ac:dyDescent="0.25">
      <c r="D82" s="208"/>
      <c r="E82" s="208"/>
      <c r="F82" s="208"/>
    </row>
    <row r="83" spans="4:6" x14ac:dyDescent="0.25">
      <c r="D83" s="208"/>
      <c r="E83" s="208"/>
      <c r="F83" s="208"/>
    </row>
    <row r="84" spans="4:6" x14ac:dyDescent="0.25">
      <c r="D84" s="208"/>
      <c r="E84" s="208"/>
      <c r="F84" s="208"/>
    </row>
    <row r="85" spans="4:6" x14ac:dyDescent="0.25">
      <c r="D85" s="208"/>
      <c r="E85" s="208"/>
      <c r="F85" s="208"/>
    </row>
  </sheetData>
  <sheetProtection password="CB78" sheet="1"/>
  <mergeCells count="20">
    <mergeCell ref="B12:B16"/>
    <mergeCell ref="B6:H7"/>
    <mergeCell ref="E21:E22"/>
    <mergeCell ref="F21:F22"/>
    <mergeCell ref="G21:G22"/>
    <mergeCell ref="B1:I1"/>
    <mergeCell ref="B2:I2"/>
    <mergeCell ref="I21:J21"/>
    <mergeCell ref="F80:F81"/>
    <mergeCell ref="B21:B25"/>
    <mergeCell ref="B28:C29"/>
    <mergeCell ref="B4:F4"/>
    <mergeCell ref="H21:H22"/>
    <mergeCell ref="D12:E12"/>
    <mergeCell ref="C21:C22"/>
    <mergeCell ref="D21:D22"/>
    <mergeCell ref="D13:E13"/>
    <mergeCell ref="D14:E14"/>
    <mergeCell ref="D15:E15"/>
    <mergeCell ref="D16:E16"/>
  </mergeCells>
  <dataValidations count="4">
    <dataValidation type="whole" operator="greaterThanOrEqual" allowBlank="1" showInputMessage="1" showErrorMessage="1" sqref="D23:J24">
      <formula1>0</formula1>
    </dataValidation>
    <dataValidation type="list" allowBlank="1" showInputMessage="1" showErrorMessage="1" sqref="D15">
      <formula1>"SÍ CUENTA, NO CUENTA"</formula1>
    </dataValidation>
    <dataValidation type="list" allowBlank="1" showInputMessage="1" showErrorMessage="1" sqref="D13:D14">
      <formula1>"SÍ CUENTA CON RESOLUCIÓN, NO CUENTA CON RESOLUCIÓN"</formula1>
    </dataValidation>
    <dataValidation type="list" allowBlank="1" showInputMessage="1" showErrorMessage="1" sqref="D16:E16">
      <formula1>"SÍ HA ACTUALIZADO SUS DATOS, NO HA ACTUALIZADO SUS DATOS, NO ESTÁ AFILIADA"</formula1>
    </dataValidation>
  </dataValidations>
  <hyperlinks>
    <hyperlink ref="J1" location="Inicio!A1" display="Ir a Tabla de contenido"/>
  </hyperlinks>
  <pageMargins left="0.70866141732283472" right="0.5118110236220472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showGridLines="0" zoomScale="70" zoomScaleNormal="70" workbookViewId="0">
      <pane ySplit="1" topLeftCell="A14" activePane="bottomLeft" state="frozen"/>
      <selection pane="bottomLeft" activeCell="G8" sqref="G8"/>
    </sheetView>
  </sheetViews>
  <sheetFormatPr baseColWidth="10" defaultColWidth="28.140625" defaultRowHeight="15" x14ac:dyDescent="0.25"/>
  <cols>
    <col min="1" max="1" width="1.7109375" customWidth="1"/>
    <col min="2" max="2" width="3.7109375" style="19" customWidth="1"/>
    <col min="3" max="3" width="6.28515625" style="19" customWidth="1"/>
    <col min="4" max="4" width="20.7109375" style="19" customWidth="1"/>
    <col min="5" max="5" width="4.85546875" style="19" customWidth="1"/>
    <col min="6" max="8" width="51.7109375" style="19" customWidth="1"/>
    <col min="9" max="249" width="11.42578125" customWidth="1"/>
    <col min="250" max="250" width="3.7109375" customWidth="1"/>
    <col min="251" max="251" width="5.140625" customWidth="1"/>
    <col min="252" max="252" width="16.140625" customWidth="1"/>
    <col min="253" max="254" width="30" customWidth="1"/>
  </cols>
  <sheetData>
    <row r="1" spans="2:13" ht="26.25" x14ac:dyDescent="0.4">
      <c r="B1" s="520" t="s">
        <v>323</v>
      </c>
      <c r="C1" s="520"/>
      <c r="D1" s="520"/>
      <c r="E1" s="520"/>
      <c r="F1" s="520"/>
      <c r="G1" s="410"/>
      <c r="H1" s="69" t="s">
        <v>31</v>
      </c>
    </row>
    <row r="2" spans="2:13" ht="27.75" customHeight="1" x14ac:dyDescent="0.3">
      <c r="B2" s="98" t="s">
        <v>67</v>
      </c>
      <c r="C2" s="67"/>
      <c r="D2" s="67"/>
      <c r="E2" s="67"/>
      <c r="F2" s="67"/>
      <c r="G2" s="67"/>
    </row>
    <row r="3" spans="2:13" ht="15.75" x14ac:dyDescent="0.25">
      <c r="B3" s="323" t="s">
        <v>324</v>
      </c>
      <c r="C3" s="324"/>
      <c r="D3" s="324"/>
      <c r="E3" s="324"/>
      <c r="F3" s="324"/>
      <c r="G3" s="324"/>
    </row>
    <row r="5" spans="2:13" s="12" customFormat="1" ht="23.25" customHeight="1" x14ac:dyDescent="0.25">
      <c r="B5" s="683" t="s">
        <v>325</v>
      </c>
      <c r="C5" s="685" t="s">
        <v>326</v>
      </c>
      <c r="D5" s="685"/>
      <c r="E5" s="686"/>
      <c r="F5" s="680" t="s">
        <v>327</v>
      </c>
      <c r="G5" s="681"/>
      <c r="H5" s="682"/>
      <c r="I5" s="677" t="s">
        <v>328</v>
      </c>
      <c r="J5" s="677"/>
      <c r="K5" s="677"/>
      <c r="L5" s="677"/>
      <c r="M5" s="677"/>
    </row>
    <row r="6" spans="2:13" s="12" customFormat="1" ht="21" customHeight="1" x14ac:dyDescent="0.25">
      <c r="B6" s="684"/>
      <c r="C6" s="687"/>
      <c r="D6" s="687"/>
      <c r="E6" s="688"/>
      <c r="F6" s="449" t="s">
        <v>329</v>
      </c>
      <c r="G6" s="449" t="s">
        <v>330</v>
      </c>
      <c r="H6" s="422" t="s">
        <v>331</v>
      </c>
      <c r="I6" s="677"/>
      <c r="J6" s="677"/>
      <c r="K6" s="677"/>
      <c r="L6" s="677"/>
      <c r="M6" s="677"/>
    </row>
    <row r="7" spans="2:13" s="11" customFormat="1" ht="98.25" customHeight="1" x14ac:dyDescent="0.25">
      <c r="B7" s="678">
        <v>1</v>
      </c>
      <c r="C7" s="679" t="s">
        <v>332</v>
      </c>
      <c r="D7" s="679"/>
      <c r="E7" s="195" t="s">
        <v>237</v>
      </c>
      <c r="F7" s="13" t="s">
        <v>333</v>
      </c>
      <c r="G7" s="13" t="s">
        <v>334</v>
      </c>
      <c r="H7" s="418"/>
      <c r="I7" s="674"/>
      <c r="J7" s="675"/>
      <c r="K7" s="675"/>
      <c r="L7" s="675"/>
      <c r="M7" s="676"/>
    </row>
    <row r="8" spans="2:13" s="11" customFormat="1" ht="98.25" customHeight="1" x14ac:dyDescent="0.25">
      <c r="B8" s="678"/>
      <c r="C8" s="679"/>
      <c r="D8" s="679"/>
      <c r="E8" s="195" t="s">
        <v>265</v>
      </c>
      <c r="F8" s="13"/>
      <c r="G8" s="13"/>
      <c r="H8" s="418"/>
      <c r="I8" s="674"/>
      <c r="J8" s="675"/>
      <c r="K8" s="675"/>
      <c r="L8" s="675"/>
      <c r="M8" s="676"/>
    </row>
    <row r="9" spans="2:13" s="11" customFormat="1" ht="181.5" customHeight="1" x14ac:dyDescent="0.25">
      <c r="B9" s="678"/>
      <c r="C9" s="679"/>
      <c r="D9" s="679"/>
      <c r="E9" s="195" t="s">
        <v>266</v>
      </c>
      <c r="F9" s="420" t="s">
        <v>335</v>
      </c>
      <c r="G9" s="420" t="s">
        <v>336</v>
      </c>
      <c r="H9" s="421" t="s">
        <v>337</v>
      </c>
      <c r="I9" s="674"/>
      <c r="J9" s="675"/>
      <c r="K9" s="675"/>
      <c r="L9" s="675"/>
      <c r="M9" s="676"/>
    </row>
    <row r="10" spans="2:13" ht="98.25" customHeight="1" x14ac:dyDescent="0.25">
      <c r="B10" s="678">
        <v>2</v>
      </c>
      <c r="C10" s="679" t="s">
        <v>338</v>
      </c>
      <c r="D10" s="679"/>
      <c r="E10" s="195" t="s">
        <v>237</v>
      </c>
      <c r="F10" s="14"/>
      <c r="G10" s="14"/>
      <c r="H10" s="419"/>
      <c r="I10" s="674"/>
      <c r="J10" s="675"/>
      <c r="K10" s="675"/>
      <c r="L10" s="675"/>
      <c r="M10" s="676"/>
    </row>
    <row r="11" spans="2:13" ht="98.25" customHeight="1" x14ac:dyDescent="0.25">
      <c r="B11" s="678"/>
      <c r="C11" s="679"/>
      <c r="D11" s="679"/>
      <c r="E11" s="195" t="s">
        <v>265</v>
      </c>
      <c r="F11" s="14"/>
      <c r="G11" s="14"/>
      <c r="H11" s="419"/>
      <c r="I11" s="674"/>
      <c r="J11" s="675"/>
      <c r="K11" s="675"/>
      <c r="L11" s="675"/>
      <c r="M11" s="676"/>
    </row>
    <row r="12" spans="2:13" ht="98.25" customHeight="1" x14ac:dyDescent="0.25">
      <c r="B12" s="678"/>
      <c r="C12" s="679"/>
      <c r="D12" s="679"/>
      <c r="E12" s="195" t="s">
        <v>266</v>
      </c>
      <c r="F12" s="14"/>
      <c r="G12" s="14"/>
      <c r="H12" s="419"/>
      <c r="I12" s="674"/>
      <c r="J12" s="675"/>
      <c r="K12" s="675"/>
      <c r="L12" s="675"/>
      <c r="M12" s="676"/>
    </row>
    <row r="13" spans="2:13" ht="98.25" customHeight="1" x14ac:dyDescent="0.25">
      <c r="B13" s="678">
        <v>3</v>
      </c>
      <c r="C13" s="679" t="s">
        <v>339</v>
      </c>
      <c r="D13" s="679"/>
      <c r="E13" s="195" t="s">
        <v>237</v>
      </c>
      <c r="F13" s="14"/>
      <c r="G13" s="14"/>
      <c r="H13" s="419"/>
      <c r="I13" s="674"/>
      <c r="J13" s="675"/>
      <c r="K13" s="675"/>
      <c r="L13" s="675"/>
      <c r="M13" s="676"/>
    </row>
    <row r="14" spans="2:13" ht="98.25" customHeight="1" x14ac:dyDescent="0.25">
      <c r="B14" s="678"/>
      <c r="C14" s="679"/>
      <c r="D14" s="679"/>
      <c r="E14" s="195" t="s">
        <v>265</v>
      </c>
      <c r="F14" s="14"/>
      <c r="G14" s="14"/>
      <c r="H14" s="419"/>
      <c r="I14" s="674"/>
      <c r="J14" s="675"/>
      <c r="K14" s="675"/>
      <c r="L14" s="675"/>
      <c r="M14" s="676"/>
    </row>
    <row r="15" spans="2:13" ht="98.25" customHeight="1" x14ac:dyDescent="0.25">
      <c r="B15" s="678"/>
      <c r="C15" s="679"/>
      <c r="D15" s="679"/>
      <c r="E15" s="195" t="s">
        <v>266</v>
      </c>
      <c r="F15" s="14"/>
      <c r="G15" s="14"/>
      <c r="H15" s="419"/>
      <c r="I15" s="674"/>
      <c r="J15" s="675"/>
      <c r="K15" s="675"/>
      <c r="L15" s="675"/>
      <c r="M15" s="676"/>
    </row>
    <row r="16" spans="2:13" ht="98.25" customHeight="1" x14ac:dyDescent="0.25">
      <c r="B16" s="678">
        <v>4</v>
      </c>
      <c r="C16" s="679" t="s">
        <v>340</v>
      </c>
      <c r="D16" s="679"/>
      <c r="E16" s="195" t="s">
        <v>237</v>
      </c>
      <c r="F16" s="14"/>
      <c r="G16" s="14"/>
      <c r="H16" s="419"/>
      <c r="I16" s="674"/>
      <c r="J16" s="675"/>
      <c r="K16" s="675"/>
      <c r="L16" s="675"/>
      <c r="M16" s="676"/>
    </row>
    <row r="17" spans="2:13" ht="98.25" customHeight="1" x14ac:dyDescent="0.25">
      <c r="B17" s="678"/>
      <c r="C17" s="679"/>
      <c r="D17" s="679"/>
      <c r="E17" s="195" t="s">
        <v>265</v>
      </c>
      <c r="F17" s="14"/>
      <c r="G17" s="14"/>
      <c r="H17" s="419"/>
      <c r="I17" s="674"/>
      <c r="J17" s="675"/>
      <c r="K17" s="675"/>
      <c r="L17" s="675"/>
      <c r="M17" s="676"/>
    </row>
    <row r="18" spans="2:13" ht="98.25" customHeight="1" x14ac:dyDescent="0.25">
      <c r="B18" s="678"/>
      <c r="C18" s="679"/>
      <c r="D18" s="679"/>
      <c r="E18" s="195" t="s">
        <v>266</v>
      </c>
      <c r="F18" s="14"/>
      <c r="G18" s="14"/>
      <c r="H18" s="419"/>
      <c r="I18" s="674"/>
      <c r="J18" s="675"/>
      <c r="K18" s="675"/>
      <c r="L18" s="675"/>
      <c r="M18" s="676"/>
    </row>
    <row r="19" spans="2:13" ht="138" customHeight="1" x14ac:dyDescent="0.25">
      <c r="B19" s="450">
        <v>5</v>
      </c>
      <c r="C19" s="679" t="s">
        <v>341</v>
      </c>
      <c r="D19" s="679"/>
      <c r="E19" s="195" t="s">
        <v>342</v>
      </c>
      <c r="F19" s="14"/>
      <c r="G19" s="14"/>
      <c r="H19" s="419"/>
      <c r="I19" s="674"/>
      <c r="J19" s="675"/>
      <c r="K19" s="675"/>
      <c r="L19" s="675"/>
      <c r="M19" s="676"/>
    </row>
    <row r="20" spans="2:13" ht="138" customHeight="1" x14ac:dyDescent="0.25">
      <c r="B20" s="450">
        <v>6</v>
      </c>
      <c r="C20" s="679" t="s">
        <v>343</v>
      </c>
      <c r="D20" s="679"/>
      <c r="E20" s="195" t="s">
        <v>342</v>
      </c>
      <c r="F20" s="14"/>
      <c r="G20" s="14"/>
      <c r="H20" s="419"/>
      <c r="I20" s="674"/>
      <c r="J20" s="675"/>
      <c r="K20" s="675"/>
      <c r="L20" s="675"/>
      <c r="M20" s="676"/>
    </row>
  </sheetData>
  <sheetProtection password="ED27" sheet="1"/>
  <mergeCells count="29">
    <mergeCell ref="C20:D20"/>
    <mergeCell ref="C19:D19"/>
    <mergeCell ref="B10:B12"/>
    <mergeCell ref="C10:D12"/>
    <mergeCell ref="B5:B6"/>
    <mergeCell ref="C5:E6"/>
    <mergeCell ref="B7:B9"/>
    <mergeCell ref="C7:D9"/>
    <mergeCell ref="C16:D18"/>
    <mergeCell ref="B1:F1"/>
    <mergeCell ref="B13:B15"/>
    <mergeCell ref="C13:D15"/>
    <mergeCell ref="B16:B18"/>
    <mergeCell ref="F5:H5"/>
    <mergeCell ref="I5:M6"/>
    <mergeCell ref="I7:M7"/>
    <mergeCell ref="I8:M8"/>
    <mergeCell ref="I9:M9"/>
    <mergeCell ref="I10:M10"/>
    <mergeCell ref="I11:M11"/>
    <mergeCell ref="I18:M18"/>
    <mergeCell ref="I19:M19"/>
    <mergeCell ref="I20:M20"/>
    <mergeCell ref="I12:M12"/>
    <mergeCell ref="I13:M13"/>
    <mergeCell ref="I14:M14"/>
    <mergeCell ref="I15:M15"/>
    <mergeCell ref="I16:M16"/>
    <mergeCell ref="I17:M17"/>
  </mergeCells>
  <hyperlinks>
    <hyperlink ref="H1" location="Inicio!A1" display="Ir a Tabla de contenido"/>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O39"/>
  <sheetViews>
    <sheetView showGridLines="0" zoomScale="91" zoomScaleNormal="91" workbookViewId="0">
      <pane ySplit="1" topLeftCell="A2" activePane="bottomLeft" state="frozen"/>
      <selection pane="bottomLeft" activeCell="L8" sqref="L8:L11"/>
    </sheetView>
  </sheetViews>
  <sheetFormatPr baseColWidth="10" defaultColWidth="3.7109375" defaultRowHeight="15" x14ac:dyDescent="0.25"/>
  <cols>
    <col min="1" max="1" width="1.7109375" customWidth="1"/>
    <col min="2" max="2" width="3.7109375" style="19" customWidth="1"/>
    <col min="3" max="3" width="5.140625" style="19" customWidth="1"/>
    <col min="4" max="4" width="13.140625" style="19" customWidth="1"/>
    <col min="5" max="5" width="24.140625" style="19" customWidth="1"/>
    <col min="6" max="6" width="4.85546875" style="70" customWidth="1"/>
    <col min="7" max="7" width="40" style="19" customWidth="1"/>
    <col min="8" max="8" width="4.42578125" style="19" customWidth="1"/>
    <col min="9" max="9" width="36.5703125" style="19" customWidth="1"/>
    <col min="10" max="10" width="13.5703125" style="19" customWidth="1"/>
    <col min="11" max="11" width="14.5703125" style="19" customWidth="1"/>
    <col min="12" max="12" width="34" style="19" customWidth="1"/>
    <col min="13" max="14" width="40" style="19" customWidth="1"/>
    <col min="15" max="16" width="40" customWidth="1"/>
    <col min="17" max="255" width="11.42578125" customWidth="1"/>
  </cols>
  <sheetData>
    <row r="1" spans="2:15" ht="22.5" customHeight="1" x14ac:dyDescent="0.35">
      <c r="B1" s="520" t="s">
        <v>344</v>
      </c>
      <c r="C1" s="520"/>
      <c r="D1" s="520"/>
      <c r="E1" s="520"/>
      <c r="F1" s="520"/>
      <c r="G1" s="520"/>
      <c r="H1" s="520"/>
      <c r="I1" s="520"/>
      <c r="J1" s="411"/>
      <c r="K1" s="411"/>
      <c r="L1" s="69" t="s">
        <v>31</v>
      </c>
      <c r="M1" s="411"/>
    </row>
    <row r="2" spans="2:15" ht="27.75" customHeight="1" x14ac:dyDescent="0.3">
      <c r="B2" s="98" t="s">
        <v>67</v>
      </c>
      <c r="C2" s="67"/>
      <c r="D2" s="67"/>
      <c r="E2" s="67"/>
      <c r="F2" s="104"/>
      <c r="G2" s="67"/>
      <c r="H2" s="67"/>
      <c r="I2" s="67"/>
      <c r="J2" s="67"/>
      <c r="K2" s="67"/>
      <c r="L2" s="67"/>
      <c r="M2" s="67"/>
      <c r="N2" s="67"/>
    </row>
    <row r="3" spans="2:15" ht="22.5" customHeight="1" x14ac:dyDescent="0.25">
      <c r="B3" s="747" t="s">
        <v>345</v>
      </c>
      <c r="C3" s="747"/>
      <c r="D3" s="747"/>
      <c r="E3" s="747"/>
      <c r="F3" s="747"/>
      <c r="G3" s="747"/>
      <c r="H3" s="747"/>
      <c r="I3" s="747"/>
      <c r="J3" s="747"/>
      <c r="K3" s="747"/>
      <c r="L3" s="747"/>
      <c r="M3" s="105"/>
      <c r="N3" s="105"/>
    </row>
    <row r="4" spans="2:15" ht="27.75" customHeight="1" x14ac:dyDescent="0.25">
      <c r="B4" s="748"/>
      <c r="C4" s="748"/>
      <c r="D4" s="748"/>
      <c r="E4" s="748"/>
      <c r="F4" s="748"/>
      <c r="G4" s="748"/>
      <c r="H4" s="748"/>
      <c r="I4" s="748"/>
      <c r="J4" s="748"/>
      <c r="K4" s="748"/>
      <c r="L4" s="748"/>
      <c r="M4" s="325"/>
      <c r="N4" s="325"/>
    </row>
    <row r="6" spans="2:15" s="12" customFormat="1" ht="15" customHeight="1" x14ac:dyDescent="0.25">
      <c r="B6" s="453" t="s">
        <v>325</v>
      </c>
      <c r="C6" s="712" t="s">
        <v>346</v>
      </c>
      <c r="D6" s="712"/>
      <c r="E6" s="712" t="s">
        <v>347</v>
      </c>
      <c r="F6" s="714"/>
      <c r="G6" s="706" t="s">
        <v>348</v>
      </c>
      <c r="H6" s="694" t="s">
        <v>349</v>
      </c>
      <c r="I6" s="695"/>
      <c r="J6" s="695"/>
      <c r="K6" s="695"/>
      <c r="L6" s="696"/>
      <c r="M6" s="706" t="s">
        <v>350</v>
      </c>
      <c r="N6" s="706" t="s">
        <v>351</v>
      </c>
    </row>
    <row r="7" spans="2:15" s="12" customFormat="1" ht="17.25" customHeight="1" x14ac:dyDescent="0.25">
      <c r="B7" s="454"/>
      <c r="C7" s="713"/>
      <c r="D7" s="713"/>
      <c r="E7" s="713"/>
      <c r="F7" s="715"/>
      <c r="G7" s="706"/>
      <c r="H7" s="702" t="s">
        <v>352</v>
      </c>
      <c r="I7" s="703"/>
      <c r="J7" s="350" t="s">
        <v>353</v>
      </c>
      <c r="K7" s="351" t="s">
        <v>354</v>
      </c>
      <c r="L7" s="452" t="s">
        <v>355</v>
      </c>
      <c r="M7" s="706"/>
      <c r="N7" s="706"/>
    </row>
    <row r="8" spans="2:15" s="11" customFormat="1" ht="45" customHeight="1" x14ac:dyDescent="0.25">
      <c r="B8" s="733">
        <v>1</v>
      </c>
      <c r="C8" s="734" t="s">
        <v>356</v>
      </c>
      <c r="D8" s="735"/>
      <c r="E8" s="740" t="s">
        <v>357</v>
      </c>
      <c r="F8" s="691" t="s">
        <v>358</v>
      </c>
      <c r="G8" s="700"/>
      <c r="H8" s="724" t="s">
        <v>359</v>
      </c>
      <c r="I8" s="724"/>
      <c r="J8" s="189">
        <f>'C1_ECE'!E11/100</f>
        <v>0.4</v>
      </c>
      <c r="K8" s="189">
        <f>'C1_ECE'!F11/100</f>
        <v>0.45</v>
      </c>
      <c r="L8" s="689"/>
      <c r="M8" s="689"/>
      <c r="N8" s="689"/>
    </row>
    <row r="9" spans="2:15" s="11" customFormat="1" ht="45" customHeight="1" x14ac:dyDescent="0.25">
      <c r="B9" s="733"/>
      <c r="C9" s="736"/>
      <c r="D9" s="737"/>
      <c r="E9" s="710"/>
      <c r="F9" s="692"/>
      <c r="G9" s="689"/>
      <c r="H9" s="724" t="s">
        <v>360</v>
      </c>
      <c r="I9" s="724"/>
      <c r="J9" s="190">
        <f>'C1_ECE'!L11/100</f>
        <v>0</v>
      </c>
      <c r="K9" s="190">
        <f>'C1_ECE'!M11/100</f>
        <v>0</v>
      </c>
      <c r="L9" s="689"/>
      <c r="M9" s="689"/>
      <c r="N9" s="689"/>
    </row>
    <row r="10" spans="2:15" s="11" customFormat="1" ht="45" customHeight="1" x14ac:dyDescent="0.25">
      <c r="B10" s="733"/>
      <c r="C10" s="736"/>
      <c r="D10" s="737"/>
      <c r="E10" s="710"/>
      <c r="F10" s="693" t="s">
        <v>361</v>
      </c>
      <c r="G10" s="701"/>
      <c r="H10" s="724" t="s">
        <v>362</v>
      </c>
      <c r="I10" s="724"/>
      <c r="J10" s="189">
        <f>'C1_ECE'!E54/100</f>
        <v>0.4</v>
      </c>
      <c r="K10" s="189">
        <f>'C1_ECE'!F54/100</f>
        <v>0.5</v>
      </c>
      <c r="L10" s="689"/>
      <c r="M10" s="689"/>
      <c r="N10" s="689"/>
    </row>
    <row r="11" spans="2:15" s="11" customFormat="1" ht="46.5" customHeight="1" x14ac:dyDescent="0.25">
      <c r="B11" s="733"/>
      <c r="C11" s="738"/>
      <c r="D11" s="739"/>
      <c r="E11" s="711"/>
      <c r="F11" s="693"/>
      <c r="G11" s="689"/>
      <c r="H11" s="724" t="s">
        <v>363</v>
      </c>
      <c r="I11" s="724"/>
      <c r="J11" s="190">
        <f>'C1_ECE'!L54/100</f>
        <v>0.35</v>
      </c>
      <c r="K11" s="190">
        <f>'C1_ECE'!M54/100</f>
        <v>0.45</v>
      </c>
      <c r="L11" s="690"/>
      <c r="M11" s="690"/>
      <c r="N11" s="690"/>
    </row>
    <row r="12" spans="2:15" s="11" customFormat="1" ht="55.5" customHeight="1" x14ac:dyDescent="0.25">
      <c r="B12" s="733"/>
      <c r="C12" s="707" t="s">
        <v>364</v>
      </c>
      <c r="D12" s="707"/>
      <c r="E12" s="707" t="s">
        <v>365</v>
      </c>
      <c r="F12" s="697" t="s">
        <v>163</v>
      </c>
      <c r="G12" s="701"/>
      <c r="H12" s="726" t="s">
        <v>366</v>
      </c>
      <c r="I12" s="726"/>
      <c r="J12" s="190">
        <f>SUM('C1_Inicial'!G16)</f>
        <v>0.45454545454545453</v>
      </c>
      <c r="K12" s="190">
        <f>SUM('C1_Inicial'!H16)</f>
        <v>0.52173913043478259</v>
      </c>
      <c r="L12" s="732"/>
      <c r="M12" s="732"/>
      <c r="N12" s="732"/>
      <c r="O12" s="1"/>
    </row>
    <row r="13" spans="2:15" s="11" customFormat="1" ht="55.5" customHeight="1" x14ac:dyDescent="0.25">
      <c r="B13" s="733"/>
      <c r="C13" s="707"/>
      <c r="D13" s="707"/>
      <c r="E13" s="707"/>
      <c r="F13" s="698"/>
      <c r="G13" s="700"/>
      <c r="H13" s="726" t="s">
        <v>367</v>
      </c>
      <c r="I13" s="726"/>
      <c r="J13" s="190">
        <f>SUM('C1_Inicial'!P16)</f>
        <v>0.45454545454545453</v>
      </c>
      <c r="K13" s="190">
        <f>SUM('C1_Inicial'!Q16)</f>
        <v>0.5</v>
      </c>
      <c r="L13" s="732"/>
      <c r="M13" s="732"/>
      <c r="N13" s="732"/>
    </row>
    <row r="14" spans="2:15" s="11" customFormat="1" ht="55.5" customHeight="1" x14ac:dyDescent="0.25">
      <c r="B14" s="733"/>
      <c r="C14" s="707"/>
      <c r="D14" s="707"/>
      <c r="E14" s="707"/>
      <c r="F14" s="698"/>
      <c r="G14" s="700"/>
      <c r="H14" s="726" t="s">
        <v>368</v>
      </c>
      <c r="I14" s="726"/>
      <c r="J14" s="190">
        <f>SUM('C1_Inicial2'!G14)</f>
        <v>0</v>
      </c>
      <c r="K14" s="190">
        <f>SUM('C1_Inicial2'!H14)</f>
        <v>0</v>
      </c>
      <c r="L14" s="732"/>
      <c r="M14" s="732"/>
      <c r="N14" s="732"/>
    </row>
    <row r="15" spans="2:15" s="11" customFormat="1" ht="55.5" customHeight="1" x14ac:dyDescent="0.25">
      <c r="B15" s="733"/>
      <c r="C15" s="707"/>
      <c r="D15" s="707"/>
      <c r="E15" s="707"/>
      <c r="F15" s="708"/>
      <c r="G15" s="689"/>
      <c r="H15" s="726" t="s">
        <v>369</v>
      </c>
      <c r="I15" s="726"/>
      <c r="J15" s="190">
        <f>SUM('C1_Inicial2'!P14)</f>
        <v>0</v>
      </c>
      <c r="K15" s="190">
        <f>SUM('C1_Inicial2'!Q14)</f>
        <v>0</v>
      </c>
      <c r="L15" s="732"/>
      <c r="M15" s="732"/>
      <c r="N15" s="732"/>
    </row>
    <row r="16" spans="2:15" s="11" customFormat="1" ht="55.5" customHeight="1" x14ac:dyDescent="0.25">
      <c r="B16" s="733"/>
      <c r="C16" s="707"/>
      <c r="D16" s="707"/>
      <c r="E16" s="707"/>
      <c r="F16" s="691" t="s">
        <v>167</v>
      </c>
      <c r="G16" s="701"/>
      <c r="H16" s="725" t="s">
        <v>370</v>
      </c>
      <c r="I16" s="369" t="s">
        <v>371</v>
      </c>
      <c r="J16" s="190">
        <f>SUM('C1_Primaria EIB'!G16:G17)</f>
        <v>0</v>
      </c>
      <c r="K16" s="190">
        <f>SUM('C1_Primaria EIB'!H16:H17)</f>
        <v>0</v>
      </c>
      <c r="L16" s="690"/>
      <c r="M16" s="690"/>
      <c r="N16" s="690"/>
    </row>
    <row r="17" spans="2:14" s="11" customFormat="1" ht="55.5" customHeight="1" x14ac:dyDescent="0.25">
      <c r="B17" s="733"/>
      <c r="C17" s="707"/>
      <c r="D17" s="707"/>
      <c r="E17" s="707"/>
      <c r="F17" s="693"/>
      <c r="G17" s="700"/>
      <c r="H17" s="725"/>
      <c r="I17" s="369" t="s">
        <v>372</v>
      </c>
      <c r="J17" s="190">
        <f>SUM('C1_Primaria EIB'!P16:P17)</f>
        <v>0</v>
      </c>
      <c r="K17" s="190">
        <f>SUM('C1_Primaria EIB'!Q16:Q17)</f>
        <v>0</v>
      </c>
      <c r="L17" s="690"/>
      <c r="M17" s="690"/>
      <c r="N17" s="690"/>
    </row>
    <row r="18" spans="2:14" s="11" customFormat="1" ht="55.5" customHeight="1" x14ac:dyDescent="0.25">
      <c r="B18" s="733"/>
      <c r="C18" s="707"/>
      <c r="D18" s="707"/>
      <c r="E18" s="707"/>
      <c r="F18" s="693"/>
      <c r="G18" s="700"/>
      <c r="H18" s="724" t="s">
        <v>373</v>
      </c>
      <c r="I18" s="724"/>
      <c r="J18" s="190">
        <f>SUM('C1_Primaria'!G16:G17)</f>
        <v>0</v>
      </c>
      <c r="K18" s="190">
        <f>SUM('C1_Primaria'!H16:H17)</f>
        <v>0</v>
      </c>
      <c r="L18" s="690"/>
      <c r="M18" s="690"/>
      <c r="N18" s="690"/>
    </row>
    <row r="19" spans="2:14" s="11" customFormat="1" ht="55.5" customHeight="1" x14ac:dyDescent="0.25">
      <c r="B19" s="733"/>
      <c r="C19" s="707"/>
      <c r="D19" s="707"/>
      <c r="E19" s="707"/>
      <c r="F19" s="693"/>
      <c r="G19" s="700"/>
      <c r="H19" s="724" t="s">
        <v>374</v>
      </c>
      <c r="I19" s="724"/>
      <c r="J19" s="190">
        <f>SUM('C1_Primaria'!P16:P17)</f>
        <v>0</v>
      </c>
      <c r="K19" s="190">
        <f>SUM('C1_Primaria'!Q16:Q17)</f>
        <v>0</v>
      </c>
      <c r="L19" s="690"/>
      <c r="M19" s="690"/>
      <c r="N19" s="690"/>
    </row>
    <row r="20" spans="2:14" s="11" customFormat="1" ht="55.5" customHeight="1" x14ac:dyDescent="0.25">
      <c r="B20" s="733"/>
      <c r="C20" s="707"/>
      <c r="D20" s="707"/>
      <c r="E20" s="707"/>
      <c r="F20" s="693"/>
      <c r="G20" s="700"/>
      <c r="H20" s="724" t="s">
        <v>375</v>
      </c>
      <c r="I20" s="724"/>
      <c r="J20" s="190">
        <f>SUM('C1_Primaria2'!G16:G17)</f>
        <v>0</v>
      </c>
      <c r="K20" s="190">
        <f>SUM('C1_Primaria2'!H16:H17)</f>
        <v>0</v>
      </c>
      <c r="L20" s="690"/>
      <c r="M20" s="690"/>
      <c r="N20" s="690"/>
    </row>
    <row r="21" spans="2:14" s="11" customFormat="1" ht="55.5" customHeight="1" x14ac:dyDescent="0.25">
      <c r="B21" s="733"/>
      <c r="C21" s="707"/>
      <c r="D21" s="707"/>
      <c r="E21" s="707"/>
      <c r="F21" s="692"/>
      <c r="G21" s="689"/>
      <c r="H21" s="724" t="s">
        <v>376</v>
      </c>
      <c r="I21" s="724"/>
      <c r="J21" s="190">
        <f>SUM('C1_Primaria2'!P16:P17)</f>
        <v>0</v>
      </c>
      <c r="K21" s="190">
        <f>SUM('C1_Primaria2'!Q16:Q17)</f>
        <v>0</v>
      </c>
      <c r="L21" s="690"/>
      <c r="M21" s="690"/>
      <c r="N21" s="690"/>
    </row>
    <row r="22" spans="2:14" s="11" customFormat="1" ht="55.5" customHeight="1" x14ac:dyDescent="0.25">
      <c r="B22" s="733"/>
      <c r="C22" s="707"/>
      <c r="D22" s="707"/>
      <c r="E22" s="707"/>
      <c r="F22" s="697" t="s">
        <v>168</v>
      </c>
      <c r="G22" s="701"/>
      <c r="H22" s="726" t="s">
        <v>377</v>
      </c>
      <c r="I22" s="726"/>
      <c r="J22" s="190">
        <f>SUM('C1_Secundaria'!G16:G17)</f>
        <v>0</v>
      </c>
      <c r="K22" s="190">
        <f>SUM('C1_Secundaria'!H16,'C1_Secundaria'!H17)</f>
        <v>0</v>
      </c>
      <c r="L22" s="690"/>
      <c r="M22" s="690"/>
      <c r="N22" s="690"/>
    </row>
    <row r="23" spans="2:14" s="11" customFormat="1" ht="55.5" customHeight="1" x14ac:dyDescent="0.25">
      <c r="B23" s="733"/>
      <c r="C23" s="707"/>
      <c r="D23" s="707"/>
      <c r="E23" s="707"/>
      <c r="F23" s="698"/>
      <c r="G23" s="700"/>
      <c r="H23" s="726" t="s">
        <v>378</v>
      </c>
      <c r="I23" s="726"/>
      <c r="J23" s="190">
        <f>SUM('C1_Secundaria'!P16:P17)</f>
        <v>0</v>
      </c>
      <c r="K23" s="190">
        <f>SUM('C1_Secundaria'!Q16,'C1_Secundaria'!Q17)</f>
        <v>0</v>
      </c>
      <c r="L23" s="690"/>
      <c r="M23" s="690"/>
      <c r="N23" s="690"/>
    </row>
    <row r="24" spans="2:14" s="11" customFormat="1" ht="55.5" customHeight="1" x14ac:dyDescent="0.25">
      <c r="B24" s="733"/>
      <c r="C24" s="707"/>
      <c r="D24" s="707"/>
      <c r="E24" s="707"/>
      <c r="F24" s="698"/>
      <c r="G24" s="700"/>
      <c r="H24" s="726" t="s">
        <v>379</v>
      </c>
      <c r="I24" s="726"/>
      <c r="J24" s="190">
        <f>SUM('C1_Secundaria2'!G16:G17)</f>
        <v>0</v>
      </c>
      <c r="K24" s="190">
        <f>SUM('C1_Secundaria2'!H16:H17)</f>
        <v>0</v>
      </c>
      <c r="L24" s="690"/>
      <c r="M24" s="690"/>
      <c r="N24" s="690"/>
    </row>
    <row r="25" spans="2:14" s="11" customFormat="1" ht="63.75" customHeight="1" x14ac:dyDescent="0.25">
      <c r="B25" s="733"/>
      <c r="C25" s="707"/>
      <c r="D25" s="707"/>
      <c r="E25" s="707"/>
      <c r="F25" s="698"/>
      <c r="G25" s="700"/>
      <c r="H25" s="726" t="s">
        <v>380</v>
      </c>
      <c r="I25" s="726"/>
      <c r="J25" s="190">
        <f>SUM('C1_Secundaria2'!P16:P17)</f>
        <v>0</v>
      </c>
      <c r="K25" s="190">
        <f>SUM('C1_Secundaria2'!Q16:Q17)</f>
        <v>0</v>
      </c>
      <c r="L25" s="690"/>
      <c r="M25" s="690"/>
      <c r="N25" s="690"/>
    </row>
    <row r="26" spans="2:14" ht="45" customHeight="1" x14ac:dyDescent="0.25">
      <c r="B26" s="716">
        <v>2</v>
      </c>
      <c r="C26" s="728" t="s">
        <v>381</v>
      </c>
      <c r="D26" s="729"/>
      <c r="E26" s="722" t="s">
        <v>382</v>
      </c>
      <c r="F26" s="691" t="s">
        <v>237</v>
      </c>
      <c r="G26" s="718"/>
      <c r="H26" s="724" t="s">
        <v>383</v>
      </c>
      <c r="I26" s="724"/>
      <c r="J26" s="191">
        <f>SUM('C2_Permanencia y conclusión'!H16)</f>
        <v>0</v>
      </c>
      <c r="K26" s="191">
        <f>'C2_Permanencia y conclusión'!F57</f>
        <v>0.97</v>
      </c>
      <c r="L26" s="732"/>
      <c r="M26" s="732"/>
      <c r="N26" s="732"/>
    </row>
    <row r="27" spans="2:14" ht="47.25" customHeight="1" x14ac:dyDescent="0.25">
      <c r="B27" s="727"/>
      <c r="C27" s="728"/>
      <c r="D27" s="729"/>
      <c r="E27" s="722"/>
      <c r="F27" s="692"/>
      <c r="G27" s="719"/>
      <c r="H27" s="724" t="s">
        <v>384</v>
      </c>
      <c r="I27" s="724"/>
      <c r="J27" s="191">
        <f>SUM('C2_Permanencia y conclusión'!I16)</f>
        <v>0</v>
      </c>
      <c r="K27" s="191">
        <f>'C2_Permanencia y conclusión'!G57</f>
        <v>1</v>
      </c>
      <c r="L27" s="732"/>
      <c r="M27" s="732"/>
      <c r="N27" s="732"/>
    </row>
    <row r="28" spans="2:14" ht="42.75" customHeight="1" x14ac:dyDescent="0.25">
      <c r="B28" s="727"/>
      <c r="C28" s="728"/>
      <c r="D28" s="729"/>
      <c r="E28" s="722"/>
      <c r="F28" s="697" t="s">
        <v>265</v>
      </c>
      <c r="G28" s="718"/>
      <c r="H28" s="726" t="s">
        <v>385</v>
      </c>
      <c r="I28" s="726"/>
      <c r="J28" s="191">
        <f>SUM('C2_Permanencia y conclusión'!H31)</f>
        <v>0</v>
      </c>
      <c r="K28" s="191">
        <f>'C2_Permanencia y conclusión'!F59</f>
        <v>0</v>
      </c>
      <c r="L28" s="699"/>
      <c r="M28" s="699"/>
      <c r="N28" s="699"/>
    </row>
    <row r="29" spans="2:14" ht="48.75" customHeight="1" x14ac:dyDescent="0.25">
      <c r="B29" s="727"/>
      <c r="C29" s="728"/>
      <c r="D29" s="729"/>
      <c r="E29" s="722"/>
      <c r="F29" s="708"/>
      <c r="G29" s="719"/>
      <c r="H29" s="726" t="s">
        <v>386</v>
      </c>
      <c r="I29" s="726"/>
      <c r="J29" s="191">
        <f>SUM('C2_Permanencia y conclusión'!I31)</f>
        <v>0</v>
      </c>
      <c r="K29" s="191">
        <f>'C2_Permanencia y conclusión'!G59</f>
        <v>0</v>
      </c>
      <c r="L29" s="699"/>
      <c r="M29" s="699"/>
      <c r="N29" s="699"/>
    </row>
    <row r="30" spans="2:14" ht="44.25" customHeight="1" x14ac:dyDescent="0.25">
      <c r="B30" s="727"/>
      <c r="C30" s="728"/>
      <c r="D30" s="729"/>
      <c r="E30" s="722"/>
      <c r="F30" s="691" t="s">
        <v>266</v>
      </c>
      <c r="G30" s="718"/>
      <c r="H30" s="724" t="s">
        <v>387</v>
      </c>
      <c r="I30" s="724"/>
      <c r="J30" s="191">
        <f>SUM('C2_Permanencia y conclusión'!H44)</f>
        <v>0</v>
      </c>
      <c r="K30" s="191">
        <f>'C2_Permanencia y conclusión'!F61</f>
        <v>0</v>
      </c>
      <c r="L30" s="699"/>
      <c r="M30" s="699"/>
      <c r="N30" s="699"/>
    </row>
    <row r="31" spans="2:14" ht="45" customHeight="1" x14ac:dyDescent="0.25">
      <c r="B31" s="717"/>
      <c r="C31" s="730"/>
      <c r="D31" s="731"/>
      <c r="E31" s="723"/>
      <c r="F31" s="692"/>
      <c r="G31" s="719"/>
      <c r="H31" s="724" t="s">
        <v>388</v>
      </c>
      <c r="I31" s="724"/>
      <c r="J31" s="191">
        <f>SUM('C2_Permanencia y conclusión'!I44)</f>
        <v>0</v>
      </c>
      <c r="K31" s="191">
        <f>'C2_Permanencia y conclusión'!G61</f>
        <v>0</v>
      </c>
      <c r="L31" s="699"/>
      <c r="M31" s="699"/>
      <c r="N31" s="699"/>
    </row>
    <row r="32" spans="2:14" ht="72.75" customHeight="1" x14ac:dyDescent="0.25">
      <c r="B32" s="716">
        <v>3</v>
      </c>
      <c r="C32" s="704" t="s">
        <v>389</v>
      </c>
      <c r="D32" s="705"/>
      <c r="E32" s="326" t="s">
        <v>390</v>
      </c>
      <c r="F32" s="192" t="s">
        <v>342</v>
      </c>
      <c r="G32" s="455"/>
      <c r="H32" s="743"/>
      <c r="I32" s="744"/>
      <c r="J32" s="456"/>
      <c r="K32" s="82">
        <v>1</v>
      </c>
      <c r="L32" s="451"/>
      <c r="M32" s="451"/>
      <c r="N32" s="451"/>
    </row>
    <row r="33" spans="2:14" ht="81.75" customHeight="1" x14ac:dyDescent="0.25">
      <c r="B33" s="717"/>
      <c r="C33" s="720" t="s">
        <v>391</v>
      </c>
      <c r="D33" s="721"/>
      <c r="E33" s="326" t="s">
        <v>392</v>
      </c>
      <c r="F33" s="192" t="s">
        <v>342</v>
      </c>
      <c r="G33" s="14"/>
      <c r="H33" s="743"/>
      <c r="I33" s="744"/>
      <c r="J33" s="456"/>
      <c r="K33" s="82">
        <v>1</v>
      </c>
      <c r="L33" s="14"/>
      <c r="M33" s="14"/>
      <c r="N33" s="14"/>
    </row>
    <row r="34" spans="2:14" ht="78" customHeight="1" x14ac:dyDescent="0.25">
      <c r="B34" s="716">
        <v>4</v>
      </c>
      <c r="C34" s="741" t="s">
        <v>393</v>
      </c>
      <c r="D34" s="742"/>
      <c r="E34" s="709" t="s">
        <v>394</v>
      </c>
      <c r="F34" s="415" t="s">
        <v>237</v>
      </c>
      <c r="G34" s="14"/>
      <c r="H34" s="745" t="s">
        <v>395</v>
      </c>
      <c r="I34" s="746"/>
      <c r="J34" s="379" t="e">
        <f>'C4 Acompañ. y monit.'!F13</f>
        <v>#DIV/0!</v>
      </c>
      <c r="K34" s="190" t="e">
        <f>'C4 Acompañ. y monit.'!M13</f>
        <v>#DIV/0!</v>
      </c>
      <c r="L34" s="14"/>
      <c r="M34" s="14"/>
      <c r="N34" s="14"/>
    </row>
    <row r="35" spans="2:14" ht="78" customHeight="1" x14ac:dyDescent="0.25">
      <c r="B35" s="727"/>
      <c r="C35" s="728"/>
      <c r="D35" s="729"/>
      <c r="E35" s="710"/>
      <c r="F35" s="192" t="s">
        <v>265</v>
      </c>
      <c r="G35" s="14"/>
      <c r="H35" s="704" t="s">
        <v>396</v>
      </c>
      <c r="I35" s="705"/>
      <c r="J35" s="379" t="e">
        <f>'C4 Acompañ. y monit.'!F14</f>
        <v>#DIV/0!</v>
      </c>
      <c r="K35" s="190" t="e">
        <f>'C4 Acompañ. y monit.'!M14</f>
        <v>#DIV/0!</v>
      </c>
      <c r="L35" s="68"/>
      <c r="M35" s="68"/>
      <c r="N35" s="68"/>
    </row>
    <row r="36" spans="2:14" ht="78" customHeight="1" x14ac:dyDescent="0.25">
      <c r="B36" s="717"/>
      <c r="C36" s="730"/>
      <c r="D36" s="731"/>
      <c r="E36" s="711"/>
      <c r="F36" s="415" t="s">
        <v>266</v>
      </c>
      <c r="G36" s="14"/>
      <c r="H36" s="745" t="s">
        <v>397</v>
      </c>
      <c r="I36" s="746"/>
      <c r="J36" s="379" t="e">
        <f>'C4 Acompañ. y monit.'!F15</f>
        <v>#DIV/0!</v>
      </c>
      <c r="K36" s="190" t="e">
        <f>'C4 Acompañ. y monit.'!M15</f>
        <v>#DIV/0!</v>
      </c>
      <c r="L36" s="14"/>
      <c r="M36" s="14"/>
      <c r="N36" s="14"/>
    </row>
    <row r="37" spans="2:14" ht="132.75" customHeight="1" x14ac:dyDescent="0.25">
      <c r="B37" s="716">
        <v>5</v>
      </c>
      <c r="C37" s="704" t="s">
        <v>398</v>
      </c>
      <c r="D37" s="705"/>
      <c r="E37" s="327" t="s">
        <v>399</v>
      </c>
      <c r="F37" s="691" t="s">
        <v>342</v>
      </c>
      <c r="G37" s="14"/>
      <c r="H37" s="743"/>
      <c r="I37" s="744"/>
      <c r="J37" s="456"/>
      <c r="K37" s="82">
        <v>1</v>
      </c>
      <c r="L37" s="14"/>
      <c r="M37" s="14"/>
      <c r="N37" s="14"/>
    </row>
    <row r="38" spans="2:14" ht="118.5" customHeight="1" x14ac:dyDescent="0.25">
      <c r="B38" s="717"/>
      <c r="C38" s="704" t="s">
        <v>400</v>
      </c>
      <c r="D38" s="705"/>
      <c r="E38" s="327" t="s">
        <v>401</v>
      </c>
      <c r="F38" s="692"/>
      <c r="G38" s="14"/>
      <c r="H38" s="743"/>
      <c r="I38" s="744"/>
      <c r="J38" s="190">
        <f>SUM('C5_Convivencia Escolar'!D29)</f>
        <v>0.75</v>
      </c>
      <c r="K38" s="190">
        <f>'C5_Convivencia Escolar'!E29</f>
        <v>1</v>
      </c>
      <c r="L38" s="14"/>
      <c r="M38" s="14"/>
      <c r="N38" s="14"/>
    </row>
    <row r="39" spans="2:14" ht="99" customHeight="1" x14ac:dyDescent="0.25">
      <c r="B39" s="450">
        <v>6</v>
      </c>
      <c r="C39" s="704" t="s">
        <v>402</v>
      </c>
      <c r="D39" s="705"/>
      <c r="E39" s="327" t="s">
        <v>403</v>
      </c>
      <c r="F39" s="192" t="s">
        <v>342</v>
      </c>
      <c r="G39" s="14"/>
      <c r="H39" s="743"/>
      <c r="I39" s="744"/>
      <c r="J39" s="83" t="s">
        <v>404</v>
      </c>
      <c r="K39" s="83">
        <v>1</v>
      </c>
      <c r="L39" s="14"/>
      <c r="M39" s="14"/>
      <c r="N39" s="14"/>
    </row>
  </sheetData>
  <sheetProtection password="CB78" sheet="1"/>
  <mergeCells count="96">
    <mergeCell ref="B1:I1"/>
    <mergeCell ref="C39:D39"/>
    <mergeCell ref="C34:D36"/>
    <mergeCell ref="H32:I32"/>
    <mergeCell ref="H33:I33"/>
    <mergeCell ref="H34:I34"/>
    <mergeCell ref="H35:I35"/>
    <mergeCell ref="H36:I36"/>
    <mergeCell ref="F37:F38"/>
    <mergeCell ref="H30:I30"/>
    <mergeCell ref="H31:I31"/>
    <mergeCell ref="H38:I38"/>
    <mergeCell ref="H39:I39"/>
    <mergeCell ref="H37:I37"/>
    <mergeCell ref="B3:L4"/>
    <mergeCell ref="H25:I25"/>
    <mergeCell ref="B8:B25"/>
    <mergeCell ref="H15:I15"/>
    <mergeCell ref="H18:I18"/>
    <mergeCell ref="H19:I19"/>
    <mergeCell ref="H20:I20"/>
    <mergeCell ref="H8:I8"/>
    <mergeCell ref="H23:I23"/>
    <mergeCell ref="H9:I9"/>
    <mergeCell ref="C8:D11"/>
    <mergeCell ref="E8:E11"/>
    <mergeCell ref="H11:I11"/>
    <mergeCell ref="H12:I12"/>
    <mergeCell ref="H13:I13"/>
    <mergeCell ref="H14:I14"/>
    <mergeCell ref="H24:I24"/>
    <mergeCell ref="N6:N7"/>
    <mergeCell ref="M6:M7"/>
    <mergeCell ref="M28:M29"/>
    <mergeCell ref="N28:N29"/>
    <mergeCell ref="G26:G27"/>
    <mergeCell ref="M12:M15"/>
    <mergeCell ref="N12:N15"/>
    <mergeCell ref="G12:G15"/>
    <mergeCell ref="L12:L15"/>
    <mergeCell ref="N8:N11"/>
    <mergeCell ref="G28:G29"/>
    <mergeCell ref="L26:L27"/>
    <mergeCell ref="M8:M11"/>
    <mergeCell ref="G16:G21"/>
    <mergeCell ref="H10:I10"/>
    <mergeCell ref="H26:I26"/>
    <mergeCell ref="N16:N21"/>
    <mergeCell ref="M22:M25"/>
    <mergeCell ref="N22:N25"/>
    <mergeCell ref="M26:M27"/>
    <mergeCell ref="N26:N27"/>
    <mergeCell ref="N30:N31"/>
    <mergeCell ref="M30:M31"/>
    <mergeCell ref="B26:B31"/>
    <mergeCell ref="C26:D31"/>
    <mergeCell ref="B34:B36"/>
    <mergeCell ref="B32:B33"/>
    <mergeCell ref="C32:D32"/>
    <mergeCell ref="H27:I27"/>
    <mergeCell ref="H29:I29"/>
    <mergeCell ref="B37:B38"/>
    <mergeCell ref="M16:M21"/>
    <mergeCell ref="L30:L31"/>
    <mergeCell ref="G30:G31"/>
    <mergeCell ref="C33:D33"/>
    <mergeCell ref="F28:F29"/>
    <mergeCell ref="L22:L25"/>
    <mergeCell ref="L16:L21"/>
    <mergeCell ref="C37:D37"/>
    <mergeCell ref="G22:G25"/>
    <mergeCell ref="F26:F27"/>
    <mergeCell ref="E26:E31"/>
    <mergeCell ref="H21:I21"/>
    <mergeCell ref="H16:H17"/>
    <mergeCell ref="H22:I22"/>
    <mergeCell ref="H28:I28"/>
    <mergeCell ref="C38:D38"/>
    <mergeCell ref="G6:G7"/>
    <mergeCell ref="C12:D25"/>
    <mergeCell ref="E12:E25"/>
    <mergeCell ref="F12:F15"/>
    <mergeCell ref="E34:E36"/>
    <mergeCell ref="C6:D7"/>
    <mergeCell ref="E6:F7"/>
    <mergeCell ref="L8:L11"/>
    <mergeCell ref="F8:F9"/>
    <mergeCell ref="F10:F11"/>
    <mergeCell ref="H6:L6"/>
    <mergeCell ref="F30:F31"/>
    <mergeCell ref="F16:F21"/>
    <mergeCell ref="F22:F25"/>
    <mergeCell ref="L28:L29"/>
    <mergeCell ref="G8:G9"/>
    <mergeCell ref="G10:G11"/>
    <mergeCell ref="H7:I7"/>
  </mergeCells>
  <hyperlinks>
    <hyperlink ref="L1" location="Inicio!A1" display="Ir a Tabla de contenido"/>
  </hyperlinks>
  <pageMargins left="0.23622047244094491" right="0.23622047244094491" top="0.74803149606299213" bottom="0.74803149606299213" header="0.31496062992125984" footer="0.31496062992125984"/>
  <pageSetup paperSize="9" scale="50"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Q63"/>
  <sheetViews>
    <sheetView showGridLines="0" topLeftCell="D1" zoomScaleNormal="100" workbookViewId="0">
      <pane ySplit="2" topLeftCell="A25" activePane="bottomLeft" state="frozen"/>
      <selection activeCell="D1" sqref="D1"/>
      <selection pane="bottomLeft" activeCell="I14" sqref="I14"/>
    </sheetView>
  </sheetViews>
  <sheetFormatPr baseColWidth="10" defaultColWidth="11.42578125" defaultRowHeight="15" x14ac:dyDescent="0.25"/>
  <cols>
    <col min="1" max="1" width="9.85546875" style="93" customWidth="1"/>
    <col min="2" max="2" width="4.28515625" style="93" customWidth="1"/>
    <col min="3" max="3" width="49.5703125" style="93" customWidth="1"/>
    <col min="4" max="4" width="12.5703125" style="93" customWidth="1"/>
    <col min="5" max="5" width="24.28515625" style="93" customWidth="1"/>
    <col min="6" max="6" width="24" style="93" customWidth="1"/>
    <col min="7" max="8" width="12.85546875" style="93" customWidth="1"/>
    <col min="9" max="9" width="29" style="93" customWidth="1"/>
    <col min="10" max="15" width="11.42578125" style="93" customWidth="1"/>
    <col min="16" max="16" width="2.140625" style="93" customWidth="1"/>
    <col min="17" max="17" width="2.28515625" style="93" customWidth="1"/>
    <col min="18" max="19" width="11.42578125" style="93" customWidth="1"/>
    <col min="20" max="16384" width="11.42578125" style="93"/>
  </cols>
  <sheetData>
    <row r="1" spans="2:17" ht="19.5" customHeight="1" x14ac:dyDescent="0.25">
      <c r="B1" s="753" t="s">
        <v>405</v>
      </c>
      <c r="C1" s="753"/>
      <c r="D1" s="753"/>
      <c r="E1" s="753"/>
      <c r="F1" s="753"/>
      <c r="G1" s="753"/>
      <c r="H1" s="753"/>
      <c r="I1" s="106" t="s">
        <v>31</v>
      </c>
      <c r="J1" s="107"/>
      <c r="K1" s="94"/>
      <c r="L1" s="94"/>
      <c r="M1" s="95"/>
      <c r="N1" s="94"/>
      <c r="O1" s="94"/>
      <c r="P1" s="94"/>
      <c r="Q1" s="94"/>
    </row>
    <row r="2" spans="2:17" ht="36" customHeight="1" x14ac:dyDescent="0.4">
      <c r="B2" s="749" t="s">
        <v>406</v>
      </c>
      <c r="C2" s="749"/>
      <c r="D2" s="749"/>
      <c r="E2" s="749"/>
      <c r="F2" s="749"/>
      <c r="G2" s="749"/>
      <c r="H2" s="749"/>
      <c r="I2" s="749"/>
      <c r="J2" s="108"/>
      <c r="K2" s="109"/>
      <c r="L2" s="109"/>
      <c r="M2" s="109"/>
      <c r="N2" s="109"/>
      <c r="O2" s="109"/>
      <c r="P2" s="109"/>
      <c r="Q2" s="94"/>
    </row>
    <row r="3" spans="2:17" ht="19.5" customHeight="1" x14ac:dyDescent="0.4">
      <c r="B3" s="110" t="s">
        <v>67</v>
      </c>
      <c r="C3" s="111"/>
      <c r="D3" s="111"/>
      <c r="E3" s="111"/>
      <c r="F3" s="158"/>
      <c r="G3" s="111"/>
      <c r="H3" s="111"/>
      <c r="I3" s="111"/>
      <c r="J3" s="108"/>
      <c r="K3" s="109"/>
      <c r="L3" s="109"/>
      <c r="M3" s="109"/>
      <c r="N3" s="109"/>
      <c r="O3" s="109"/>
      <c r="P3" s="109"/>
      <c r="Q3" s="94"/>
    </row>
    <row r="4" spans="2:17" ht="15" customHeight="1" x14ac:dyDescent="0.3">
      <c r="B4" s="750" t="s">
        <v>407</v>
      </c>
      <c r="C4" s="750"/>
      <c r="D4" s="750"/>
      <c r="E4" s="750"/>
      <c r="F4" s="750"/>
      <c r="G4" s="750"/>
      <c r="H4" s="750"/>
      <c r="I4" s="750"/>
      <c r="J4" s="112"/>
      <c r="K4" s="94"/>
      <c r="L4" s="94"/>
      <c r="M4" s="94"/>
      <c r="N4" s="94"/>
      <c r="O4" s="94"/>
      <c r="P4" s="94"/>
      <c r="Q4" s="94"/>
    </row>
    <row r="5" spans="2:17" ht="28.5" customHeight="1" x14ac:dyDescent="0.25">
      <c r="B5" s="750"/>
      <c r="C5" s="750"/>
      <c r="D5" s="750"/>
      <c r="E5" s="750"/>
      <c r="F5" s="750"/>
      <c r="G5" s="750"/>
      <c r="H5" s="750"/>
      <c r="I5" s="750"/>
      <c r="J5" s="113"/>
    </row>
    <row r="6" spans="2:17" ht="25.5" customHeight="1" x14ac:dyDescent="0.35">
      <c r="C6" s="751" t="s">
        <v>408</v>
      </c>
      <c r="D6" s="751"/>
      <c r="E6" s="752"/>
      <c r="F6" s="752"/>
      <c r="G6" s="752"/>
      <c r="H6" s="752"/>
      <c r="I6" s="752"/>
      <c r="J6" s="322"/>
      <c r="K6" s="322"/>
    </row>
    <row r="7" spans="2:17" ht="24.75" customHeight="1" x14ac:dyDescent="0.25">
      <c r="B7" s="149" t="s">
        <v>409</v>
      </c>
      <c r="C7" s="150" t="s">
        <v>410</v>
      </c>
      <c r="D7" s="352" t="s">
        <v>411</v>
      </c>
      <c r="E7" s="353" t="s">
        <v>412</v>
      </c>
      <c r="F7" s="353" t="s">
        <v>413</v>
      </c>
      <c r="G7" s="354" t="s">
        <v>414</v>
      </c>
      <c r="H7" s="354" t="s">
        <v>415</v>
      </c>
      <c r="I7" s="353" t="s">
        <v>416</v>
      </c>
      <c r="J7" s="113"/>
    </row>
    <row r="8" spans="2:17" x14ac:dyDescent="0.25">
      <c r="B8" s="193">
        <v>1</v>
      </c>
      <c r="C8" s="80"/>
      <c r="D8" s="73"/>
      <c r="E8" s="75"/>
      <c r="F8" s="75"/>
      <c r="G8" s="75"/>
      <c r="H8" s="75"/>
      <c r="I8" s="75"/>
      <c r="J8" s="113"/>
    </row>
    <row r="9" spans="2:17" x14ac:dyDescent="0.25">
      <c r="B9" s="193">
        <v>2</v>
      </c>
      <c r="C9" s="80"/>
      <c r="D9" s="73"/>
      <c r="E9" s="74"/>
      <c r="F9" s="74"/>
      <c r="G9" s="74"/>
      <c r="H9" s="74"/>
      <c r="I9" s="74"/>
      <c r="J9" s="113"/>
    </row>
    <row r="10" spans="2:17" x14ac:dyDescent="0.25">
      <c r="B10" s="193">
        <v>3</v>
      </c>
      <c r="C10" s="80"/>
      <c r="D10" s="73"/>
      <c r="E10" s="74"/>
      <c r="F10" s="74"/>
      <c r="G10" s="74"/>
      <c r="H10" s="74"/>
      <c r="I10" s="74"/>
      <c r="J10" s="113"/>
    </row>
    <row r="11" spans="2:17" x14ac:dyDescent="0.25">
      <c r="B11" s="193">
        <v>4</v>
      </c>
      <c r="C11" s="80"/>
      <c r="D11" s="73"/>
      <c r="E11" s="74"/>
      <c r="F11" s="74"/>
      <c r="G11" s="74"/>
      <c r="H11" s="74"/>
      <c r="I11" s="74"/>
      <c r="J11" s="113"/>
    </row>
    <row r="12" spans="2:17" x14ac:dyDescent="0.25">
      <c r="B12" s="193">
        <v>5</v>
      </c>
      <c r="C12" s="75"/>
      <c r="D12" s="74"/>
      <c r="E12" s="74"/>
      <c r="F12" s="74"/>
      <c r="G12" s="74"/>
      <c r="H12" s="74"/>
      <c r="I12" s="74"/>
      <c r="J12" s="113"/>
    </row>
    <row r="13" spans="2:17" x14ac:dyDescent="0.25">
      <c r="B13" s="193">
        <v>6</v>
      </c>
      <c r="C13" s="75"/>
      <c r="D13" s="74"/>
      <c r="E13" s="74"/>
      <c r="F13" s="74"/>
      <c r="G13" s="74"/>
      <c r="H13" s="74"/>
      <c r="I13" s="74"/>
      <c r="J13" s="113"/>
    </row>
    <row r="14" spans="2:17" x14ac:dyDescent="0.25">
      <c r="B14" s="193">
        <v>7</v>
      </c>
      <c r="C14" s="75"/>
      <c r="D14" s="74"/>
      <c r="E14" s="74"/>
      <c r="F14" s="74"/>
      <c r="G14" s="74"/>
      <c r="H14" s="74"/>
      <c r="I14" s="74"/>
      <c r="J14" s="113"/>
    </row>
    <row r="15" spans="2:17" x14ac:dyDescent="0.25">
      <c r="B15" s="193">
        <v>8</v>
      </c>
      <c r="C15" s="75"/>
      <c r="D15" s="74"/>
      <c r="E15" s="74"/>
      <c r="F15" s="74"/>
      <c r="G15" s="74"/>
      <c r="H15" s="74"/>
      <c r="I15" s="74"/>
      <c r="J15" s="113"/>
    </row>
    <row r="16" spans="2:17" x14ac:dyDescent="0.25">
      <c r="B16" s="193">
        <v>9</v>
      </c>
      <c r="C16" s="74"/>
      <c r="D16" s="74"/>
      <c r="E16" s="74"/>
      <c r="F16" s="74"/>
      <c r="G16" s="74"/>
      <c r="H16" s="74"/>
      <c r="I16" s="74"/>
      <c r="J16" s="113"/>
    </row>
    <row r="17" spans="2:11" x14ac:dyDescent="0.25">
      <c r="B17" s="193">
        <v>10</v>
      </c>
      <c r="C17" s="74"/>
      <c r="D17" s="74"/>
      <c r="E17" s="74"/>
      <c r="F17" s="74"/>
      <c r="G17" s="74"/>
      <c r="H17" s="74"/>
      <c r="I17" s="74"/>
      <c r="J17" s="113"/>
    </row>
    <row r="18" spans="2:11" x14ac:dyDescent="0.25">
      <c r="B18" s="193">
        <v>11</v>
      </c>
      <c r="C18" s="74"/>
      <c r="D18" s="74"/>
      <c r="E18" s="74"/>
      <c r="F18" s="74"/>
      <c r="G18" s="74"/>
      <c r="H18" s="74"/>
      <c r="I18" s="74"/>
      <c r="J18" s="113"/>
    </row>
    <row r="19" spans="2:11" x14ac:dyDescent="0.25">
      <c r="B19" s="193">
        <v>12</v>
      </c>
      <c r="C19" s="74"/>
      <c r="D19" s="74"/>
      <c r="E19" s="74"/>
      <c r="F19" s="74"/>
      <c r="G19" s="74"/>
      <c r="H19" s="74"/>
      <c r="I19" s="74"/>
      <c r="J19" s="113"/>
    </row>
    <row r="20" spans="2:11" x14ac:dyDescent="0.25">
      <c r="B20" s="193">
        <v>13</v>
      </c>
      <c r="C20" s="80"/>
      <c r="D20" s="76"/>
      <c r="E20" s="77"/>
      <c r="F20" s="77"/>
      <c r="G20" s="77"/>
      <c r="H20" s="77"/>
      <c r="I20" s="77"/>
      <c r="J20" s="113"/>
    </row>
    <row r="21" spans="2:11" x14ac:dyDescent="0.25">
      <c r="B21" s="193">
        <v>14</v>
      </c>
      <c r="C21" s="80"/>
      <c r="D21" s="76"/>
      <c r="E21" s="77"/>
      <c r="F21" s="77"/>
      <c r="G21" s="77"/>
      <c r="H21" s="77"/>
      <c r="I21" s="77"/>
      <c r="J21" s="113"/>
    </row>
    <row r="22" spans="2:11" x14ac:dyDescent="0.25">
      <c r="B22" s="193">
        <v>15</v>
      </c>
      <c r="C22" s="80"/>
      <c r="D22" s="76"/>
      <c r="E22" s="77"/>
      <c r="F22" s="77"/>
      <c r="G22" s="77"/>
      <c r="H22" s="77"/>
      <c r="I22" s="77"/>
      <c r="J22" s="113"/>
    </row>
    <row r="23" spans="2:11" x14ac:dyDescent="0.25">
      <c r="B23" s="193">
        <v>16</v>
      </c>
      <c r="C23" s="80"/>
      <c r="D23" s="76"/>
      <c r="E23" s="77"/>
      <c r="F23" s="77"/>
      <c r="G23" s="77"/>
      <c r="H23" s="77"/>
      <c r="I23" s="77"/>
      <c r="J23" s="113"/>
    </row>
    <row r="24" spans="2:11" x14ac:dyDescent="0.25">
      <c r="B24" s="193">
        <v>17</v>
      </c>
      <c r="C24" s="80"/>
      <c r="D24" s="76"/>
      <c r="E24" s="77"/>
      <c r="F24" s="77"/>
      <c r="G24" s="77"/>
      <c r="H24" s="77"/>
      <c r="I24" s="77"/>
      <c r="J24" s="113"/>
    </row>
    <row r="25" spans="2:11" x14ac:dyDescent="0.25">
      <c r="B25" s="193">
        <v>18</v>
      </c>
      <c r="C25" s="80"/>
      <c r="D25" s="76"/>
      <c r="E25" s="77"/>
      <c r="F25" s="77"/>
      <c r="G25" s="77"/>
      <c r="H25" s="77"/>
      <c r="I25" s="77"/>
      <c r="J25" s="113"/>
    </row>
    <row r="26" spans="2:11" x14ac:dyDescent="0.25">
      <c r="B26" s="193">
        <v>19</v>
      </c>
      <c r="C26" s="80"/>
      <c r="D26" s="76"/>
      <c r="E26" s="77"/>
      <c r="F26" s="77"/>
      <c r="G26" s="77"/>
      <c r="H26" s="77"/>
      <c r="I26" s="77"/>
      <c r="J26" s="113"/>
    </row>
    <row r="27" spans="2:11" x14ac:dyDescent="0.25">
      <c r="B27" s="193">
        <v>20</v>
      </c>
      <c r="C27" s="80"/>
      <c r="D27" s="76"/>
      <c r="E27" s="77"/>
      <c r="F27" s="77"/>
      <c r="G27" s="77"/>
      <c r="H27" s="77"/>
      <c r="I27" s="77"/>
      <c r="J27" s="113"/>
    </row>
    <row r="28" spans="2:11" ht="15" customHeight="1" x14ac:dyDescent="0.45">
      <c r="B28" s="193">
        <v>21</v>
      </c>
      <c r="C28" s="80"/>
      <c r="D28" s="76"/>
      <c r="E28" s="77"/>
      <c r="F28" s="77"/>
      <c r="G28" s="77"/>
      <c r="H28" s="77"/>
      <c r="I28" s="77"/>
      <c r="J28" s="114"/>
      <c r="K28" s="115"/>
    </row>
    <row r="29" spans="2:11" x14ac:dyDescent="0.25">
      <c r="B29" s="193">
        <v>22</v>
      </c>
      <c r="C29" s="80"/>
      <c r="D29" s="76"/>
      <c r="E29" s="77"/>
      <c r="F29" s="77"/>
      <c r="G29" s="77"/>
      <c r="H29" s="77"/>
      <c r="I29" s="77"/>
      <c r="J29" s="113"/>
    </row>
    <row r="30" spans="2:11" x14ac:dyDescent="0.25">
      <c r="B30" s="193">
        <v>23</v>
      </c>
      <c r="C30" s="80"/>
      <c r="D30" s="76"/>
      <c r="E30" s="77"/>
      <c r="F30" s="77"/>
      <c r="G30" s="77"/>
      <c r="H30" s="77"/>
      <c r="I30" s="77"/>
      <c r="J30" s="113"/>
    </row>
    <row r="31" spans="2:11" x14ac:dyDescent="0.25">
      <c r="B31" s="193">
        <v>24</v>
      </c>
      <c r="C31" s="78"/>
      <c r="D31" s="77"/>
      <c r="E31" s="77"/>
      <c r="F31" s="77"/>
      <c r="G31" s="77"/>
      <c r="H31" s="77"/>
      <c r="I31" s="77"/>
      <c r="J31" s="113"/>
    </row>
    <row r="32" spans="2:11" x14ac:dyDescent="0.25">
      <c r="B32" s="193">
        <v>25</v>
      </c>
      <c r="C32" s="77"/>
      <c r="D32" s="77"/>
      <c r="E32" s="77"/>
      <c r="F32" s="77"/>
      <c r="G32" s="77"/>
      <c r="H32" s="77"/>
      <c r="I32" s="77"/>
      <c r="J32" s="113"/>
    </row>
    <row r="33" spans="2:11" s="266" customFormat="1" x14ac:dyDescent="0.25">
      <c r="B33" s="355"/>
      <c r="C33" s="356"/>
      <c r="D33" s="356"/>
      <c r="E33" s="356"/>
      <c r="F33" s="356"/>
      <c r="G33" s="356"/>
      <c r="H33" s="356"/>
      <c r="I33" s="356"/>
      <c r="J33" s="357"/>
    </row>
    <row r="34" spans="2:11" ht="22.5" customHeight="1" x14ac:dyDescent="0.35">
      <c r="C34" s="367" t="s">
        <v>417</v>
      </c>
      <c r="D34" s="367"/>
      <c r="E34" s="367"/>
      <c r="F34" s="367"/>
      <c r="G34" s="367"/>
      <c r="H34" s="367"/>
      <c r="I34" s="367"/>
      <c r="J34" s="322"/>
      <c r="K34" s="322"/>
    </row>
    <row r="35" spans="2:11" ht="25.5" customHeight="1" x14ac:dyDescent="0.25">
      <c r="B35" s="149" t="s">
        <v>409</v>
      </c>
      <c r="C35" s="149" t="s">
        <v>410</v>
      </c>
      <c r="D35" s="352" t="s">
        <v>411</v>
      </c>
      <c r="E35" s="353" t="s">
        <v>412</v>
      </c>
      <c r="F35" s="353" t="s">
        <v>413</v>
      </c>
      <c r="G35" s="354" t="s">
        <v>414</v>
      </c>
      <c r="H35" s="354" t="s">
        <v>415</v>
      </c>
      <c r="I35" s="353" t="s">
        <v>416</v>
      </c>
      <c r="J35" s="113"/>
    </row>
    <row r="36" spans="2:11" x14ac:dyDescent="0.25">
      <c r="B36" s="194">
        <v>1</v>
      </c>
      <c r="C36" s="77"/>
      <c r="D36" s="77"/>
      <c r="E36" s="78"/>
      <c r="F36" s="78"/>
      <c r="G36" s="78"/>
      <c r="H36" s="78"/>
      <c r="I36" s="78"/>
      <c r="J36" s="113"/>
    </row>
    <row r="37" spans="2:11" x14ac:dyDescent="0.25">
      <c r="B37" s="193">
        <v>2</v>
      </c>
      <c r="C37" s="77"/>
      <c r="D37" s="77"/>
      <c r="E37" s="77"/>
      <c r="F37" s="77"/>
      <c r="G37" s="77"/>
      <c r="H37" s="77"/>
      <c r="I37" s="77"/>
      <c r="J37" s="113"/>
    </row>
    <row r="38" spans="2:11" x14ac:dyDescent="0.25">
      <c r="B38" s="193">
        <v>3</v>
      </c>
      <c r="C38" s="77"/>
      <c r="D38" s="77"/>
      <c r="E38" s="77"/>
      <c r="F38" s="77"/>
      <c r="G38" s="77"/>
      <c r="H38" s="77"/>
      <c r="I38" s="77"/>
      <c r="J38" s="113"/>
    </row>
    <row r="39" spans="2:11" x14ac:dyDescent="0.25">
      <c r="B39" s="193">
        <v>4</v>
      </c>
      <c r="C39" s="77"/>
      <c r="D39" s="77"/>
      <c r="E39" s="77"/>
      <c r="F39" s="77"/>
      <c r="G39" s="77"/>
      <c r="H39" s="77"/>
      <c r="I39" s="77"/>
      <c r="J39" s="113"/>
    </row>
    <row r="40" spans="2:11" x14ac:dyDescent="0.25">
      <c r="B40" s="194">
        <v>5</v>
      </c>
      <c r="C40" s="77"/>
      <c r="D40" s="77"/>
      <c r="E40" s="77"/>
      <c r="F40" s="77"/>
      <c r="G40" s="77"/>
      <c r="H40" s="77"/>
      <c r="I40" s="77"/>
      <c r="J40" s="113"/>
    </row>
    <row r="41" spans="2:11" x14ac:dyDescent="0.25">
      <c r="B41" s="193">
        <v>6</v>
      </c>
      <c r="C41" s="77"/>
      <c r="D41" s="77"/>
      <c r="E41" s="77"/>
      <c r="F41" s="77"/>
      <c r="G41" s="77"/>
      <c r="H41" s="77"/>
      <c r="I41" s="77"/>
      <c r="J41" s="113"/>
    </row>
    <row r="42" spans="2:11" x14ac:dyDescent="0.25">
      <c r="B42" s="193">
        <v>7</v>
      </c>
      <c r="C42" s="77"/>
      <c r="D42" s="77"/>
      <c r="E42" s="77"/>
      <c r="F42" s="77"/>
      <c r="G42" s="77"/>
      <c r="H42" s="77"/>
      <c r="I42" s="77"/>
      <c r="J42" s="113"/>
    </row>
    <row r="43" spans="2:11" x14ac:dyDescent="0.25">
      <c r="B43" s="193">
        <v>8</v>
      </c>
      <c r="C43" s="77"/>
      <c r="D43" s="77"/>
      <c r="E43" s="77"/>
      <c r="F43" s="77"/>
      <c r="G43" s="77"/>
      <c r="H43" s="77"/>
      <c r="I43" s="77"/>
      <c r="J43" s="113"/>
    </row>
    <row r="44" spans="2:11" x14ac:dyDescent="0.25">
      <c r="B44" s="194">
        <v>9</v>
      </c>
      <c r="C44" s="77"/>
      <c r="D44" s="77"/>
      <c r="E44" s="77"/>
      <c r="F44" s="77"/>
      <c r="G44" s="77"/>
      <c r="H44" s="77"/>
      <c r="I44" s="77"/>
      <c r="J44" s="113"/>
    </row>
    <row r="45" spans="2:11" x14ac:dyDescent="0.25">
      <c r="B45" s="193">
        <v>10</v>
      </c>
      <c r="C45" s="77"/>
      <c r="D45" s="77"/>
      <c r="E45" s="77"/>
      <c r="F45" s="77"/>
      <c r="G45" s="77"/>
      <c r="H45" s="77"/>
      <c r="I45" s="77"/>
      <c r="J45" s="113"/>
    </row>
    <row r="46" spans="2:11" x14ac:dyDescent="0.25">
      <c r="B46" s="193">
        <v>11</v>
      </c>
      <c r="C46" s="77"/>
      <c r="D46" s="77"/>
      <c r="E46" s="77"/>
      <c r="F46" s="77"/>
      <c r="G46" s="77"/>
      <c r="H46" s="77"/>
      <c r="I46" s="77"/>
      <c r="J46" s="113"/>
    </row>
    <row r="47" spans="2:11" x14ac:dyDescent="0.25">
      <c r="B47" s="193">
        <v>12</v>
      </c>
      <c r="C47" s="77"/>
      <c r="D47" s="77"/>
      <c r="E47" s="77"/>
      <c r="F47" s="77"/>
      <c r="G47" s="77"/>
      <c r="H47" s="77"/>
      <c r="I47" s="77"/>
      <c r="J47" s="113"/>
    </row>
    <row r="48" spans="2:11" x14ac:dyDescent="0.25">
      <c r="B48" s="194">
        <v>13</v>
      </c>
      <c r="C48" s="77"/>
      <c r="D48" s="77"/>
      <c r="E48" s="77"/>
      <c r="F48" s="77"/>
      <c r="G48" s="77"/>
      <c r="H48" s="77"/>
      <c r="I48" s="77"/>
      <c r="J48" s="113"/>
    </row>
    <row r="49" spans="2:10" x14ac:dyDescent="0.25">
      <c r="B49" s="193">
        <v>14</v>
      </c>
      <c r="C49" s="77"/>
      <c r="D49" s="77"/>
      <c r="E49" s="77"/>
      <c r="F49" s="77"/>
      <c r="G49" s="77"/>
      <c r="H49" s="77"/>
      <c r="I49" s="77"/>
      <c r="J49" s="113"/>
    </row>
    <row r="50" spans="2:10" x14ac:dyDescent="0.25">
      <c r="B50" s="193">
        <v>15</v>
      </c>
      <c r="C50" s="77"/>
      <c r="D50" s="77"/>
      <c r="E50" s="77"/>
      <c r="F50" s="77"/>
      <c r="G50" s="77"/>
      <c r="H50" s="77"/>
      <c r="I50" s="77"/>
      <c r="J50" s="113"/>
    </row>
    <row r="51" spans="2:10" x14ac:dyDescent="0.25">
      <c r="B51" s="193">
        <v>16</v>
      </c>
      <c r="C51" s="77"/>
      <c r="D51" s="77"/>
      <c r="E51" s="77"/>
      <c r="F51" s="77"/>
      <c r="G51" s="77"/>
      <c r="H51" s="77"/>
      <c r="I51" s="77"/>
      <c r="J51" s="113"/>
    </row>
    <row r="52" spans="2:10" x14ac:dyDescent="0.25">
      <c r="B52" s="194">
        <v>17</v>
      </c>
      <c r="C52" s="77"/>
      <c r="D52" s="77"/>
      <c r="E52" s="77"/>
      <c r="F52" s="77"/>
      <c r="G52" s="77"/>
      <c r="H52" s="77"/>
      <c r="I52" s="77"/>
      <c r="J52" s="113"/>
    </row>
    <row r="53" spans="2:10" x14ac:dyDescent="0.25">
      <c r="B53" s="193">
        <v>18</v>
      </c>
      <c r="C53" s="80"/>
      <c r="D53" s="76"/>
      <c r="E53" s="77"/>
      <c r="F53" s="77"/>
      <c r="G53" s="77"/>
      <c r="H53" s="77"/>
      <c r="I53" s="77"/>
      <c r="J53" s="113"/>
    </row>
    <row r="54" spans="2:10" x14ac:dyDescent="0.25">
      <c r="B54" s="193">
        <v>19</v>
      </c>
      <c r="C54" s="116"/>
      <c r="D54" s="79"/>
      <c r="E54" s="77"/>
      <c r="F54" s="77"/>
      <c r="G54" s="77"/>
      <c r="H54" s="77"/>
      <c r="I54" s="77"/>
      <c r="J54" s="113"/>
    </row>
    <row r="55" spans="2:10" x14ac:dyDescent="0.25">
      <c r="B55" s="193">
        <v>20</v>
      </c>
      <c r="C55" s="80"/>
      <c r="D55" s="81"/>
      <c r="E55" s="76"/>
      <c r="F55" s="77"/>
      <c r="G55" s="77"/>
      <c r="H55" s="77"/>
      <c r="I55" s="77"/>
      <c r="J55" s="113"/>
    </row>
    <row r="56" spans="2:10" x14ac:dyDescent="0.25">
      <c r="B56" s="194">
        <v>21</v>
      </c>
      <c r="C56" s="80"/>
      <c r="D56" s="81"/>
      <c r="E56" s="76"/>
      <c r="F56" s="77"/>
      <c r="G56" s="77"/>
      <c r="H56" s="77"/>
      <c r="I56" s="77"/>
      <c r="J56" s="113"/>
    </row>
    <row r="57" spans="2:10" x14ac:dyDescent="0.25">
      <c r="B57" s="193">
        <v>22</v>
      </c>
      <c r="C57" s="80"/>
      <c r="D57" s="81"/>
      <c r="E57" s="76"/>
      <c r="F57" s="77"/>
      <c r="G57" s="77"/>
      <c r="H57" s="77"/>
      <c r="I57" s="77"/>
      <c r="J57" s="113"/>
    </row>
    <row r="58" spans="2:10" x14ac:dyDescent="0.25">
      <c r="B58" s="193">
        <v>23</v>
      </c>
      <c r="C58" s="81"/>
      <c r="D58" s="81"/>
      <c r="E58" s="76"/>
      <c r="F58" s="77"/>
      <c r="G58" s="77"/>
      <c r="H58" s="77"/>
      <c r="I58" s="77"/>
      <c r="J58" s="113"/>
    </row>
    <row r="59" spans="2:10" x14ac:dyDescent="0.25">
      <c r="B59" s="193">
        <v>24</v>
      </c>
      <c r="C59" s="81"/>
      <c r="D59" s="81"/>
      <c r="E59" s="76"/>
      <c r="F59" s="77"/>
      <c r="G59" s="77"/>
      <c r="H59" s="77"/>
      <c r="I59" s="77"/>
      <c r="J59" s="113"/>
    </row>
    <row r="60" spans="2:10" x14ac:dyDescent="0.25">
      <c r="B60" s="194">
        <v>25</v>
      </c>
      <c r="C60" s="81"/>
      <c r="D60" s="81"/>
      <c r="E60" s="76"/>
      <c r="F60" s="77"/>
      <c r="G60" s="77"/>
      <c r="H60" s="77"/>
      <c r="I60" s="77"/>
      <c r="J60" s="113"/>
    </row>
    <row r="61" spans="2:10" x14ac:dyDescent="0.25">
      <c r="J61" s="113"/>
    </row>
    <row r="62" spans="2:10" x14ac:dyDescent="0.25">
      <c r="J62" s="113"/>
    </row>
    <row r="63" spans="2:10" x14ac:dyDescent="0.25">
      <c r="B63" s="93" t="s">
        <v>418</v>
      </c>
    </row>
  </sheetData>
  <sheetProtection password="CB78" sheet="1"/>
  <mergeCells count="4">
    <mergeCell ref="B2:I2"/>
    <mergeCell ref="B4:I5"/>
    <mergeCell ref="C6:I6"/>
    <mergeCell ref="B1:H1"/>
  </mergeCells>
  <hyperlinks>
    <hyperlink ref="I1" location="Inicio!A1" display="Ir a Tabla de conteni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R98"/>
  <sheetViews>
    <sheetView showGridLines="0" zoomScaleNormal="100" workbookViewId="0">
      <pane ySplit="4" topLeftCell="A5" activePane="bottomLeft" state="frozen"/>
      <selection pane="bottomLeft" activeCell="H57" sqref="H57"/>
    </sheetView>
  </sheetViews>
  <sheetFormatPr baseColWidth="10" defaultColWidth="9.140625" defaultRowHeight="15" x14ac:dyDescent="0.25"/>
  <cols>
    <col min="1" max="1" width="9.28515625" customWidth="1"/>
    <col min="2" max="2" width="19" style="19" customWidth="1"/>
    <col min="3" max="7" width="12" style="19" customWidth="1"/>
    <col min="8" max="8" width="12.7109375" style="19" customWidth="1"/>
    <col min="9" max="9" width="19" style="19" customWidth="1"/>
    <col min="10" max="13" width="11.42578125" style="19" customWidth="1"/>
    <col min="14" max="14" width="12" style="19" customWidth="1"/>
    <col min="15" max="256" width="11.42578125" customWidth="1"/>
  </cols>
  <sheetData>
    <row r="1" spans="2:15" ht="27" customHeight="1" x14ac:dyDescent="0.3">
      <c r="B1" s="470" t="s">
        <v>30</v>
      </c>
      <c r="C1" s="470"/>
      <c r="D1" s="470"/>
      <c r="E1" s="470"/>
      <c r="F1" s="470"/>
      <c r="G1" s="470"/>
      <c r="H1" s="470"/>
      <c r="I1" s="470"/>
      <c r="J1" s="470"/>
      <c r="K1" s="470"/>
      <c r="L1" s="470"/>
      <c r="M1" s="470"/>
      <c r="N1" s="470"/>
      <c r="O1" s="55" t="s">
        <v>31</v>
      </c>
    </row>
    <row r="2" spans="2:15" ht="15.75" customHeight="1" x14ac:dyDescent="0.25">
      <c r="M2" s="25"/>
      <c r="N2" s="25"/>
    </row>
    <row r="3" spans="2:15" ht="22.5" customHeight="1" x14ac:dyDescent="0.25">
      <c r="B3" s="472" t="s">
        <v>32</v>
      </c>
      <c r="C3" s="472"/>
      <c r="D3" s="472"/>
      <c r="E3" s="472"/>
      <c r="F3" s="472"/>
      <c r="G3" s="472"/>
      <c r="H3" s="471" t="s">
        <v>33</v>
      </c>
      <c r="I3" s="471"/>
      <c r="J3" s="471"/>
      <c r="K3" s="471"/>
      <c r="L3" s="471"/>
      <c r="M3" s="471"/>
      <c r="N3" s="471"/>
    </row>
    <row r="4" spans="2:15" ht="14.25" customHeight="1" x14ac:dyDescent="0.35">
      <c r="B4" s="20"/>
      <c r="C4" s="20"/>
      <c r="D4" s="20"/>
      <c r="E4" s="20"/>
      <c r="F4" s="20"/>
      <c r="G4" s="20"/>
      <c r="H4" s="20"/>
      <c r="I4" s="20"/>
      <c r="J4" s="20"/>
      <c r="K4" s="20"/>
      <c r="L4" s="20"/>
      <c r="M4" s="20"/>
      <c r="N4" s="25"/>
    </row>
    <row r="5" spans="2:15" ht="113.25" customHeight="1" thickBot="1" x14ac:dyDescent="0.3">
      <c r="B5" s="478" t="s">
        <v>34</v>
      </c>
      <c r="C5" s="479"/>
      <c r="D5" s="479"/>
      <c r="E5" s="479"/>
      <c r="F5" s="479"/>
      <c r="G5" s="479"/>
      <c r="H5" s="479"/>
      <c r="I5" s="479"/>
      <c r="J5" s="479"/>
      <c r="K5" s="479"/>
      <c r="L5" s="479"/>
      <c r="M5" s="479"/>
      <c r="N5" s="479"/>
    </row>
    <row r="6" spans="2:15" s="88" customFormat="1" ht="34.5" customHeight="1" x14ac:dyDescent="0.35">
      <c r="B6" s="476" t="s">
        <v>35</v>
      </c>
      <c r="C6" s="476"/>
      <c r="D6" s="476"/>
      <c r="E6" s="476"/>
      <c r="F6" s="476"/>
      <c r="G6" s="476"/>
      <c r="H6" s="476"/>
      <c r="I6" s="476"/>
      <c r="J6" s="476"/>
      <c r="K6" s="476"/>
      <c r="L6" s="476"/>
      <c r="M6" s="476"/>
      <c r="N6" s="476"/>
    </row>
    <row r="7" spans="2:15" ht="4.5" customHeight="1" x14ac:dyDescent="0.25">
      <c r="B7" s="38"/>
      <c r="C7" s="38"/>
      <c r="D7" s="38"/>
      <c r="E7" s="38"/>
      <c r="F7" s="38"/>
      <c r="G7" s="38"/>
      <c r="H7" s="38"/>
      <c r="I7" s="25"/>
      <c r="J7" s="25"/>
      <c r="K7" s="25"/>
      <c r="L7" s="25"/>
      <c r="M7" s="25"/>
      <c r="N7" s="25"/>
    </row>
    <row r="8" spans="2:15" ht="15" customHeight="1" x14ac:dyDescent="0.25">
      <c r="B8" s="477" t="s">
        <v>36</v>
      </c>
      <c r="C8" s="485">
        <v>2014</v>
      </c>
      <c r="D8" s="485">
        <v>2015</v>
      </c>
      <c r="E8" s="485">
        <v>2016</v>
      </c>
      <c r="F8" s="482">
        <v>2017</v>
      </c>
      <c r="G8" s="483"/>
      <c r="H8" s="39"/>
      <c r="I8" s="477" t="s">
        <v>37</v>
      </c>
      <c r="J8" s="480">
        <v>2014</v>
      </c>
      <c r="K8" s="480">
        <v>2015</v>
      </c>
      <c r="L8" s="480">
        <v>2016</v>
      </c>
      <c r="M8" s="483">
        <v>2017</v>
      </c>
      <c r="N8" s="487"/>
    </row>
    <row r="9" spans="2:15" ht="18.75" customHeight="1" x14ac:dyDescent="0.25">
      <c r="B9" s="477"/>
      <c r="C9" s="486"/>
      <c r="D9" s="486"/>
      <c r="E9" s="486"/>
      <c r="F9" s="84" t="s">
        <v>38</v>
      </c>
      <c r="G9" s="248" t="s">
        <v>39</v>
      </c>
      <c r="H9" s="25"/>
      <c r="I9" s="477"/>
      <c r="J9" s="481"/>
      <c r="K9" s="481"/>
      <c r="L9" s="481"/>
      <c r="M9" s="85" t="s">
        <v>38</v>
      </c>
      <c r="N9" s="86" t="s">
        <v>39</v>
      </c>
    </row>
    <row r="10" spans="2:15" ht="15" customHeight="1" x14ac:dyDescent="0.25">
      <c r="B10" s="330" t="s">
        <v>40</v>
      </c>
      <c r="C10" s="484" t="s">
        <v>41</v>
      </c>
      <c r="D10" s="484"/>
      <c r="E10" s="484"/>
      <c r="F10" s="484"/>
      <c r="G10" s="484"/>
      <c r="H10" s="25"/>
      <c r="I10" s="330" t="s">
        <v>40</v>
      </c>
      <c r="J10" s="488" t="s">
        <v>41</v>
      </c>
      <c r="K10" s="484"/>
      <c r="L10" s="484"/>
      <c r="M10" s="488"/>
      <c r="N10" s="488"/>
    </row>
    <row r="11" spans="2:15" ht="15.75" x14ac:dyDescent="0.25">
      <c r="B11" s="40" t="s">
        <v>42</v>
      </c>
      <c r="C11" s="6">
        <v>35</v>
      </c>
      <c r="D11" s="6">
        <v>38</v>
      </c>
      <c r="E11" s="6">
        <v>40</v>
      </c>
      <c r="F11" s="9">
        <v>45</v>
      </c>
      <c r="G11" s="328">
        <f>IFERROR(FORECAST(F8,'C1_ECE'!$C11:$E11,C8:E8),"")</f>
        <v>42.66666666666697</v>
      </c>
      <c r="H11" s="25"/>
      <c r="I11" s="40" t="s">
        <v>42</v>
      </c>
      <c r="J11" s="7">
        <v>0</v>
      </c>
      <c r="K11" s="7">
        <v>0</v>
      </c>
      <c r="L11" s="7">
        <v>0</v>
      </c>
      <c r="M11" s="8">
        <v>0</v>
      </c>
      <c r="N11" s="328">
        <f>IFERROR(FORECAST(M8,'C1_ECE'!$J11:$L11,J8:L8),"")</f>
        <v>0</v>
      </c>
    </row>
    <row r="12" spans="2:15" ht="15.75" x14ac:dyDescent="0.25">
      <c r="B12" s="41" t="s">
        <v>43</v>
      </c>
      <c r="C12" s="6">
        <v>30</v>
      </c>
      <c r="D12" s="6">
        <v>35</v>
      </c>
      <c r="E12" s="6">
        <v>32</v>
      </c>
      <c r="F12" s="9">
        <v>32</v>
      </c>
      <c r="G12" s="328">
        <f>IFERROR(FORECAST(F8,'C1_ECE'!$C12:$E12,C8:E8),"")</f>
        <v>34.333333333333258</v>
      </c>
      <c r="H12" s="25"/>
      <c r="I12" s="41" t="s">
        <v>43</v>
      </c>
      <c r="J12" s="7">
        <v>0</v>
      </c>
      <c r="K12" s="7">
        <v>0</v>
      </c>
      <c r="L12" s="7">
        <v>0</v>
      </c>
      <c r="M12" s="8">
        <v>0</v>
      </c>
      <c r="N12" s="328">
        <f>IFERROR(FORECAST(M8,'C1_ECE'!$J12:$L12,J8:L8),"")</f>
        <v>0</v>
      </c>
    </row>
    <row r="13" spans="2:15" ht="15.75" x14ac:dyDescent="0.25">
      <c r="B13" s="42" t="s">
        <v>44</v>
      </c>
      <c r="C13" s="6">
        <v>35</v>
      </c>
      <c r="D13" s="6">
        <v>27</v>
      </c>
      <c r="E13" s="6">
        <v>28</v>
      </c>
      <c r="F13" s="9">
        <v>23</v>
      </c>
      <c r="G13" s="328">
        <f>IFERROR(FORECAST(F8,'C1_ECE'!$C13:$E13,C8:E8),"")</f>
        <v>23</v>
      </c>
      <c r="H13" s="25"/>
      <c r="I13" s="42" t="s">
        <v>44</v>
      </c>
      <c r="J13" s="7">
        <v>0</v>
      </c>
      <c r="K13" s="7">
        <v>0</v>
      </c>
      <c r="L13" s="7">
        <v>0</v>
      </c>
      <c r="M13" s="8">
        <v>0</v>
      </c>
      <c r="N13" s="328">
        <f>IFERROR(FORECAST(M8,'C1_ECE'!$J13:$L13,J8:L8),"")</f>
        <v>0</v>
      </c>
    </row>
    <row r="14" spans="2:15" s="2" customFormat="1" ht="12.75" customHeight="1" x14ac:dyDescent="0.2">
      <c r="B14" s="43"/>
      <c r="C14" s="30" t="str">
        <f>IF(SUM(C13,C12,C11,)=100,"",(IF(SUM(C13,C12,C11)=0,"No hay datos","No suma 100%")))</f>
        <v/>
      </c>
      <c r="D14" s="30" t="str">
        <f>IF(SUM(D13,D12,D11,)=100,"",(IF(SUM(D13,D12,D11)=0,"No hay datos","No suma 100%")))</f>
        <v/>
      </c>
      <c r="E14" s="30" t="str">
        <f>IF(SUM(E13,E12,E11,)=100,"",(IF(SUM(E13,E12,E11)=0,"No hay datos","No suma 100%")))</f>
        <v/>
      </c>
      <c r="F14" s="30" t="str">
        <f>IF(SUM(F13,F12,F11,)=100,"",(IF(SUM(F13,F12,F11)=0,"No hay datos","No suma 100%")))</f>
        <v/>
      </c>
      <c r="G14" s="30"/>
      <c r="H14" s="44"/>
      <c r="I14" s="43"/>
      <c r="J14" s="30" t="str">
        <f>IF(SUM(J13,J12,J11,)=100,"",(IF(SUM(J13,J12,J11)=0,"No hay datos","No suma 100%")))</f>
        <v>No hay datos</v>
      </c>
      <c r="K14" s="30" t="str">
        <f>IF(SUM(K13,K12,K11,)=100,"",(IF(SUM(K13,K12,K11)=0,"No hay datos","No suma 100%")))</f>
        <v>No hay datos</v>
      </c>
      <c r="L14" s="30" t="str">
        <f>IF(SUM(L13,L12,L11,)=100,"",(IF(SUM(L13,L12,L11)=0,"No hay datos","No suma 100%")))</f>
        <v>No hay datos</v>
      </c>
      <c r="M14" s="30" t="str">
        <f>IF(SUM(M13,M12,M11,)=100,"",(IF(SUM(M13,M12,M11)=0,"No hay datos","No suma 100%")))</f>
        <v>No hay datos</v>
      </c>
      <c r="N14" s="30"/>
    </row>
    <row r="15" spans="2:15" x14ac:dyDescent="0.25">
      <c r="B15" s="45"/>
      <c r="C15" s="25"/>
      <c r="D15" s="25"/>
      <c r="E15" s="25"/>
      <c r="F15" s="25"/>
      <c r="G15" s="24"/>
      <c r="H15" s="25"/>
      <c r="I15" s="25"/>
      <c r="J15" s="25"/>
      <c r="K15" s="25"/>
      <c r="L15" s="25"/>
      <c r="M15" s="25"/>
      <c r="N15" s="25"/>
    </row>
    <row r="16" spans="2:15" ht="13.5" customHeight="1" x14ac:dyDescent="0.25">
      <c r="B16" s="46"/>
      <c r="C16" s="47"/>
      <c r="D16" s="25"/>
      <c r="E16" s="25"/>
      <c r="F16" s="25"/>
      <c r="G16" s="25"/>
      <c r="H16" s="25"/>
      <c r="I16" s="48"/>
      <c r="J16" s="48"/>
      <c r="K16" s="48"/>
      <c r="L16" s="49"/>
      <c r="M16" s="25"/>
      <c r="N16" s="25"/>
    </row>
    <row r="17" spans="2:18" ht="15.75" x14ac:dyDescent="0.25">
      <c r="B17" s="50" t="s">
        <v>45</v>
      </c>
      <c r="C17" s="47"/>
      <c r="D17" s="25"/>
      <c r="E17" s="25"/>
      <c r="F17" s="25"/>
      <c r="G17" s="25"/>
      <c r="H17" s="25"/>
      <c r="J17" s="87" t="s">
        <v>46</v>
      </c>
      <c r="K17" s="72">
        <v>40</v>
      </c>
      <c r="L17" s="49"/>
      <c r="M17" s="25"/>
      <c r="N17" s="25"/>
    </row>
    <row r="18" spans="2:18" ht="13.5" customHeight="1" x14ac:dyDescent="0.25">
      <c r="B18" s="46"/>
      <c r="C18" s="47"/>
      <c r="D18" s="25"/>
      <c r="E18" s="25"/>
      <c r="F18" s="25"/>
      <c r="G18" s="25"/>
      <c r="H18" s="25"/>
      <c r="I18" s="48"/>
      <c r="J18" s="48"/>
      <c r="K18" s="48"/>
      <c r="L18" s="49"/>
      <c r="M18" s="25"/>
      <c r="N18" s="25"/>
    </row>
    <row r="19" spans="2:18" x14ac:dyDescent="0.25">
      <c r="B19" s="489" t="s">
        <v>47</v>
      </c>
      <c r="C19" s="489"/>
      <c r="D19" s="489"/>
      <c r="E19" s="489"/>
      <c r="F19" s="489"/>
      <c r="G19" s="25"/>
      <c r="H19" s="25"/>
      <c r="I19" s="489" t="s">
        <v>48</v>
      </c>
      <c r="J19" s="489"/>
      <c r="K19" s="489"/>
      <c r="L19" s="489"/>
      <c r="M19" s="489"/>
      <c r="N19" s="25"/>
      <c r="P19" s="247"/>
      <c r="Q19" s="247"/>
      <c r="R19" s="247"/>
    </row>
    <row r="20" spans="2:18" x14ac:dyDescent="0.25">
      <c r="B20" s="489"/>
      <c r="C20" s="489"/>
      <c r="D20" s="489"/>
      <c r="E20" s="489"/>
      <c r="F20" s="489"/>
      <c r="G20" s="25"/>
      <c r="H20" s="25"/>
      <c r="I20" s="489"/>
      <c r="J20" s="489"/>
      <c r="K20" s="489"/>
      <c r="L20" s="489"/>
      <c r="M20" s="489"/>
      <c r="N20" s="25"/>
    </row>
    <row r="21" spans="2:18" ht="7.5" customHeight="1" x14ac:dyDescent="0.25">
      <c r="B21" s="46"/>
      <c r="C21" s="47"/>
      <c r="D21" s="25"/>
      <c r="E21" s="25"/>
      <c r="F21" s="25"/>
      <c r="G21" s="25"/>
      <c r="H21" s="25"/>
      <c r="I21" s="46"/>
      <c r="J21" s="47"/>
      <c r="K21" s="48"/>
      <c r="L21" s="49"/>
      <c r="M21" s="25"/>
      <c r="N21" s="25"/>
    </row>
    <row r="22" spans="2:18" ht="37.5" customHeight="1" x14ac:dyDescent="0.25">
      <c r="C22" s="473" t="s">
        <v>49</v>
      </c>
      <c r="D22" s="473"/>
      <c r="E22" s="437" t="s">
        <v>50</v>
      </c>
      <c r="F22" s="202"/>
      <c r="G22" s="25"/>
      <c r="H22" s="25"/>
      <c r="J22" s="473" t="s">
        <v>51</v>
      </c>
      <c r="K22" s="473"/>
      <c r="L22" s="437" t="s">
        <v>50</v>
      </c>
      <c r="M22" s="25"/>
      <c r="N22" s="25"/>
    </row>
    <row r="23" spans="2:18" x14ac:dyDescent="0.25">
      <c r="C23" s="497" t="s">
        <v>42</v>
      </c>
      <c r="D23" s="497"/>
      <c r="E23" s="329">
        <f>ROUNDUP(F11*K17/100,0)</f>
        <v>18</v>
      </c>
      <c r="F23" s="203"/>
      <c r="G23" s="25"/>
      <c r="H23" s="25"/>
      <c r="J23" s="498" t="s">
        <v>42</v>
      </c>
      <c r="K23" s="498"/>
      <c r="L23" s="329">
        <f>ROUNDUP(M11*K17/100,0)</f>
        <v>0</v>
      </c>
      <c r="M23" s="25"/>
      <c r="N23" s="25"/>
    </row>
    <row r="24" spans="2:18" x14ac:dyDescent="0.25">
      <c r="C24" s="494" t="s">
        <v>43</v>
      </c>
      <c r="D24" s="494"/>
      <c r="E24" s="329">
        <f>ROUNDUP(F12*K17/100,0)</f>
        <v>13</v>
      </c>
      <c r="F24" s="203"/>
      <c r="G24" s="25"/>
      <c r="H24" s="25"/>
      <c r="J24" s="475" t="s">
        <v>43</v>
      </c>
      <c r="K24" s="475"/>
      <c r="L24" s="329">
        <f>ROUNDUP(M12*K17/100,0)</f>
        <v>0</v>
      </c>
      <c r="M24" s="25"/>
      <c r="N24" s="25"/>
    </row>
    <row r="25" spans="2:18" x14ac:dyDescent="0.25">
      <c r="C25" s="490" t="s">
        <v>44</v>
      </c>
      <c r="D25" s="490"/>
      <c r="E25" s="329">
        <f>ROUNDUP(F13*K17/100,0)</f>
        <v>10</v>
      </c>
      <c r="F25" s="203"/>
      <c r="G25" s="25"/>
      <c r="H25" s="25"/>
      <c r="J25" s="474" t="s">
        <v>44</v>
      </c>
      <c r="K25" s="474"/>
      <c r="L25" s="329">
        <f>ROUNDUP(M13*K17/100,0)</f>
        <v>0</v>
      </c>
      <c r="M25" s="25"/>
      <c r="N25" s="25"/>
    </row>
    <row r="26" spans="2:18" ht="15.75" x14ac:dyDescent="0.25">
      <c r="B26" s="51"/>
      <c r="C26" s="47"/>
      <c r="D26" s="25"/>
      <c r="E26" s="25"/>
      <c r="F26" s="25"/>
      <c r="G26" s="25"/>
      <c r="H26" s="25"/>
      <c r="I26" s="48"/>
      <c r="J26" s="48"/>
      <c r="K26" s="48"/>
      <c r="L26" s="49"/>
      <c r="M26" s="25"/>
      <c r="N26" s="25"/>
    </row>
    <row r="27" spans="2:18" ht="23.25" x14ac:dyDescent="0.35">
      <c r="B27" s="91" t="s">
        <v>52</v>
      </c>
      <c r="C27" s="25"/>
      <c r="D27" s="25"/>
      <c r="E27" s="25"/>
      <c r="F27" s="25"/>
      <c r="G27" s="25"/>
      <c r="H27" s="25"/>
      <c r="I27" s="52"/>
      <c r="J27" s="48"/>
      <c r="K27" s="48"/>
      <c r="L27" s="49"/>
      <c r="M27" s="25"/>
      <c r="N27" s="25"/>
    </row>
    <row r="28" spans="2:18" ht="5.25" customHeight="1" x14ac:dyDescent="0.25">
      <c r="B28" s="25"/>
      <c r="C28" s="25"/>
      <c r="D28" s="25"/>
      <c r="E28" s="25"/>
      <c r="F28" s="25"/>
      <c r="G28" s="25"/>
      <c r="H28" s="25"/>
      <c r="I28" s="48"/>
      <c r="J28" s="48"/>
      <c r="K28" s="48"/>
      <c r="L28" s="49"/>
      <c r="M28" s="25"/>
      <c r="N28" s="25"/>
    </row>
    <row r="29" spans="2:18" ht="16.5" x14ac:dyDescent="0.3">
      <c r="B29" s="159" t="s">
        <v>53</v>
      </c>
      <c r="C29" s="25"/>
      <c r="D29" s="25"/>
      <c r="E29" s="25"/>
      <c r="F29" s="25"/>
      <c r="G29" s="25"/>
      <c r="H29" s="25"/>
      <c r="I29" s="53"/>
      <c r="J29" s="54"/>
      <c r="K29" s="54"/>
      <c r="L29" s="54"/>
      <c r="M29" s="25"/>
      <c r="N29" s="25"/>
    </row>
    <row r="30" spans="2:18" x14ac:dyDescent="0.25">
      <c r="B30" s="25"/>
      <c r="C30" s="25"/>
      <c r="D30" s="25"/>
      <c r="E30" s="25"/>
      <c r="F30" s="25"/>
      <c r="G30" s="25"/>
      <c r="H30" s="25"/>
      <c r="I30" s="54"/>
      <c r="J30" s="54"/>
      <c r="K30" s="54"/>
      <c r="L30" s="54"/>
      <c r="M30" s="25"/>
      <c r="N30" s="25"/>
    </row>
    <row r="31" spans="2:18" x14ac:dyDescent="0.25">
      <c r="B31" s="25"/>
      <c r="C31" s="25"/>
      <c r="D31" s="25"/>
      <c r="E31" s="25"/>
      <c r="F31" s="25"/>
      <c r="G31" s="25"/>
      <c r="H31" s="25"/>
      <c r="I31" s="54"/>
      <c r="J31" s="54"/>
      <c r="K31" s="54"/>
      <c r="L31" s="54"/>
      <c r="M31" s="25"/>
      <c r="N31" s="25"/>
    </row>
    <row r="32" spans="2:18" x14ac:dyDescent="0.25">
      <c r="B32" s="25"/>
      <c r="C32" s="25"/>
      <c r="D32" s="25"/>
      <c r="E32" s="25"/>
      <c r="F32" s="25"/>
      <c r="G32" s="25"/>
      <c r="H32" s="25"/>
      <c r="I32" s="25"/>
      <c r="J32" s="25"/>
      <c r="K32" s="25"/>
      <c r="L32" s="25"/>
      <c r="M32" s="25"/>
      <c r="N32" s="25"/>
    </row>
    <row r="33" spans="2:14" x14ac:dyDescent="0.25">
      <c r="B33" s="25"/>
      <c r="C33" s="25"/>
      <c r="D33" s="25"/>
      <c r="E33" s="25"/>
      <c r="F33" s="25"/>
      <c r="G33" s="25"/>
      <c r="H33" s="25"/>
      <c r="I33" s="25"/>
      <c r="J33" s="25"/>
      <c r="K33" s="25"/>
      <c r="L33" s="25"/>
      <c r="M33" s="25"/>
      <c r="N33" s="25"/>
    </row>
    <row r="34" spans="2:14" x14ac:dyDescent="0.25">
      <c r="B34" s="25"/>
      <c r="C34" s="25"/>
      <c r="D34" s="25"/>
      <c r="E34" s="25"/>
      <c r="F34" s="25"/>
      <c r="G34" s="25"/>
      <c r="H34" s="25"/>
      <c r="I34" s="25"/>
      <c r="J34" s="25"/>
      <c r="K34" s="25"/>
      <c r="L34" s="25"/>
      <c r="M34" s="25"/>
      <c r="N34" s="25"/>
    </row>
    <row r="35" spans="2:14" x14ac:dyDescent="0.25">
      <c r="B35" s="25"/>
      <c r="C35" s="25"/>
      <c r="D35" s="25"/>
      <c r="E35" s="25"/>
      <c r="F35" s="25"/>
      <c r="G35" s="25"/>
      <c r="H35" s="25"/>
      <c r="I35" s="25"/>
      <c r="J35" s="25"/>
      <c r="K35" s="25"/>
      <c r="L35" s="25"/>
      <c r="M35" s="25"/>
      <c r="N35" s="25"/>
    </row>
    <row r="36" spans="2:14" x14ac:dyDescent="0.25">
      <c r="B36" s="25"/>
      <c r="C36" s="25"/>
      <c r="D36" s="25"/>
      <c r="E36" s="25"/>
      <c r="F36" s="25"/>
      <c r="G36" s="25"/>
      <c r="H36" s="25"/>
      <c r="I36" s="25"/>
      <c r="J36" s="25"/>
      <c r="K36" s="25"/>
      <c r="L36" s="25"/>
      <c r="M36" s="25"/>
      <c r="N36" s="25"/>
    </row>
    <row r="37" spans="2:14" x14ac:dyDescent="0.25">
      <c r="B37" s="25"/>
      <c r="C37" s="25"/>
      <c r="D37" s="25"/>
      <c r="E37" s="25"/>
      <c r="F37" s="25"/>
      <c r="G37" s="25"/>
      <c r="H37" s="25"/>
      <c r="I37" s="25"/>
      <c r="J37" s="25"/>
      <c r="K37" s="25"/>
      <c r="L37" s="25"/>
      <c r="M37" s="25"/>
      <c r="N37" s="25"/>
    </row>
    <row r="38" spans="2:14" x14ac:dyDescent="0.25">
      <c r="B38" s="25"/>
      <c r="C38" s="25"/>
      <c r="D38" s="25"/>
      <c r="E38" s="25"/>
      <c r="F38" s="25"/>
      <c r="G38" s="25"/>
      <c r="H38" s="25"/>
      <c r="I38" s="25"/>
      <c r="J38" s="25"/>
      <c r="K38" s="25"/>
      <c r="L38" s="25"/>
      <c r="M38" s="25"/>
      <c r="N38" s="25"/>
    </row>
    <row r="39" spans="2:14" x14ac:dyDescent="0.25">
      <c r="B39" s="25"/>
      <c r="C39" s="25"/>
      <c r="D39" s="25"/>
      <c r="E39" s="25"/>
      <c r="F39" s="25"/>
      <c r="G39" s="25"/>
      <c r="H39" s="25"/>
      <c r="I39" s="25"/>
      <c r="J39" s="25"/>
      <c r="K39" s="25"/>
      <c r="L39" s="25"/>
      <c r="M39" s="25"/>
      <c r="N39" s="25"/>
    </row>
    <row r="40" spans="2:14" x14ac:dyDescent="0.25">
      <c r="B40" s="25"/>
      <c r="C40" s="25"/>
      <c r="D40" s="25"/>
      <c r="E40" s="25"/>
      <c r="F40" s="25"/>
      <c r="G40" s="25"/>
      <c r="H40" s="25"/>
      <c r="I40" s="25"/>
      <c r="J40" s="25"/>
      <c r="K40" s="25"/>
      <c r="L40" s="25"/>
      <c r="M40" s="25"/>
      <c r="N40" s="25"/>
    </row>
    <row r="41" spans="2:14" x14ac:dyDescent="0.25">
      <c r="B41" s="25"/>
      <c r="C41" s="25"/>
      <c r="D41" s="25"/>
      <c r="E41" s="25"/>
      <c r="F41" s="25"/>
      <c r="G41" s="25"/>
      <c r="H41" s="25"/>
      <c r="I41" s="25"/>
      <c r="J41" s="25"/>
      <c r="K41" s="25"/>
      <c r="L41" s="25"/>
      <c r="M41" s="25"/>
      <c r="N41" s="25"/>
    </row>
    <row r="42" spans="2:14" x14ac:dyDescent="0.25">
      <c r="B42" s="25"/>
      <c r="C42" s="25"/>
      <c r="D42" s="25"/>
      <c r="E42" s="25"/>
      <c r="F42" s="25"/>
      <c r="G42" s="25"/>
      <c r="H42" s="25"/>
      <c r="I42" s="25"/>
      <c r="J42" s="25"/>
      <c r="K42" s="25"/>
      <c r="L42" s="25"/>
      <c r="M42" s="25"/>
      <c r="N42" s="25"/>
    </row>
    <row r="43" spans="2:14" x14ac:dyDescent="0.25">
      <c r="B43" s="25"/>
      <c r="C43" s="25"/>
      <c r="D43" s="25"/>
      <c r="E43" s="25"/>
      <c r="F43" s="25"/>
      <c r="G43" s="25"/>
      <c r="H43" s="25"/>
      <c r="I43" s="25"/>
      <c r="J43" s="25"/>
      <c r="K43" s="25"/>
      <c r="L43" s="25"/>
      <c r="M43" s="25"/>
      <c r="N43" s="25"/>
    </row>
    <row r="44" spans="2:14" x14ac:dyDescent="0.25">
      <c r="B44" s="25"/>
      <c r="C44" s="25"/>
      <c r="D44" s="25"/>
      <c r="E44" s="25"/>
      <c r="F44" s="25"/>
      <c r="G44" s="25"/>
      <c r="H44" s="25"/>
      <c r="I44" s="25"/>
      <c r="J44" s="25"/>
      <c r="K44" s="25"/>
      <c r="L44" s="25"/>
      <c r="M44" s="25"/>
      <c r="N44" s="25"/>
    </row>
    <row r="45" spans="2:14" x14ac:dyDescent="0.25">
      <c r="B45" s="25"/>
      <c r="C45" s="25"/>
      <c r="D45" s="25"/>
      <c r="E45" s="25"/>
      <c r="F45" s="25"/>
      <c r="G45" s="25"/>
      <c r="H45" s="25"/>
      <c r="I45" s="25"/>
      <c r="J45" s="25"/>
      <c r="K45" s="25"/>
      <c r="L45" s="25"/>
      <c r="M45" s="25"/>
      <c r="N45" s="25"/>
    </row>
    <row r="46" spans="2:14" x14ac:dyDescent="0.25">
      <c r="B46" s="25"/>
      <c r="C46" s="25"/>
      <c r="D46" s="25"/>
      <c r="E46" s="25"/>
      <c r="F46" s="25"/>
      <c r="G46" s="25"/>
      <c r="H46" s="25"/>
      <c r="I46" s="25"/>
      <c r="J46" s="25"/>
      <c r="K46" s="25"/>
      <c r="L46" s="25"/>
      <c r="M46" s="25"/>
      <c r="N46" s="25"/>
    </row>
    <row r="47" spans="2:14" x14ac:dyDescent="0.25">
      <c r="C47" s="25"/>
      <c r="D47" s="25"/>
      <c r="E47" s="25"/>
      <c r="F47" s="25"/>
      <c r="G47" s="25"/>
      <c r="H47" s="25"/>
      <c r="I47" s="25"/>
      <c r="J47" s="25"/>
      <c r="K47" s="25"/>
      <c r="L47" s="25"/>
      <c r="M47" s="25"/>
      <c r="N47" s="25"/>
    </row>
    <row r="48" spans="2:14" x14ac:dyDescent="0.25">
      <c r="B48" s="25"/>
      <c r="C48" s="25"/>
      <c r="D48" s="25"/>
      <c r="E48" s="25"/>
      <c r="F48" s="25"/>
      <c r="G48" s="25"/>
      <c r="H48" s="25"/>
      <c r="I48" s="25"/>
      <c r="J48" s="25"/>
      <c r="K48" s="25"/>
      <c r="L48" s="25"/>
      <c r="M48" s="25"/>
      <c r="N48" s="25"/>
    </row>
    <row r="49" spans="2:14" ht="25.5" customHeight="1" x14ac:dyDescent="0.25">
      <c r="B49" s="472" t="s">
        <v>54</v>
      </c>
      <c r="C49" s="472"/>
      <c r="D49" s="472"/>
      <c r="E49" s="472"/>
      <c r="F49" s="472"/>
      <c r="G49" s="472"/>
      <c r="H49" s="471" t="s">
        <v>55</v>
      </c>
      <c r="I49" s="471"/>
      <c r="J49" s="471"/>
      <c r="K49" s="471"/>
      <c r="L49" s="471"/>
      <c r="M49" s="471"/>
      <c r="N49" s="471"/>
    </row>
    <row r="50" spans="2:14" x14ac:dyDescent="0.25">
      <c r="B50" s="25"/>
      <c r="C50" s="25"/>
      <c r="D50" s="25"/>
      <c r="E50" s="25"/>
      <c r="F50" s="25"/>
      <c r="G50" s="25"/>
      <c r="H50" s="25"/>
      <c r="I50" s="25"/>
      <c r="J50" s="25"/>
      <c r="K50" s="25"/>
      <c r="L50" s="25"/>
      <c r="M50" s="25"/>
      <c r="N50" s="25"/>
    </row>
    <row r="51" spans="2:14" ht="15" customHeight="1" x14ac:dyDescent="0.25">
      <c r="B51" s="477" t="s">
        <v>36</v>
      </c>
      <c r="C51" s="492"/>
      <c r="D51" s="492"/>
      <c r="E51" s="499" t="s">
        <v>56</v>
      </c>
      <c r="F51" s="500">
        <v>2017</v>
      </c>
      <c r="G51" s="153"/>
      <c r="H51" s="39"/>
      <c r="I51" s="477" t="s">
        <v>37</v>
      </c>
      <c r="J51" s="480"/>
      <c r="K51" s="480"/>
      <c r="L51" s="504" t="s">
        <v>56</v>
      </c>
      <c r="M51" s="502">
        <v>2017</v>
      </c>
      <c r="N51" s="153"/>
    </row>
    <row r="52" spans="2:14" ht="15" customHeight="1" x14ac:dyDescent="0.25">
      <c r="B52" s="477"/>
      <c r="C52" s="492"/>
      <c r="D52" s="492"/>
      <c r="E52" s="499"/>
      <c r="F52" s="501"/>
      <c r="G52" s="154"/>
      <c r="H52" s="25"/>
      <c r="I52" s="496"/>
      <c r="J52" s="491"/>
      <c r="K52" s="491"/>
      <c r="L52" s="505"/>
      <c r="M52" s="503"/>
      <c r="N52" s="154"/>
    </row>
    <row r="53" spans="2:14" x14ac:dyDescent="0.25">
      <c r="B53" s="330" t="s">
        <v>40</v>
      </c>
      <c r="C53" s="495" t="s">
        <v>41</v>
      </c>
      <c r="D53" s="495"/>
      <c r="E53" s="495"/>
      <c r="F53" s="319" t="s">
        <v>38</v>
      </c>
      <c r="G53" s="155"/>
      <c r="H53" s="25"/>
      <c r="I53" s="330" t="s">
        <v>40</v>
      </c>
      <c r="J53" s="495" t="s">
        <v>41</v>
      </c>
      <c r="K53" s="495"/>
      <c r="L53" s="495"/>
      <c r="M53" s="320" t="s">
        <v>38</v>
      </c>
      <c r="N53" s="155"/>
    </row>
    <row r="54" spans="2:14" ht="15.75" x14ac:dyDescent="0.25">
      <c r="B54" s="40" t="s">
        <v>42</v>
      </c>
      <c r="C54" s="315"/>
      <c r="D54" s="315"/>
      <c r="E54" s="6">
        <v>40</v>
      </c>
      <c r="F54" s="316">
        <v>50</v>
      </c>
      <c r="G54"/>
      <c r="H54" s="25"/>
      <c r="I54" s="40" t="s">
        <v>42</v>
      </c>
      <c r="J54" s="315"/>
      <c r="K54" s="315"/>
      <c r="L54" s="7">
        <v>35</v>
      </c>
      <c r="M54" s="8">
        <v>45</v>
      </c>
      <c r="N54"/>
    </row>
    <row r="55" spans="2:14" ht="15.75" x14ac:dyDescent="0.25">
      <c r="B55" s="41" t="s">
        <v>43</v>
      </c>
      <c r="C55" s="315"/>
      <c r="D55" s="315"/>
      <c r="E55" s="6">
        <v>30</v>
      </c>
      <c r="F55" s="316">
        <v>30</v>
      </c>
      <c r="G55"/>
      <c r="H55" s="25"/>
      <c r="I55" s="41" t="s">
        <v>43</v>
      </c>
      <c r="J55" s="315"/>
      <c r="K55" s="315"/>
      <c r="L55" s="7">
        <v>50</v>
      </c>
      <c r="M55" s="8">
        <v>45</v>
      </c>
      <c r="N55" s="317"/>
    </row>
    <row r="56" spans="2:14" ht="15.75" x14ac:dyDescent="0.25">
      <c r="B56" s="42" t="s">
        <v>44</v>
      </c>
      <c r="C56" s="315"/>
      <c r="D56" s="315"/>
      <c r="E56" s="6">
        <v>30</v>
      </c>
      <c r="F56" s="316">
        <v>20</v>
      </c>
      <c r="G56"/>
      <c r="H56" s="25"/>
      <c r="I56" s="42" t="s">
        <v>44</v>
      </c>
      <c r="J56" s="315"/>
      <c r="K56" s="315"/>
      <c r="L56" s="7">
        <v>15</v>
      </c>
      <c r="M56" s="8">
        <v>10</v>
      </c>
      <c r="N56" s="318"/>
    </row>
    <row r="57" spans="2:14" x14ac:dyDescent="0.25">
      <c r="B57" s="43"/>
      <c r="C57" s="30"/>
      <c r="D57" s="30"/>
      <c r="E57" s="30" t="str">
        <f>IF(SUM(E56,E55,E54,)=100,"",(IF(SUM(E56,E55,E54)=0,"No hay datos","No suma 100%")))</f>
        <v/>
      </c>
      <c r="F57" s="30" t="str">
        <f>IF(SUM(F56,F55,F54,)=100,"",(IF(SUM(F56,F55,F54)=0,"No hay datos","No suma 100%")))</f>
        <v/>
      </c>
      <c r="G57" s="30"/>
      <c r="H57" s="44"/>
      <c r="I57" s="43"/>
      <c r="J57" s="30"/>
      <c r="K57" s="30"/>
      <c r="L57" s="30" t="str">
        <f>IF(SUM(L56,L55,L54,)=100,"",(IF(SUM(L56,L55,L54)=0,"No hay datos","No suma 100%")))</f>
        <v/>
      </c>
      <c r="M57" s="30" t="str">
        <f>IF(SUM(M56,M55,M54,)=100,"",(IF(SUM(M56,M55,M54)=0,"No hay datos","No suma 100%")))</f>
        <v/>
      </c>
      <c r="N57" s="30"/>
    </row>
    <row r="58" spans="2:14" x14ac:dyDescent="0.25">
      <c r="B58" s="45"/>
      <c r="C58" s="25"/>
      <c r="D58" s="25"/>
      <c r="E58" s="25"/>
      <c r="F58" s="25"/>
      <c r="G58" s="24"/>
      <c r="H58" s="25"/>
      <c r="I58" s="25"/>
      <c r="J58" s="25"/>
      <c r="K58" s="25"/>
      <c r="L58" s="25"/>
      <c r="M58" s="25"/>
      <c r="N58" s="25"/>
    </row>
    <row r="59" spans="2:14" ht="15.75" x14ac:dyDescent="0.25">
      <c r="B59" s="46"/>
      <c r="C59" s="47"/>
      <c r="D59" s="25"/>
      <c r="E59" s="25"/>
      <c r="F59" s="25"/>
      <c r="G59" s="25"/>
      <c r="H59" s="25"/>
      <c r="I59" s="48"/>
      <c r="J59" s="48"/>
      <c r="K59" s="48"/>
      <c r="L59" s="49"/>
      <c r="M59" s="25"/>
      <c r="N59" s="25"/>
    </row>
    <row r="60" spans="2:14" ht="15.75" x14ac:dyDescent="0.25">
      <c r="B60" s="50" t="s">
        <v>57</v>
      </c>
      <c r="C60" s="47"/>
      <c r="D60" s="25"/>
      <c r="E60" s="25"/>
      <c r="F60" s="25"/>
      <c r="G60" s="25"/>
      <c r="H60" s="25"/>
      <c r="J60" s="87" t="s">
        <v>46</v>
      </c>
      <c r="K60" s="72">
        <v>25</v>
      </c>
      <c r="L60" s="49"/>
      <c r="M60" s="25"/>
      <c r="N60" s="25"/>
    </row>
    <row r="61" spans="2:14" ht="15" customHeight="1" x14ac:dyDescent="0.25">
      <c r="B61" s="46"/>
      <c r="C61" s="47"/>
      <c r="D61" s="25"/>
      <c r="E61" s="25"/>
      <c r="F61" s="25"/>
      <c r="G61" s="25"/>
      <c r="H61" s="25"/>
      <c r="I61" s="48"/>
      <c r="J61" s="48"/>
      <c r="K61" s="48"/>
      <c r="L61" s="49"/>
      <c r="M61" s="25"/>
      <c r="N61" s="25"/>
    </row>
    <row r="62" spans="2:14" x14ac:dyDescent="0.25">
      <c r="B62" s="489" t="s">
        <v>58</v>
      </c>
      <c r="C62" s="489"/>
      <c r="D62" s="489"/>
      <c r="E62" s="489"/>
      <c r="F62" s="489"/>
      <c r="G62" s="25"/>
      <c r="H62" s="25"/>
      <c r="I62" s="489" t="s">
        <v>59</v>
      </c>
      <c r="J62" s="489"/>
      <c r="K62" s="489"/>
      <c r="L62" s="489"/>
      <c r="M62" s="489"/>
      <c r="N62" s="25"/>
    </row>
    <row r="63" spans="2:14" x14ac:dyDescent="0.25">
      <c r="B63" s="489"/>
      <c r="C63" s="489"/>
      <c r="D63" s="489"/>
      <c r="E63" s="489"/>
      <c r="F63" s="489"/>
      <c r="G63" s="25"/>
      <c r="H63" s="25"/>
      <c r="I63" s="489"/>
      <c r="J63" s="489"/>
      <c r="K63" s="489"/>
      <c r="L63" s="489"/>
      <c r="M63" s="489"/>
      <c r="N63" s="25"/>
    </row>
    <row r="64" spans="2:14" ht="30" customHeight="1" x14ac:dyDescent="0.25">
      <c r="B64" s="46"/>
      <c r="C64" s="47"/>
      <c r="D64" s="25"/>
      <c r="E64" s="25"/>
      <c r="F64" s="25"/>
      <c r="G64" s="25"/>
      <c r="H64" s="25"/>
      <c r="I64" s="46"/>
      <c r="J64" s="47"/>
      <c r="K64" s="48"/>
      <c r="L64" s="49"/>
      <c r="M64" s="25"/>
      <c r="N64" s="25"/>
    </row>
    <row r="65" spans="2:14" ht="27.75" customHeight="1" x14ac:dyDescent="0.25">
      <c r="C65" s="473" t="s">
        <v>49</v>
      </c>
      <c r="D65" s="473"/>
      <c r="E65" s="437" t="s">
        <v>50</v>
      </c>
      <c r="F65" s="25"/>
      <c r="G65" s="25"/>
      <c r="H65" s="25"/>
      <c r="J65" s="473" t="s">
        <v>51</v>
      </c>
      <c r="K65" s="473"/>
      <c r="L65" s="437" t="s">
        <v>50</v>
      </c>
      <c r="M65" s="25"/>
      <c r="N65" s="25"/>
    </row>
    <row r="66" spans="2:14" x14ac:dyDescent="0.25">
      <c r="C66" s="497" t="s">
        <v>42</v>
      </c>
      <c r="D66" s="497"/>
      <c r="E66" s="329">
        <f>ROUNDUP(F54*K60/100,0)</f>
        <v>13</v>
      </c>
      <c r="F66" s="25"/>
      <c r="G66" s="25"/>
      <c r="H66" s="25"/>
      <c r="J66" s="498" t="s">
        <v>42</v>
      </c>
      <c r="K66" s="498"/>
      <c r="L66" s="329">
        <f>ROUNDUP(M54*K60/100,0)</f>
        <v>12</v>
      </c>
      <c r="M66" s="25"/>
      <c r="N66" s="25"/>
    </row>
    <row r="67" spans="2:14" x14ac:dyDescent="0.25">
      <c r="C67" s="494" t="s">
        <v>43</v>
      </c>
      <c r="D67" s="494"/>
      <c r="E67" s="329">
        <f>ROUNDUP(F55*K60/100,0)</f>
        <v>8</v>
      </c>
      <c r="F67" s="25"/>
      <c r="G67" s="25"/>
      <c r="H67" s="25"/>
      <c r="J67" s="475" t="s">
        <v>43</v>
      </c>
      <c r="K67" s="475"/>
      <c r="L67" s="329">
        <f>ROUNDUP(M55*K60/100,0)</f>
        <v>12</v>
      </c>
      <c r="M67" s="25"/>
      <c r="N67" s="25"/>
    </row>
    <row r="68" spans="2:14" x14ac:dyDescent="0.25">
      <c r="C68" s="490" t="s">
        <v>44</v>
      </c>
      <c r="D68" s="490"/>
      <c r="E68" s="329">
        <f>ROUNDUP(F56*K60/100,0)</f>
        <v>5</v>
      </c>
      <c r="F68" s="25"/>
      <c r="G68" s="25"/>
      <c r="H68" s="25"/>
      <c r="J68" s="474" t="s">
        <v>44</v>
      </c>
      <c r="K68" s="474"/>
      <c r="L68" s="329">
        <f>ROUNDUP(M56*K60/100,0)</f>
        <v>3</v>
      </c>
      <c r="M68" s="25"/>
      <c r="N68" s="25"/>
    </row>
    <row r="69" spans="2:14" ht="32.25" customHeight="1" x14ac:dyDescent="0.35">
      <c r="B69" s="91" t="s">
        <v>52</v>
      </c>
      <c r="C69" s="25"/>
      <c r="D69" s="25"/>
      <c r="E69" s="25"/>
      <c r="F69" s="25"/>
      <c r="G69" s="25"/>
      <c r="H69" s="25"/>
      <c r="I69" s="52"/>
      <c r="J69" s="48"/>
      <c r="K69" s="48"/>
      <c r="L69" s="49"/>
      <c r="M69" s="25"/>
      <c r="N69" s="25"/>
    </row>
    <row r="70" spans="2:14" ht="6.75" customHeight="1" x14ac:dyDescent="0.25">
      <c r="B70" s="25"/>
      <c r="C70" s="25"/>
      <c r="D70" s="25"/>
      <c r="E70" s="25"/>
      <c r="F70" s="25"/>
      <c r="G70" s="25"/>
      <c r="H70" s="25"/>
      <c r="I70" s="48"/>
      <c r="J70" s="48"/>
      <c r="K70" s="48"/>
      <c r="L70" s="49"/>
      <c r="M70" s="25"/>
      <c r="N70" s="25"/>
    </row>
    <row r="71" spans="2:14" ht="16.5" x14ac:dyDescent="0.3">
      <c r="B71" s="159" t="s">
        <v>60</v>
      </c>
      <c r="C71" s="25"/>
      <c r="D71" s="25"/>
      <c r="E71" s="25"/>
      <c r="F71" s="25"/>
      <c r="G71" s="25"/>
      <c r="H71" s="25"/>
      <c r="I71" s="53"/>
      <c r="J71" s="54"/>
      <c r="K71" s="54"/>
      <c r="L71" s="54"/>
      <c r="M71" s="25"/>
      <c r="N71" s="25"/>
    </row>
    <row r="72" spans="2:14" x14ac:dyDescent="0.25">
      <c r="B72" s="25"/>
      <c r="C72" s="25"/>
      <c r="D72" s="25"/>
      <c r="E72" s="25"/>
      <c r="F72" s="25"/>
      <c r="G72" s="25"/>
      <c r="H72" s="25"/>
      <c r="I72" s="54"/>
      <c r="J72" s="54"/>
      <c r="K72" s="54"/>
      <c r="L72" s="54"/>
      <c r="M72" s="25"/>
      <c r="N72" s="25"/>
    </row>
    <row r="73" spans="2:14" x14ac:dyDescent="0.25">
      <c r="B73" s="25"/>
      <c r="C73" s="25"/>
      <c r="D73" s="25"/>
      <c r="E73" s="25"/>
      <c r="F73" s="25"/>
      <c r="G73" s="25"/>
      <c r="H73" s="25"/>
      <c r="I73" s="54"/>
      <c r="J73" s="54"/>
      <c r="K73" s="54"/>
      <c r="L73" s="54"/>
      <c r="M73" s="25"/>
      <c r="N73" s="25"/>
    </row>
    <row r="74" spans="2:14" x14ac:dyDescent="0.25">
      <c r="B74" s="25"/>
      <c r="C74" s="25"/>
      <c r="D74" s="25"/>
      <c r="E74" s="25"/>
      <c r="F74" s="25"/>
      <c r="G74" s="25"/>
      <c r="H74" s="25"/>
      <c r="I74" s="25"/>
      <c r="J74" s="25"/>
      <c r="K74" s="25"/>
      <c r="L74" s="25"/>
      <c r="M74" s="25"/>
      <c r="N74" s="25"/>
    </row>
    <row r="75" spans="2:14" x14ac:dyDescent="0.25">
      <c r="B75" s="25"/>
      <c r="C75" s="25"/>
      <c r="D75" s="25"/>
      <c r="E75" s="25"/>
      <c r="F75" s="25"/>
      <c r="G75" s="25"/>
      <c r="H75" s="25"/>
      <c r="I75" s="25"/>
      <c r="J75" s="25"/>
      <c r="K75" s="25"/>
      <c r="L75" s="25"/>
      <c r="M75" s="25"/>
      <c r="N75" s="25"/>
    </row>
    <row r="76" spans="2:14" x14ac:dyDescent="0.25">
      <c r="B76" s="25"/>
      <c r="C76" s="25"/>
      <c r="D76" s="25"/>
      <c r="E76" s="25"/>
      <c r="F76" s="25"/>
      <c r="G76" s="25"/>
      <c r="H76" s="25"/>
      <c r="I76" s="25"/>
      <c r="J76" s="25"/>
      <c r="K76" s="25"/>
      <c r="L76" s="25"/>
      <c r="M76" s="25"/>
      <c r="N76" s="25"/>
    </row>
    <row r="77" spans="2:14" x14ac:dyDescent="0.25">
      <c r="B77" s="25"/>
      <c r="C77" s="25"/>
      <c r="D77" s="25"/>
      <c r="E77" s="25"/>
      <c r="F77" s="25"/>
      <c r="G77" s="25"/>
      <c r="H77" s="25"/>
      <c r="I77" s="25"/>
      <c r="J77" s="25"/>
      <c r="K77" s="25"/>
      <c r="L77" s="25"/>
      <c r="M77" s="25"/>
      <c r="N77" s="25"/>
    </row>
    <row r="78" spans="2:14" x14ac:dyDescent="0.25">
      <c r="B78" s="25"/>
      <c r="C78" s="25"/>
      <c r="D78" s="25"/>
      <c r="E78" s="25"/>
      <c r="F78" s="25"/>
      <c r="G78" s="25"/>
      <c r="H78" s="25"/>
      <c r="I78" s="25"/>
      <c r="J78" s="25"/>
      <c r="K78" s="25"/>
      <c r="L78" s="25"/>
      <c r="M78" s="25"/>
      <c r="N78" s="25"/>
    </row>
    <row r="79" spans="2:14" x14ac:dyDescent="0.25">
      <c r="B79" s="25"/>
      <c r="C79" s="25"/>
      <c r="D79" s="25"/>
      <c r="E79" s="25"/>
      <c r="F79" s="25"/>
      <c r="G79" s="25"/>
      <c r="H79" s="25"/>
      <c r="I79" s="25"/>
      <c r="J79" s="25"/>
      <c r="K79" s="25"/>
      <c r="L79" s="25"/>
      <c r="M79" s="25"/>
      <c r="N79" s="25"/>
    </row>
    <row r="80" spans="2:14" x14ac:dyDescent="0.25">
      <c r="B80" s="25"/>
      <c r="C80" s="25"/>
      <c r="D80" s="25"/>
      <c r="E80" s="25"/>
      <c r="F80" s="25"/>
      <c r="G80" s="25"/>
      <c r="H80" s="25"/>
      <c r="I80" s="25"/>
      <c r="J80" s="25"/>
      <c r="K80" s="25"/>
      <c r="L80" s="25"/>
      <c r="M80" s="25"/>
      <c r="N80" s="25"/>
    </row>
    <row r="81" spans="2:14" x14ac:dyDescent="0.25">
      <c r="B81" s="25"/>
      <c r="C81" s="25"/>
      <c r="D81" s="25"/>
      <c r="E81" s="25"/>
      <c r="F81" s="25"/>
      <c r="G81" s="25"/>
      <c r="H81" s="25"/>
      <c r="I81" s="25"/>
      <c r="J81" s="25"/>
      <c r="K81" s="25"/>
      <c r="L81" s="25"/>
      <c r="M81" s="25"/>
      <c r="N81" s="25"/>
    </row>
    <row r="82" spans="2:14" x14ac:dyDescent="0.25">
      <c r="B82" s="25"/>
      <c r="C82" s="25"/>
      <c r="D82" s="25"/>
      <c r="E82" s="25"/>
      <c r="F82" s="25"/>
      <c r="G82" s="25"/>
      <c r="H82" s="25"/>
      <c r="I82" s="25"/>
      <c r="J82" s="25"/>
      <c r="K82" s="25"/>
      <c r="L82" s="25"/>
      <c r="M82" s="25"/>
      <c r="N82" s="25"/>
    </row>
    <row r="83" spans="2:14" x14ac:dyDescent="0.25">
      <c r="B83" s="25"/>
      <c r="C83" s="25"/>
      <c r="D83" s="25"/>
      <c r="E83" s="25"/>
      <c r="F83" s="25"/>
      <c r="G83" s="25"/>
      <c r="H83" s="25"/>
      <c r="I83" s="25"/>
      <c r="J83" s="25"/>
      <c r="K83" s="25"/>
      <c r="L83" s="25"/>
      <c r="M83" s="25"/>
      <c r="N83" s="25"/>
    </row>
    <row r="84" spans="2:14" x14ac:dyDescent="0.25">
      <c r="B84" s="25"/>
      <c r="C84" s="25"/>
      <c r="D84" s="25"/>
      <c r="E84" s="25"/>
      <c r="F84" s="25"/>
      <c r="G84" s="25"/>
      <c r="H84" s="25"/>
      <c r="I84" s="25"/>
      <c r="J84" s="25"/>
      <c r="K84" s="25"/>
      <c r="L84" s="25"/>
      <c r="M84" s="25"/>
      <c r="N84" s="25"/>
    </row>
    <row r="85" spans="2:14" x14ac:dyDescent="0.25">
      <c r="B85" s="25"/>
      <c r="C85" s="25"/>
      <c r="D85" s="25"/>
      <c r="E85" s="25"/>
      <c r="F85" s="25"/>
      <c r="G85" s="25"/>
      <c r="H85" s="25"/>
      <c r="I85" s="25"/>
      <c r="J85" s="25"/>
      <c r="K85" s="25"/>
      <c r="L85" s="25"/>
      <c r="M85" s="25"/>
      <c r="N85" s="25"/>
    </row>
    <row r="86" spans="2:14" x14ac:dyDescent="0.25">
      <c r="B86" s="25"/>
      <c r="C86" s="25"/>
      <c r="D86" s="25"/>
      <c r="E86" s="25"/>
      <c r="F86" s="25"/>
      <c r="G86" s="25"/>
      <c r="H86" s="25"/>
      <c r="I86" s="25"/>
      <c r="J86" s="25"/>
      <c r="K86" s="25"/>
      <c r="L86" s="25"/>
      <c r="M86" s="25"/>
      <c r="N86" s="25"/>
    </row>
    <row r="87" spans="2:14" x14ac:dyDescent="0.25">
      <c r="B87" s="25"/>
      <c r="C87" s="25"/>
      <c r="D87" s="25"/>
      <c r="E87" s="25"/>
      <c r="F87" s="25"/>
      <c r="G87" s="25"/>
      <c r="H87" s="25"/>
      <c r="I87" s="25"/>
      <c r="J87" s="25"/>
      <c r="K87" s="25"/>
      <c r="L87" s="25"/>
      <c r="M87" s="25"/>
      <c r="N87" s="25"/>
    </row>
    <row r="88" spans="2:14" x14ac:dyDescent="0.25">
      <c r="B88" s="25"/>
      <c r="C88" s="25"/>
      <c r="D88" s="25"/>
      <c r="E88" s="25"/>
      <c r="F88" s="25"/>
      <c r="G88" s="25"/>
      <c r="H88" s="25"/>
      <c r="I88" s="25"/>
      <c r="J88" s="25"/>
      <c r="K88" s="25"/>
      <c r="L88" s="25"/>
      <c r="M88" s="25"/>
      <c r="N88" s="25"/>
    </row>
    <row r="92" spans="2:14" x14ac:dyDescent="0.25">
      <c r="B92" s="160" t="s">
        <v>61</v>
      </c>
    </row>
    <row r="93" spans="2:14" x14ac:dyDescent="0.25">
      <c r="B93" s="37" t="s">
        <v>62</v>
      </c>
    </row>
    <row r="98" spans="4:11" ht="18.75" x14ac:dyDescent="0.3">
      <c r="D98" s="493" t="s">
        <v>63</v>
      </c>
      <c r="E98" s="493"/>
      <c r="F98" s="493"/>
      <c r="G98" s="493"/>
      <c r="H98" s="493"/>
      <c r="I98" s="493"/>
      <c r="J98" s="493"/>
      <c r="K98" s="18" t="s">
        <v>64</v>
      </c>
    </row>
  </sheetData>
  <sheetProtection password="CB78" sheet="1"/>
  <dataConsolidate/>
  <mergeCells count="52">
    <mergeCell ref="C23:D23"/>
    <mergeCell ref="J23:K23"/>
    <mergeCell ref="F51:F52"/>
    <mergeCell ref="M51:M52"/>
    <mergeCell ref="L51:L52"/>
    <mergeCell ref="D98:J98"/>
    <mergeCell ref="I19:M20"/>
    <mergeCell ref="C25:D25"/>
    <mergeCell ref="C24:D24"/>
    <mergeCell ref="B62:F63"/>
    <mergeCell ref="C67:D67"/>
    <mergeCell ref="J67:K67"/>
    <mergeCell ref="C65:D65"/>
    <mergeCell ref="J53:L53"/>
    <mergeCell ref="I51:I52"/>
    <mergeCell ref="C51:C52"/>
    <mergeCell ref="C53:E53"/>
    <mergeCell ref="C66:D66"/>
    <mergeCell ref="J66:K66"/>
    <mergeCell ref="E51:E52"/>
    <mergeCell ref="K51:K52"/>
    <mergeCell ref="I62:M63"/>
    <mergeCell ref="C68:D68"/>
    <mergeCell ref="J68:K68"/>
    <mergeCell ref="B51:B52"/>
    <mergeCell ref="J51:J52"/>
    <mergeCell ref="D51:D52"/>
    <mergeCell ref="J65:K65"/>
    <mergeCell ref="J8:J9"/>
    <mergeCell ref="M8:N8"/>
    <mergeCell ref="B3:G3"/>
    <mergeCell ref="J22:K22"/>
    <mergeCell ref="C8:C9"/>
    <mergeCell ref="K8:K9"/>
    <mergeCell ref="J10:N10"/>
    <mergeCell ref="B19:F20"/>
    <mergeCell ref="B1:N1"/>
    <mergeCell ref="H3:N3"/>
    <mergeCell ref="B49:G49"/>
    <mergeCell ref="H49:N49"/>
    <mergeCell ref="C22:D22"/>
    <mergeCell ref="J25:K25"/>
    <mergeCell ref="J24:K24"/>
    <mergeCell ref="B6:N6"/>
    <mergeCell ref="B8:B9"/>
    <mergeCell ref="B5:N5"/>
    <mergeCell ref="L8:L9"/>
    <mergeCell ref="I8:I9"/>
    <mergeCell ref="F8:G8"/>
    <mergeCell ref="C10:G10"/>
    <mergeCell ref="D8:D9"/>
    <mergeCell ref="E8:E9"/>
  </mergeCells>
  <dataValidations count="2">
    <dataValidation type="decimal" allowBlank="1" showInputMessage="1" showErrorMessage="1" sqref="C11:F13 J11:M13 E54:F56 L54:M56 P19:R19">
      <formula1>0</formula1>
      <formula2>100</formula2>
    </dataValidation>
    <dataValidation type="whole" operator="greaterThanOrEqual" allowBlank="1" showInputMessage="1" showErrorMessage="1" sqref="K17 K60">
      <formula1>0</formula1>
    </dataValidation>
  </dataValidations>
  <hyperlinks>
    <hyperlink ref="O1" location="Inicio!A1" display="Ir a Tabla de contenido"/>
    <hyperlink ref="K98" r:id="rId1"/>
  </hyperlinks>
  <pageMargins left="0.70866141732283472" right="0.70866141732283472" top="0.74803149606299213" bottom="0.74803149606299213" header="0.31496062992125984" footer="0.31496062992125984"/>
  <pageSetup paperSize="9" scale="27" orientation="landscape" r:id="rId2"/>
  <drawing r:id="rId3"/>
  <tableParts count="4">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N62"/>
  <sheetViews>
    <sheetView showGridLines="0" topLeftCell="B1" zoomScale="115" zoomScaleNormal="115" workbookViewId="0">
      <pane ySplit="3" topLeftCell="A36" activePane="bottomLeft" state="frozen"/>
      <selection activeCell="B1" sqref="B1"/>
      <selection pane="bottomLeft" activeCell="B5" sqref="B5:R7"/>
    </sheetView>
  </sheetViews>
  <sheetFormatPr baseColWidth="10" defaultColWidth="9.140625" defaultRowHeight="15" x14ac:dyDescent="0.25"/>
  <cols>
    <col min="1" max="1" width="9.5703125" customWidth="1"/>
    <col min="2" max="2" width="7.7109375" style="19" customWidth="1"/>
    <col min="3" max="3" width="22.5703125" style="19" customWidth="1"/>
    <col min="4" max="4" width="3.85546875" style="19" customWidth="1"/>
    <col min="5" max="8" width="12.42578125" style="19" customWidth="1"/>
    <col min="9" max="9" width="13.7109375" style="19" customWidth="1"/>
    <col min="10" max="10" width="5.140625" style="19" customWidth="1"/>
    <col min="11" max="11" width="7.7109375" style="19" customWidth="1"/>
    <col min="12" max="12" width="22.42578125" style="19" customWidth="1"/>
    <col min="13" max="13" width="3.85546875" style="19" customWidth="1"/>
    <col min="14" max="17" width="12.42578125" style="19" customWidth="1"/>
    <col min="18" max="18" width="13.5703125" style="19" customWidth="1"/>
    <col min="19" max="19" width="2.7109375" style="19" customWidth="1"/>
    <col min="20" max="20" width="34.5703125" hidden="1" customWidth="1"/>
    <col min="21" max="25" width="5.140625" hidden="1" customWidth="1"/>
    <col min="26" max="34" width="0" hidden="1" customWidth="1"/>
    <col min="35" max="36" width="11.42578125" hidden="1" customWidth="1"/>
    <col min="37" max="39" width="0" hidden="1" customWidth="1"/>
    <col min="40" max="256" width="11.42578125" customWidth="1"/>
  </cols>
  <sheetData>
    <row r="1" spans="2:20" ht="19.5" customHeight="1" x14ac:dyDescent="0.3">
      <c r="B1" s="516" t="s">
        <v>65</v>
      </c>
      <c r="C1" s="516"/>
      <c r="D1" s="516"/>
      <c r="E1" s="516"/>
      <c r="F1" s="516"/>
      <c r="G1" s="516"/>
      <c r="H1" s="516"/>
      <c r="I1" s="516"/>
      <c r="J1" s="516"/>
      <c r="K1" s="516"/>
      <c r="L1" s="516"/>
      <c r="M1" s="516"/>
      <c r="N1" s="516"/>
      <c r="O1" s="516"/>
      <c r="P1" s="516"/>
      <c r="Q1" s="55" t="s">
        <v>31</v>
      </c>
    </row>
    <row r="2" spans="2:20" ht="18.75" customHeight="1" thickBot="1" x14ac:dyDescent="0.35">
      <c r="B2" s="519"/>
      <c r="C2" s="519"/>
      <c r="D2" s="519"/>
      <c r="E2" s="519"/>
      <c r="F2" s="519"/>
      <c r="G2" s="519"/>
      <c r="H2" s="519"/>
      <c r="I2" s="519"/>
      <c r="J2" s="519"/>
      <c r="K2" s="519"/>
      <c r="L2" s="519"/>
      <c r="M2" s="519"/>
      <c r="N2" s="519"/>
      <c r="O2" s="519"/>
      <c r="P2" s="519"/>
      <c r="Q2" s="519"/>
      <c r="R2" s="519"/>
    </row>
    <row r="3" spans="2:20" ht="27" customHeight="1" x14ac:dyDescent="0.25">
      <c r="B3" s="520" t="s">
        <v>66</v>
      </c>
      <c r="C3" s="520"/>
      <c r="D3" s="520"/>
      <c r="E3" s="520"/>
      <c r="F3" s="520"/>
      <c r="G3" s="520"/>
      <c r="H3" s="520"/>
      <c r="I3" s="520"/>
      <c r="J3" s="520"/>
      <c r="K3" s="520"/>
      <c r="L3" s="520"/>
      <c r="M3" s="520"/>
      <c r="N3" s="520"/>
      <c r="O3" s="520"/>
      <c r="P3" s="520"/>
      <c r="Q3" s="520"/>
      <c r="R3" s="520"/>
    </row>
    <row r="4" spans="2:20" ht="18.75" customHeight="1" x14ac:dyDescent="0.4">
      <c r="B4" s="98" t="s">
        <v>67</v>
      </c>
      <c r="C4" s="349"/>
      <c r="D4" s="349"/>
      <c r="E4" s="349"/>
      <c r="F4" s="349"/>
      <c r="G4" s="349"/>
      <c r="H4" s="349"/>
      <c r="I4" s="349"/>
      <c r="J4" s="349"/>
      <c r="K4" s="349"/>
      <c r="L4" s="349"/>
      <c r="M4" s="349"/>
      <c r="N4" s="349"/>
      <c r="O4" s="349"/>
      <c r="P4" s="349"/>
      <c r="Q4" s="349"/>
      <c r="R4" s="349"/>
    </row>
    <row r="5" spans="2:20" ht="12.75" customHeight="1" x14ac:dyDescent="0.25">
      <c r="B5" s="523" t="s">
        <v>68</v>
      </c>
      <c r="C5" s="523"/>
      <c r="D5" s="523"/>
      <c r="E5" s="523"/>
      <c r="F5" s="523"/>
      <c r="G5" s="523"/>
      <c r="H5" s="523"/>
      <c r="I5" s="523"/>
      <c r="J5" s="523"/>
      <c r="K5" s="523"/>
      <c r="L5" s="523"/>
      <c r="M5" s="523"/>
      <c r="N5" s="523"/>
      <c r="O5" s="523"/>
      <c r="P5" s="523"/>
      <c r="Q5" s="523"/>
      <c r="R5" s="523"/>
    </row>
    <row r="6" spans="2:20" ht="27" customHeight="1" x14ac:dyDescent="0.25">
      <c r="B6" s="523"/>
      <c r="C6" s="523"/>
      <c r="D6" s="523"/>
      <c r="E6" s="523"/>
      <c r="F6" s="523"/>
      <c r="G6" s="523"/>
      <c r="H6" s="523"/>
      <c r="I6" s="523"/>
      <c r="J6" s="523"/>
      <c r="K6" s="523"/>
      <c r="L6" s="523"/>
      <c r="M6" s="523"/>
      <c r="N6" s="523"/>
      <c r="O6" s="523"/>
      <c r="P6" s="523"/>
      <c r="Q6" s="523"/>
      <c r="R6" s="523"/>
    </row>
    <row r="7" spans="2:20" ht="27" customHeight="1" x14ac:dyDescent="0.25">
      <c r="B7" s="523"/>
      <c r="C7" s="523"/>
      <c r="D7" s="523"/>
      <c r="E7" s="523"/>
      <c r="F7" s="523"/>
      <c r="G7" s="523"/>
      <c r="H7" s="523"/>
      <c r="I7" s="523"/>
      <c r="J7" s="523"/>
      <c r="K7" s="523"/>
      <c r="L7" s="523"/>
      <c r="M7" s="523"/>
      <c r="N7" s="523"/>
      <c r="O7" s="523"/>
      <c r="P7" s="523"/>
      <c r="Q7" s="523"/>
      <c r="R7" s="523"/>
    </row>
    <row r="8" spans="2:20" ht="12.75" customHeight="1" x14ac:dyDescent="0.25">
      <c r="B8" s="518"/>
      <c r="C8" s="518"/>
      <c r="D8" s="518"/>
      <c r="E8" s="518"/>
      <c r="F8" s="518"/>
      <c r="G8" s="518"/>
      <c r="H8" s="518"/>
      <c r="I8" s="518"/>
      <c r="J8" s="518"/>
      <c r="K8" s="518"/>
      <c r="L8" s="518"/>
      <c r="M8" s="518"/>
      <c r="N8" s="518"/>
      <c r="O8" s="518"/>
      <c r="P8" s="518"/>
      <c r="Q8" s="518"/>
      <c r="R8" s="518"/>
    </row>
    <row r="9" spans="2:20" s="10" customFormat="1" ht="27" x14ac:dyDescent="0.25">
      <c r="B9" s="151" t="s">
        <v>69</v>
      </c>
      <c r="C9" s="21"/>
      <c r="D9" s="21"/>
      <c r="E9" s="21"/>
      <c r="F9" s="22"/>
      <c r="G9" s="22"/>
      <c r="H9" s="22"/>
      <c r="I9" s="22"/>
      <c r="J9" s="21"/>
      <c r="K9" s="21"/>
      <c r="L9" s="23"/>
      <c r="M9" s="23"/>
      <c r="N9" s="23"/>
      <c r="O9" s="21"/>
      <c r="P9" s="24"/>
      <c r="Q9" s="21"/>
      <c r="R9" s="21"/>
      <c r="S9" s="21"/>
    </row>
    <row r="10" spans="2:20" ht="22.5" customHeight="1" x14ac:dyDescent="0.25">
      <c r="B10" s="521" t="s">
        <v>70</v>
      </c>
      <c r="C10" s="521"/>
      <c r="D10" s="521"/>
      <c r="E10" s="517">
        <v>2014</v>
      </c>
      <c r="F10" s="517">
        <v>2015</v>
      </c>
      <c r="G10" s="517">
        <v>2016</v>
      </c>
      <c r="H10" s="517">
        <v>2017</v>
      </c>
      <c r="I10" s="517"/>
      <c r="K10" s="522" t="s">
        <v>71</v>
      </c>
      <c r="L10" s="522"/>
      <c r="M10" s="522"/>
      <c r="N10" s="517">
        <v>2014</v>
      </c>
      <c r="O10" s="517">
        <v>2015</v>
      </c>
      <c r="P10" s="517">
        <v>2016</v>
      </c>
      <c r="Q10" s="517">
        <v>2017</v>
      </c>
      <c r="R10" s="517"/>
      <c r="T10" s="3"/>
    </row>
    <row r="11" spans="2:20" ht="23.25" customHeight="1" x14ac:dyDescent="0.25">
      <c r="B11" s="521"/>
      <c r="C11" s="521"/>
      <c r="D11" s="521"/>
      <c r="E11" s="517"/>
      <c r="F11" s="517"/>
      <c r="G11" s="517"/>
      <c r="H11" s="441" t="s">
        <v>72</v>
      </c>
      <c r="I11" s="441" t="s">
        <v>73</v>
      </c>
      <c r="K11" s="522"/>
      <c r="L11" s="522"/>
      <c r="M11" s="522"/>
      <c r="N11" s="517"/>
      <c r="O11" s="517"/>
      <c r="P11" s="517"/>
      <c r="Q11" s="441" t="s">
        <v>72</v>
      </c>
      <c r="R11" s="441" t="s">
        <v>73</v>
      </c>
      <c r="T11" s="3"/>
    </row>
    <row r="12" spans="2:20" ht="14.25" customHeight="1" x14ac:dyDescent="0.25">
      <c r="B12" s="515" t="s">
        <v>74</v>
      </c>
      <c r="C12" s="509" t="s">
        <v>75</v>
      </c>
      <c r="D12" s="509"/>
      <c r="E12" s="171">
        <f>SUM(E23,E31,E39)</f>
        <v>20</v>
      </c>
      <c r="F12" s="171">
        <f>SUM(F23,F31,F39)</f>
        <v>20</v>
      </c>
      <c r="G12" s="171">
        <f>SUM(G23,G31,G39)</f>
        <v>22</v>
      </c>
      <c r="H12" s="514">
        <f>SUM(H23,H31,H39)</f>
        <v>23</v>
      </c>
      <c r="I12" s="514"/>
      <c r="K12" s="515" t="s">
        <v>74</v>
      </c>
      <c r="L12" s="509" t="s">
        <v>75</v>
      </c>
      <c r="M12" s="509"/>
      <c r="N12" s="171">
        <f>SUM(N23,N31,N39)</f>
        <v>20</v>
      </c>
      <c r="O12" s="171">
        <f>SUM(O23,O31,O39)</f>
        <v>20</v>
      </c>
      <c r="P12" s="171">
        <f>SUM(P23,P31,P39)</f>
        <v>22</v>
      </c>
      <c r="Q12" s="514">
        <f>SUM(Q23,Q31,Q39)</f>
        <v>24</v>
      </c>
      <c r="R12" s="514"/>
      <c r="T12" s="3"/>
    </row>
    <row r="13" spans="2:20" ht="14.25" customHeight="1" x14ac:dyDescent="0.25">
      <c r="B13" s="515"/>
      <c r="C13" s="509" t="s">
        <v>76</v>
      </c>
      <c r="D13" s="336" t="s">
        <v>77</v>
      </c>
      <c r="E13" s="445">
        <f t="shared" ref="E13:G15" si="0">SUM(E24,E32,E40)</f>
        <v>10</v>
      </c>
      <c r="F13" s="445">
        <f t="shared" si="0"/>
        <v>8</v>
      </c>
      <c r="G13" s="445">
        <f t="shared" si="0"/>
        <v>10</v>
      </c>
      <c r="H13" s="335">
        <f>IFERROR(H16*H12,"")</f>
        <v>12</v>
      </c>
      <c r="I13" s="335">
        <f>IFERROR(I16*H12,"")</f>
        <v>9.3393939393939434</v>
      </c>
      <c r="K13" s="515"/>
      <c r="L13" s="509" t="s">
        <v>76</v>
      </c>
      <c r="M13" s="336" t="s">
        <v>77</v>
      </c>
      <c r="N13" s="445">
        <f t="shared" ref="N13:P15" si="1">SUM(N24,N32,N40)</f>
        <v>10</v>
      </c>
      <c r="O13" s="445">
        <f t="shared" si="1"/>
        <v>8</v>
      </c>
      <c r="P13" s="445">
        <f t="shared" si="1"/>
        <v>10</v>
      </c>
      <c r="Q13" s="335">
        <f>IFERROR(Q16*Q12,"")</f>
        <v>12</v>
      </c>
      <c r="R13" s="335">
        <f>IFERROR(R16*Q12,"")</f>
        <v>9.7454545454545496</v>
      </c>
      <c r="T13" s="3"/>
    </row>
    <row r="14" spans="2:20" ht="14.25" customHeight="1" x14ac:dyDescent="0.25">
      <c r="B14" s="515"/>
      <c r="C14" s="509"/>
      <c r="D14" s="336" t="s">
        <v>78</v>
      </c>
      <c r="E14" s="445">
        <f t="shared" si="0"/>
        <v>8</v>
      </c>
      <c r="F14" s="445">
        <f t="shared" si="0"/>
        <v>8</v>
      </c>
      <c r="G14" s="445">
        <f t="shared" si="0"/>
        <v>10</v>
      </c>
      <c r="H14" s="335">
        <f>IFERROR(H17*H12,"")</f>
        <v>11</v>
      </c>
      <c r="I14" s="335">
        <f>IFERROR(I17*H12,"")</f>
        <v>10.872727272727353</v>
      </c>
      <c r="K14" s="515"/>
      <c r="L14" s="509"/>
      <c r="M14" s="336" t="s">
        <v>78</v>
      </c>
      <c r="N14" s="445">
        <f t="shared" si="1"/>
        <v>8</v>
      </c>
      <c r="O14" s="445">
        <f t="shared" si="1"/>
        <v>8</v>
      </c>
      <c r="P14" s="445">
        <f t="shared" si="1"/>
        <v>10</v>
      </c>
      <c r="Q14" s="335">
        <f>IFERROR(Q17*Q12,"")</f>
        <v>11</v>
      </c>
      <c r="R14" s="335">
        <f>IFERROR(R17*Q12,"")</f>
        <v>11.345454545454629</v>
      </c>
      <c r="T14" s="3"/>
    </row>
    <row r="15" spans="2:20" ht="14.25" customHeight="1" x14ac:dyDescent="0.25">
      <c r="B15" s="515"/>
      <c r="C15" s="509"/>
      <c r="D15" s="336" t="s">
        <v>79</v>
      </c>
      <c r="E15" s="339">
        <f t="shared" si="0"/>
        <v>2</v>
      </c>
      <c r="F15" s="339">
        <f t="shared" si="0"/>
        <v>4</v>
      </c>
      <c r="G15" s="339">
        <f t="shared" si="0"/>
        <v>2</v>
      </c>
      <c r="H15" s="335">
        <f>IFERROR(H18*H12,"")</f>
        <v>2</v>
      </c>
      <c r="I15" s="335">
        <f>IFERROR(I18*H12,"")</f>
        <v>2.7878787878787854</v>
      </c>
      <c r="K15" s="515"/>
      <c r="L15" s="509"/>
      <c r="M15" s="336" t="s">
        <v>79</v>
      </c>
      <c r="N15" s="339">
        <f t="shared" si="1"/>
        <v>2</v>
      </c>
      <c r="O15" s="339">
        <f t="shared" si="1"/>
        <v>4</v>
      </c>
      <c r="P15" s="339">
        <f t="shared" si="1"/>
        <v>2</v>
      </c>
      <c r="Q15" s="335">
        <f>IFERROR(Q18*Q12,"")</f>
        <v>2</v>
      </c>
      <c r="R15" s="335">
        <f>IFERROR(R18*Q12,"")</f>
        <v>2.9090909090909065</v>
      </c>
      <c r="T15" s="3"/>
    </row>
    <row r="16" spans="2:20" ht="14.25" customHeight="1" x14ac:dyDescent="0.25">
      <c r="B16" s="515"/>
      <c r="C16" s="509" t="s">
        <v>80</v>
      </c>
      <c r="D16" s="336" t="s">
        <v>77</v>
      </c>
      <c r="E16" s="332">
        <f>IFERROR(E13/E12,"")</f>
        <v>0.5</v>
      </c>
      <c r="F16" s="332">
        <f>IFERROR(F13/F12,"")</f>
        <v>0.4</v>
      </c>
      <c r="G16" s="332">
        <f>IFERROR(G13/G12,"")</f>
        <v>0.45454545454545453</v>
      </c>
      <c r="H16" s="167">
        <f>IFERROR(SUM(H24,H32,H40)/SUM(H23,H31,H39),"")</f>
        <v>0.52173913043478259</v>
      </c>
      <c r="I16" s="170">
        <f>IFERROR(FORECAST(H10,E16:G16,E10:G10),"")</f>
        <v>0.40606060606060623</v>
      </c>
      <c r="K16" s="515"/>
      <c r="L16" s="509" t="s">
        <v>80</v>
      </c>
      <c r="M16" s="336" t="s">
        <v>77</v>
      </c>
      <c r="N16" s="332">
        <f>IFERROR(N13/N12,"")</f>
        <v>0.5</v>
      </c>
      <c r="O16" s="332">
        <f>IFERROR(O13/O12,"")</f>
        <v>0.4</v>
      </c>
      <c r="P16" s="332">
        <f>IFERROR(P13/P12,"")</f>
        <v>0.45454545454545453</v>
      </c>
      <c r="Q16" s="167">
        <f>IFERROR(SUM(Q24,Q32,Q40)/SUM(Q23,Q31,Q39),"")</f>
        <v>0.5</v>
      </c>
      <c r="R16" s="170">
        <f>IFERROR(FORECAST(Q10,N16:P16,N10:P10),"")</f>
        <v>0.40606060606060623</v>
      </c>
      <c r="T16" s="3"/>
    </row>
    <row r="17" spans="2:20" ht="14.25" customHeight="1" x14ac:dyDescent="0.25">
      <c r="B17" s="515"/>
      <c r="C17" s="509"/>
      <c r="D17" s="336" t="s">
        <v>78</v>
      </c>
      <c r="E17" s="332">
        <f>IFERROR(E14/E12,"")</f>
        <v>0.4</v>
      </c>
      <c r="F17" s="332">
        <f>IFERROR(F14/F12,"")</f>
        <v>0.4</v>
      </c>
      <c r="G17" s="332">
        <f>IFERROR(G14/G12,"")</f>
        <v>0.45454545454545453</v>
      </c>
      <c r="H17" s="167">
        <f>IFERROR(SUM(H25,H33,H41)/SUM(H23,H31,H39),"")</f>
        <v>0.47826086956521741</v>
      </c>
      <c r="I17" s="170">
        <f>IFERROR(FORECAST(H10,E17:G17,E10:G10),"")</f>
        <v>0.47272727272727622</v>
      </c>
      <c r="K17" s="515"/>
      <c r="L17" s="509"/>
      <c r="M17" s="336" t="s">
        <v>78</v>
      </c>
      <c r="N17" s="332">
        <f>IFERROR(N14/N12,"")</f>
        <v>0.4</v>
      </c>
      <c r="O17" s="332">
        <f>IFERROR(O14/O12,"")</f>
        <v>0.4</v>
      </c>
      <c r="P17" s="332">
        <f>IFERROR(P14/P12,"")</f>
        <v>0.45454545454545453</v>
      </c>
      <c r="Q17" s="167">
        <f>IFERROR(SUM(Q25,Q33,Q41)/SUM(Q23,Q31,Q39),"")</f>
        <v>0.45833333333333331</v>
      </c>
      <c r="R17" s="170">
        <f>IFERROR(FORECAST(Q10,N17:P17,N10:P10),"")</f>
        <v>0.47272727272727622</v>
      </c>
      <c r="T17" s="3"/>
    </row>
    <row r="18" spans="2:20" ht="14.25" customHeight="1" x14ac:dyDescent="0.25">
      <c r="B18" s="515"/>
      <c r="C18" s="509"/>
      <c r="D18" s="336" t="s">
        <v>79</v>
      </c>
      <c r="E18" s="332">
        <f>IFERROR(E15/E12,"")</f>
        <v>0.1</v>
      </c>
      <c r="F18" s="332">
        <f>IFERROR(F15/F12,"")</f>
        <v>0.2</v>
      </c>
      <c r="G18" s="332">
        <f>IFERROR(G15/G12,"")</f>
        <v>9.0909090909090912E-2</v>
      </c>
      <c r="H18" s="167">
        <f>IFERROR(SUM(H26,H34,H42)/SUM(H23,H31,H39),"")</f>
        <v>8.6956521739130432E-2</v>
      </c>
      <c r="I18" s="170">
        <f>IFERROR(FORECAST(H10,E18:G18,E10:G10),"")</f>
        <v>0.1212121212121211</v>
      </c>
      <c r="J18" s="25"/>
      <c r="K18" s="515"/>
      <c r="L18" s="509"/>
      <c r="M18" s="336" t="s">
        <v>79</v>
      </c>
      <c r="N18" s="343">
        <f>IFERROR(N15/N12,"")</f>
        <v>0.1</v>
      </c>
      <c r="O18" s="332">
        <f>IFERROR(O15/O12,"")</f>
        <v>0.2</v>
      </c>
      <c r="P18" s="332">
        <f>IFERROR(P15/P12,"")</f>
        <v>9.0909090909090912E-2</v>
      </c>
      <c r="Q18" s="167">
        <f>IFERROR(SUM(Q26,Q34,Q42)/SUM(Q23,Q31,Q39),"")</f>
        <v>8.3333333333333329E-2</v>
      </c>
      <c r="R18" s="170">
        <f>IFERROR(FORECAST(Q10,N18:P18,N10:P10),"")</f>
        <v>0.1212121212121211</v>
      </c>
    </row>
    <row r="19" spans="2:20" ht="4.5" customHeight="1" x14ac:dyDescent="0.25">
      <c r="B19" s="26"/>
      <c r="C19" s="25"/>
      <c r="D19" s="25"/>
      <c r="E19" s="25"/>
      <c r="F19" s="25"/>
      <c r="G19" s="25"/>
      <c r="H19" s="25"/>
      <c r="I19" s="25"/>
      <c r="M19" s="337"/>
      <c r="N19" s="25"/>
      <c r="O19" s="25"/>
      <c r="P19" s="25"/>
      <c r="Q19" s="25"/>
      <c r="R19" s="25"/>
    </row>
    <row r="20" spans="2:20" s="4" customFormat="1" ht="28.5" customHeight="1" x14ac:dyDescent="0.5">
      <c r="B20" s="99" t="s">
        <v>81</v>
      </c>
      <c r="C20" s="27"/>
      <c r="D20" s="27"/>
      <c r="E20" s="27"/>
      <c r="F20" s="27"/>
      <c r="G20" s="27"/>
      <c r="H20" s="27"/>
      <c r="I20" s="27"/>
      <c r="J20" s="28"/>
      <c r="K20" s="28"/>
      <c r="L20" s="28"/>
      <c r="M20" s="28"/>
      <c r="N20" s="27"/>
      <c r="O20" s="27"/>
      <c r="P20" s="27"/>
      <c r="Q20" s="27"/>
      <c r="R20" s="27"/>
      <c r="S20" s="28"/>
    </row>
    <row r="21" spans="2:20" ht="22.5" customHeight="1" x14ac:dyDescent="0.25">
      <c r="B21" s="512" t="s">
        <v>70</v>
      </c>
      <c r="C21" s="512"/>
      <c r="D21" s="512"/>
      <c r="E21" s="506">
        <v>2014</v>
      </c>
      <c r="F21" s="506">
        <v>2015</v>
      </c>
      <c r="G21" s="506">
        <v>2016</v>
      </c>
      <c r="H21" s="507">
        <v>2017</v>
      </c>
      <c r="I21" s="507"/>
      <c r="K21" s="512" t="s">
        <v>71</v>
      </c>
      <c r="L21" s="512"/>
      <c r="M21" s="512"/>
      <c r="N21" s="506">
        <v>2014</v>
      </c>
      <c r="O21" s="506">
        <v>2015</v>
      </c>
      <c r="P21" s="506">
        <v>2016</v>
      </c>
      <c r="Q21" s="507">
        <v>2017</v>
      </c>
      <c r="R21" s="507"/>
      <c r="T21" s="3"/>
    </row>
    <row r="22" spans="2:20" ht="23.25" customHeight="1" x14ac:dyDescent="0.25">
      <c r="B22" s="512"/>
      <c r="C22" s="512"/>
      <c r="D22" s="512"/>
      <c r="E22" s="506"/>
      <c r="F22" s="506"/>
      <c r="G22" s="506"/>
      <c r="H22" s="438" t="s">
        <v>72</v>
      </c>
      <c r="I22" s="438" t="s">
        <v>73</v>
      </c>
      <c r="K22" s="512"/>
      <c r="L22" s="512"/>
      <c r="M22" s="512"/>
      <c r="N22" s="506"/>
      <c r="O22" s="506"/>
      <c r="P22" s="506"/>
      <c r="Q22" s="438" t="s">
        <v>72</v>
      </c>
      <c r="R22" s="438" t="s">
        <v>73</v>
      </c>
      <c r="T22" s="3"/>
    </row>
    <row r="23" spans="2:20" ht="14.25" customHeight="1" x14ac:dyDescent="0.25">
      <c r="B23" s="513" t="s">
        <v>82</v>
      </c>
      <c r="C23" s="509" t="s">
        <v>75</v>
      </c>
      <c r="D23" s="509"/>
      <c r="E23" s="117">
        <v>20</v>
      </c>
      <c r="F23" s="440">
        <v>20</v>
      </c>
      <c r="G23" s="440">
        <v>22</v>
      </c>
      <c r="H23" s="510">
        <v>23</v>
      </c>
      <c r="I23" s="510"/>
      <c r="K23" s="511" t="s">
        <v>82</v>
      </c>
      <c r="L23" s="509" t="s">
        <v>75</v>
      </c>
      <c r="M23" s="509"/>
      <c r="N23" s="117">
        <v>20</v>
      </c>
      <c r="O23" s="440">
        <v>20</v>
      </c>
      <c r="P23" s="440">
        <v>22</v>
      </c>
      <c r="Q23" s="510">
        <v>24</v>
      </c>
      <c r="R23" s="510"/>
      <c r="T23" s="3"/>
    </row>
    <row r="24" spans="2:20" ht="14.25" customHeight="1" x14ac:dyDescent="0.25">
      <c r="B24" s="513"/>
      <c r="C24" s="509" t="s">
        <v>76</v>
      </c>
      <c r="D24" s="338" t="s">
        <v>77</v>
      </c>
      <c r="E24" s="440">
        <v>10</v>
      </c>
      <c r="F24" s="440">
        <v>8</v>
      </c>
      <c r="G24" s="440">
        <v>10</v>
      </c>
      <c r="H24" s="163">
        <f>ROUNDUP(H27*H23,0)</f>
        <v>12</v>
      </c>
      <c r="I24" s="163">
        <f>IFERROR(I27*H23,"")</f>
        <v>9.3393939393939434</v>
      </c>
      <c r="K24" s="511"/>
      <c r="L24" s="509" t="s">
        <v>76</v>
      </c>
      <c r="M24" s="334" t="s">
        <v>77</v>
      </c>
      <c r="N24" s="440">
        <v>10</v>
      </c>
      <c r="O24" s="440">
        <v>8</v>
      </c>
      <c r="P24" s="440">
        <v>10</v>
      </c>
      <c r="Q24" s="169">
        <f>ROUNDUP(Q27*Q23,0)</f>
        <v>12</v>
      </c>
      <c r="R24" s="169">
        <f>IFERROR(R27*Q23,"")</f>
        <v>9.7454545454545496</v>
      </c>
      <c r="T24" s="3"/>
    </row>
    <row r="25" spans="2:20" ht="14.25" customHeight="1" x14ac:dyDescent="0.25">
      <c r="B25" s="513"/>
      <c r="C25" s="509"/>
      <c r="D25" s="334" t="s">
        <v>78</v>
      </c>
      <c r="E25" s="440">
        <v>8</v>
      </c>
      <c r="F25" s="440">
        <v>8</v>
      </c>
      <c r="G25" s="440">
        <v>10</v>
      </c>
      <c r="H25" s="163">
        <f>ROUNDUP(H28*H23,0)</f>
        <v>11</v>
      </c>
      <c r="I25" s="163">
        <f>IFERROR(I28*H23,"")</f>
        <v>10.872727272727353</v>
      </c>
      <c r="K25" s="511"/>
      <c r="L25" s="509"/>
      <c r="M25" s="334" t="s">
        <v>78</v>
      </c>
      <c r="N25" s="440">
        <v>8</v>
      </c>
      <c r="O25" s="440">
        <v>8</v>
      </c>
      <c r="P25" s="440">
        <v>10</v>
      </c>
      <c r="Q25" s="169">
        <f>ROUNDUP(Q28*Q23,0)</f>
        <v>11</v>
      </c>
      <c r="R25" s="169">
        <f>IFERROR(R28*Q23,"")</f>
        <v>11.345454545454629</v>
      </c>
      <c r="T25" s="3"/>
    </row>
    <row r="26" spans="2:20" ht="14.25" customHeight="1" x14ac:dyDescent="0.25">
      <c r="B26" s="513"/>
      <c r="C26" s="509"/>
      <c r="D26" s="334" t="s">
        <v>79</v>
      </c>
      <c r="E26" s="440">
        <v>2</v>
      </c>
      <c r="F26" s="440">
        <v>4</v>
      </c>
      <c r="G26" s="440">
        <v>2</v>
      </c>
      <c r="H26" s="163">
        <f>ROUNDUP(H29*H23,0)</f>
        <v>2</v>
      </c>
      <c r="I26" s="163">
        <f>IFERROR(I29*H23,"")</f>
        <v>2.7878787878787854</v>
      </c>
      <c r="K26" s="511"/>
      <c r="L26" s="509"/>
      <c r="M26" s="334" t="s">
        <v>79</v>
      </c>
      <c r="N26" s="440">
        <v>2</v>
      </c>
      <c r="O26" s="440">
        <v>4</v>
      </c>
      <c r="P26" s="440">
        <v>2</v>
      </c>
      <c r="Q26" s="169">
        <f>ROUNDUP(Q29*Q23,0)</f>
        <v>2</v>
      </c>
      <c r="R26" s="169">
        <f>IFERROR(R29*Q23,"")</f>
        <v>2.9090909090909065</v>
      </c>
      <c r="T26" s="3"/>
    </row>
    <row r="27" spans="2:20" ht="14.25" customHeight="1" x14ac:dyDescent="0.25">
      <c r="B27" s="513"/>
      <c r="C27" s="509" t="s">
        <v>80</v>
      </c>
      <c r="D27" s="334" t="s">
        <v>77</v>
      </c>
      <c r="E27" s="167">
        <f>IFERROR(E24/E23,"")</f>
        <v>0.5</v>
      </c>
      <c r="F27" s="167">
        <f>IFERROR(F24/F23,"")</f>
        <v>0.4</v>
      </c>
      <c r="G27" s="167">
        <f>IFERROR(G24/G23,"")</f>
        <v>0.45454545454545453</v>
      </c>
      <c r="H27" s="118">
        <v>0.48</v>
      </c>
      <c r="I27" s="170">
        <f>IFERROR(FORECAST(H21,E27:G27,E21:G21),"")</f>
        <v>0.40606060606060623</v>
      </c>
      <c r="K27" s="511"/>
      <c r="L27" s="509" t="s">
        <v>80</v>
      </c>
      <c r="M27" s="334" t="s">
        <v>77</v>
      </c>
      <c r="N27" s="167">
        <f>IFERROR(N24/N23,"")</f>
        <v>0.5</v>
      </c>
      <c r="O27" s="167">
        <f>IFERROR(O24/O23,"")</f>
        <v>0.4</v>
      </c>
      <c r="P27" s="167">
        <f>IFERROR(P24/P23,"")</f>
        <v>0.45454545454545453</v>
      </c>
      <c r="Q27" s="118">
        <v>0.48</v>
      </c>
      <c r="R27" s="170">
        <f>IFERROR(FORECAST(Q21,N27:P27,N21:P21),"")</f>
        <v>0.40606060606060623</v>
      </c>
      <c r="T27" s="3"/>
    </row>
    <row r="28" spans="2:20" ht="14.25" customHeight="1" x14ac:dyDescent="0.25">
      <c r="B28" s="513"/>
      <c r="C28" s="509"/>
      <c r="D28" s="334" t="s">
        <v>78</v>
      </c>
      <c r="E28" s="167">
        <f>IFERROR(E25/E23,"")</f>
        <v>0.4</v>
      </c>
      <c r="F28" s="167">
        <f>IFERROR(F25/F23,"")</f>
        <v>0.4</v>
      </c>
      <c r="G28" s="167">
        <f>IFERROR(G25/G23,"")</f>
        <v>0.45454545454545453</v>
      </c>
      <c r="H28" s="118">
        <v>0.45</v>
      </c>
      <c r="I28" s="170">
        <f>IFERROR(FORECAST(H21,E28:G28,E21:G21),"")</f>
        <v>0.47272727272727622</v>
      </c>
      <c r="K28" s="511"/>
      <c r="L28" s="509"/>
      <c r="M28" s="334" t="s">
        <v>78</v>
      </c>
      <c r="N28" s="167">
        <f>IFERROR(N25/N23,"")</f>
        <v>0.4</v>
      </c>
      <c r="O28" s="167">
        <f>IFERROR(O25/O23,"")</f>
        <v>0.4</v>
      </c>
      <c r="P28" s="167">
        <f>IFERROR(P25/P23,"")</f>
        <v>0.45454545454545453</v>
      </c>
      <c r="Q28" s="118">
        <v>0.45</v>
      </c>
      <c r="R28" s="170">
        <f>IFERROR(FORECAST(Q21,N28:P28,N21:P21),"")</f>
        <v>0.47272727272727622</v>
      </c>
      <c r="T28" s="3"/>
    </row>
    <row r="29" spans="2:20" ht="14.25" customHeight="1" x14ac:dyDescent="0.25">
      <c r="B29" s="513"/>
      <c r="C29" s="509"/>
      <c r="D29" s="334" t="s">
        <v>79</v>
      </c>
      <c r="E29" s="167">
        <f>IFERROR(E26/E23,"")</f>
        <v>0.1</v>
      </c>
      <c r="F29" s="167">
        <f>IFERROR(F26/F23,"")</f>
        <v>0.2</v>
      </c>
      <c r="G29" s="167">
        <f>IFERROR(G26/G23,"")</f>
        <v>9.0909090909090912E-2</v>
      </c>
      <c r="H29" s="118">
        <v>7.0000000000000007E-2</v>
      </c>
      <c r="I29" s="170">
        <f>IFERROR(FORECAST(H21,E29:G29,E21:G21),"")</f>
        <v>0.1212121212121211</v>
      </c>
      <c r="J29" s="25"/>
      <c r="K29" s="511"/>
      <c r="L29" s="509"/>
      <c r="M29" s="334" t="s">
        <v>79</v>
      </c>
      <c r="N29" s="167">
        <f>IFERROR(N26/N23,"")</f>
        <v>0.1</v>
      </c>
      <c r="O29" s="167">
        <f>IFERROR(O26/O23,"")</f>
        <v>0.2</v>
      </c>
      <c r="P29" s="167">
        <f>IFERROR(P26/P23,"")</f>
        <v>9.0909090909090912E-2</v>
      </c>
      <c r="Q29" s="118">
        <v>7.0000000000000007E-2</v>
      </c>
      <c r="R29" s="170">
        <f>IFERROR(FORECAST(Q21,N29:P29,N21:P21),"")</f>
        <v>0.1212121212121211</v>
      </c>
    </row>
    <row r="30" spans="2:20" s="125" customFormat="1" ht="14.25" customHeight="1" x14ac:dyDescent="0.25">
      <c r="B30" s="119"/>
      <c r="C30" s="120"/>
      <c r="D30" s="121"/>
      <c r="E30" s="122" t="str">
        <f>IF(SUM(E24:E26)=E23,"","datos erróneos")</f>
        <v/>
      </c>
      <c r="F30" s="122" t="str">
        <f>IF(SUM(F24:F26)=F23,"","datos erróneos")</f>
        <v/>
      </c>
      <c r="G30" s="122" t="str">
        <f>IF(SUM(G24:G26)=G23,"","datos erróneos")</f>
        <v/>
      </c>
      <c r="H30" s="122" t="str">
        <f>IF(SUM(H27:H29)=1,"",(IF(SUM(H27:H29)=0,"","datos erróneos")))</f>
        <v/>
      </c>
      <c r="I30" s="123"/>
      <c r="J30" s="124"/>
      <c r="K30" s="119"/>
      <c r="L30" s="120"/>
      <c r="M30" s="121"/>
      <c r="N30" s="122" t="str">
        <f>IF(SUM(N24:N26)=N23,"","datos erróneos")</f>
        <v/>
      </c>
      <c r="O30" s="122" t="str">
        <f>IF(SUM(O24:O26)=O23,"","datos erróneos")</f>
        <v/>
      </c>
      <c r="P30" s="122" t="str">
        <f>IF(SUM(P24:P26)=P23,"","datos erróneos")</f>
        <v/>
      </c>
      <c r="Q30" s="122" t="str">
        <f>IF(SUM(Q27:Q29)=1,"",(IF(SUM(Q27:Q29)=0,"","datos erróneos")))</f>
        <v/>
      </c>
      <c r="R30" s="123"/>
      <c r="S30" s="124"/>
    </row>
    <row r="31" spans="2:20" ht="14.25" customHeight="1" x14ac:dyDescent="0.25">
      <c r="B31" s="511" t="s">
        <v>83</v>
      </c>
      <c r="C31" s="509" t="s">
        <v>84</v>
      </c>
      <c r="D31" s="509"/>
      <c r="E31" s="117">
        <v>0</v>
      </c>
      <c r="F31" s="440">
        <v>0</v>
      </c>
      <c r="G31" s="440">
        <v>0</v>
      </c>
      <c r="H31" s="510">
        <v>0</v>
      </c>
      <c r="I31" s="510"/>
      <c r="K31" s="511" t="s">
        <v>83</v>
      </c>
      <c r="L31" s="509" t="s">
        <v>84</v>
      </c>
      <c r="M31" s="509"/>
      <c r="N31" s="117">
        <v>0</v>
      </c>
      <c r="O31" s="440">
        <v>0</v>
      </c>
      <c r="P31" s="440">
        <v>0</v>
      </c>
      <c r="Q31" s="510">
        <v>0</v>
      </c>
      <c r="R31" s="510"/>
      <c r="T31" s="3"/>
    </row>
    <row r="32" spans="2:20" ht="14.25" customHeight="1" x14ac:dyDescent="0.25">
      <c r="B32" s="511"/>
      <c r="C32" s="509" t="s">
        <v>85</v>
      </c>
      <c r="D32" s="334" t="s">
        <v>77</v>
      </c>
      <c r="E32" s="440">
        <v>0</v>
      </c>
      <c r="F32" s="440">
        <v>0</v>
      </c>
      <c r="G32" s="440">
        <v>0</v>
      </c>
      <c r="H32" s="169">
        <f>ROUNDUP(H35*H31,0)</f>
        <v>0</v>
      </c>
      <c r="I32" s="169" t="str">
        <f>IFERROR(I35*H31,"")</f>
        <v/>
      </c>
      <c r="K32" s="511"/>
      <c r="L32" s="509" t="s">
        <v>85</v>
      </c>
      <c r="M32" s="334" t="s">
        <v>77</v>
      </c>
      <c r="N32" s="440">
        <v>0</v>
      </c>
      <c r="O32" s="440">
        <v>0</v>
      </c>
      <c r="P32" s="440">
        <v>0</v>
      </c>
      <c r="Q32" s="169">
        <f>ROUNDUP(Q35*Q31,0)</f>
        <v>0</v>
      </c>
      <c r="R32" s="169" t="str">
        <f>IFERROR(R35*Q31,"")</f>
        <v/>
      </c>
      <c r="T32" s="3"/>
    </row>
    <row r="33" spans="2:40" ht="14.25" customHeight="1" x14ac:dyDescent="0.25">
      <c r="B33" s="511"/>
      <c r="C33" s="509"/>
      <c r="D33" s="334" t="s">
        <v>78</v>
      </c>
      <c r="E33" s="440">
        <v>0</v>
      </c>
      <c r="F33" s="440">
        <v>0</v>
      </c>
      <c r="G33" s="440">
        <v>0</v>
      </c>
      <c r="H33" s="169">
        <f>ROUNDUP(H36*H31,0)</f>
        <v>0</v>
      </c>
      <c r="I33" s="169" t="str">
        <f>IFERROR(I36*H31,"")</f>
        <v/>
      </c>
      <c r="K33" s="511"/>
      <c r="L33" s="509"/>
      <c r="M33" s="334" t="s">
        <v>78</v>
      </c>
      <c r="N33" s="440">
        <v>0</v>
      </c>
      <c r="O33" s="440">
        <v>0</v>
      </c>
      <c r="P33" s="440">
        <v>0</v>
      </c>
      <c r="Q33" s="169">
        <f>ROUNDUP(Q36*Q31,0)</f>
        <v>0</v>
      </c>
      <c r="R33" s="169" t="str">
        <f>IFERROR(R36*Q31,"")</f>
        <v/>
      </c>
      <c r="T33" s="3"/>
    </row>
    <row r="34" spans="2:40" ht="14.25" customHeight="1" x14ac:dyDescent="0.25">
      <c r="B34" s="511"/>
      <c r="C34" s="509"/>
      <c r="D34" s="334" t="s">
        <v>79</v>
      </c>
      <c r="E34" s="440">
        <v>0</v>
      </c>
      <c r="F34" s="440">
        <v>0</v>
      </c>
      <c r="G34" s="440">
        <v>0</v>
      </c>
      <c r="H34" s="169">
        <f>ROUNDUP(H37*H31,0)</f>
        <v>0</v>
      </c>
      <c r="I34" s="169" t="str">
        <f>IFERROR(I37*H31,"")</f>
        <v/>
      </c>
      <c r="K34" s="511"/>
      <c r="L34" s="509"/>
      <c r="M34" s="334" t="s">
        <v>79</v>
      </c>
      <c r="N34" s="440">
        <v>0</v>
      </c>
      <c r="O34" s="440">
        <v>0</v>
      </c>
      <c r="P34" s="440">
        <v>0</v>
      </c>
      <c r="Q34" s="169">
        <f>ROUNDUP(Q37*Q31,0)</f>
        <v>0</v>
      </c>
      <c r="R34" s="169" t="str">
        <f>IFERROR(R37*Q31,"")</f>
        <v/>
      </c>
      <c r="T34" s="3"/>
    </row>
    <row r="35" spans="2:40" ht="14.25" customHeight="1" x14ac:dyDescent="0.25">
      <c r="B35" s="511"/>
      <c r="C35" s="509" t="s">
        <v>80</v>
      </c>
      <c r="D35" s="334" t="s">
        <v>77</v>
      </c>
      <c r="E35" s="167" t="str">
        <f>IFERROR(E32/E31,"")</f>
        <v/>
      </c>
      <c r="F35" s="167" t="str">
        <f>IFERROR(F32/F31,"")</f>
        <v/>
      </c>
      <c r="G35" s="167" t="str">
        <f>IFERROR(G32/G31,"")</f>
        <v/>
      </c>
      <c r="H35" s="118">
        <v>0</v>
      </c>
      <c r="I35" s="170" t="str">
        <f>IFERROR(FORECAST(H21,E35:G35,E21:G21),"")</f>
        <v/>
      </c>
      <c r="K35" s="511"/>
      <c r="L35" s="509" t="s">
        <v>80</v>
      </c>
      <c r="M35" s="334" t="s">
        <v>77</v>
      </c>
      <c r="N35" s="167" t="str">
        <f>IFERROR(N32/N31,"")</f>
        <v/>
      </c>
      <c r="O35" s="167" t="str">
        <f>IFERROR(O32/O31,"")</f>
        <v/>
      </c>
      <c r="P35" s="167" t="str">
        <f>IFERROR(P32/P31,"")</f>
        <v/>
      </c>
      <c r="Q35" s="118">
        <v>0</v>
      </c>
      <c r="R35" s="170" t="str">
        <f>IFERROR(FORECAST(Q21,N35:P35,N21:P21),"")</f>
        <v/>
      </c>
      <c r="T35" s="3"/>
    </row>
    <row r="36" spans="2:40" ht="14.25" customHeight="1" x14ac:dyDescent="0.25">
      <c r="B36" s="511"/>
      <c r="C36" s="509"/>
      <c r="D36" s="334" t="s">
        <v>78</v>
      </c>
      <c r="E36" s="167" t="str">
        <f>IFERROR(E33/E31,"")</f>
        <v/>
      </c>
      <c r="F36" s="167" t="str">
        <f>IFERROR(F33/F31,"")</f>
        <v/>
      </c>
      <c r="G36" s="167" t="str">
        <f>IFERROR(G33/G31,"")</f>
        <v/>
      </c>
      <c r="H36" s="118">
        <v>0</v>
      </c>
      <c r="I36" s="170" t="str">
        <f>IFERROR(FORECAST(H21,E36:G36,E21:G21),"")</f>
        <v/>
      </c>
      <c r="K36" s="511"/>
      <c r="L36" s="509"/>
      <c r="M36" s="334" t="s">
        <v>78</v>
      </c>
      <c r="N36" s="167" t="str">
        <f>IFERROR(N33/N31,"")</f>
        <v/>
      </c>
      <c r="O36" s="167" t="str">
        <f>IFERROR(O33/O31,"")</f>
        <v/>
      </c>
      <c r="P36" s="167" t="str">
        <f>IFERROR(P33/P31,"")</f>
        <v/>
      </c>
      <c r="Q36" s="118">
        <v>0</v>
      </c>
      <c r="R36" s="170" t="str">
        <f>IFERROR(FORECAST(Q21,N36:P36,N21:P21),"")</f>
        <v/>
      </c>
      <c r="T36" s="3"/>
    </row>
    <row r="37" spans="2:40" ht="14.25" customHeight="1" x14ac:dyDescent="0.25">
      <c r="B37" s="511"/>
      <c r="C37" s="509"/>
      <c r="D37" s="334" t="s">
        <v>79</v>
      </c>
      <c r="E37" s="167" t="str">
        <f>IFERROR(E34/E31,"")</f>
        <v/>
      </c>
      <c r="F37" s="167" t="str">
        <f>IFERROR(F34/F31,"")</f>
        <v/>
      </c>
      <c r="G37" s="167" t="str">
        <f>IFERROR(G34/G31,"")</f>
        <v/>
      </c>
      <c r="H37" s="118">
        <v>0</v>
      </c>
      <c r="I37" s="170" t="str">
        <f>IFERROR(FORECAST(H21,E37:G37,E21:G21),"")</f>
        <v/>
      </c>
      <c r="J37" s="25"/>
      <c r="K37" s="511"/>
      <c r="L37" s="509"/>
      <c r="M37" s="334" t="s">
        <v>79</v>
      </c>
      <c r="N37" s="167" t="str">
        <f>IFERROR(N34/N31,"")</f>
        <v/>
      </c>
      <c r="O37" s="167" t="str">
        <f>IFERROR(O34/O31,"")</f>
        <v/>
      </c>
      <c r="P37" s="167" t="str">
        <f>IFERROR(P34/P31,"")</f>
        <v/>
      </c>
      <c r="Q37" s="118">
        <v>0</v>
      </c>
      <c r="R37" s="170" t="str">
        <f>IFERROR(FORECAST(Q21,N37:P37,N21:P21),"")</f>
        <v/>
      </c>
    </row>
    <row r="38" spans="2:40" s="125" customFormat="1" ht="14.25" customHeight="1" x14ac:dyDescent="0.25">
      <c r="B38" s="119"/>
      <c r="C38" s="120"/>
      <c r="D38" s="121"/>
      <c r="E38" s="122" t="str">
        <f>IF(SUM(E32:E34)=E31,"","datos erróneos")</f>
        <v/>
      </c>
      <c r="F38" s="122" t="str">
        <f>IF(SUM(F32:F34)=F31,"","datos erróneos")</f>
        <v/>
      </c>
      <c r="G38" s="122" t="str">
        <f>IF(SUM(G32:G34)=G31,"","datos erróneos")</f>
        <v/>
      </c>
      <c r="H38" s="122" t="str">
        <f>IF(SUM(H35:H37)=1,"",(IF(SUM(H35:H37)=0,"","datos erróneos")))</f>
        <v/>
      </c>
      <c r="I38" s="123"/>
      <c r="J38" s="124"/>
      <c r="K38" s="119"/>
      <c r="L38" s="120"/>
      <c r="M38" s="121"/>
      <c r="N38" s="122" t="str">
        <f>IF(SUM(N32:N34)=N31,"","datos erróneos")</f>
        <v/>
      </c>
      <c r="O38" s="122" t="str">
        <f>IF(SUM(O32:O34)=O31,"","datos erróneos")</f>
        <v/>
      </c>
      <c r="P38" s="122" t="str">
        <f>IF(SUM(P32:P34)=P31,"","datos erróneos")</f>
        <v/>
      </c>
      <c r="Q38" s="122" t="str">
        <f>IF(SUM(Q35:Q37)=1,"",(IF(SUM(Q35:Q37)=0,"","datos erróneos")))</f>
        <v/>
      </c>
      <c r="R38" s="123"/>
      <c r="S38" s="124"/>
    </row>
    <row r="39" spans="2:40" ht="14.25" customHeight="1" x14ac:dyDescent="0.25">
      <c r="B39" s="511" t="s">
        <v>86</v>
      </c>
      <c r="C39" s="509" t="s">
        <v>84</v>
      </c>
      <c r="D39" s="509"/>
      <c r="E39" s="117">
        <v>0</v>
      </c>
      <c r="F39" s="440">
        <v>0</v>
      </c>
      <c r="G39" s="440">
        <v>0</v>
      </c>
      <c r="H39" s="510">
        <v>0</v>
      </c>
      <c r="I39" s="510"/>
      <c r="K39" s="511" t="s">
        <v>86</v>
      </c>
      <c r="L39" s="509" t="s">
        <v>84</v>
      </c>
      <c r="M39" s="509"/>
      <c r="N39" s="117">
        <v>0</v>
      </c>
      <c r="O39" s="440">
        <v>0</v>
      </c>
      <c r="P39" s="440">
        <v>0</v>
      </c>
      <c r="Q39" s="510">
        <v>0</v>
      </c>
      <c r="R39" s="510"/>
      <c r="T39" s="3"/>
    </row>
    <row r="40" spans="2:40" ht="14.25" customHeight="1" x14ac:dyDescent="0.25">
      <c r="B40" s="511"/>
      <c r="C40" s="509" t="s">
        <v>85</v>
      </c>
      <c r="D40" s="334" t="s">
        <v>77</v>
      </c>
      <c r="E40" s="440">
        <v>0</v>
      </c>
      <c r="F40" s="440">
        <v>0</v>
      </c>
      <c r="G40" s="440">
        <v>0</v>
      </c>
      <c r="H40" s="169">
        <f>ROUNDUP(H43*H39,0)</f>
        <v>0</v>
      </c>
      <c r="I40" s="169" t="str">
        <f>IFERROR(I43*H39,"")</f>
        <v/>
      </c>
      <c r="K40" s="511"/>
      <c r="L40" s="509" t="s">
        <v>85</v>
      </c>
      <c r="M40" s="334" t="s">
        <v>77</v>
      </c>
      <c r="N40" s="440">
        <v>0</v>
      </c>
      <c r="O40" s="440">
        <v>0</v>
      </c>
      <c r="P40" s="440">
        <v>0</v>
      </c>
      <c r="Q40" s="169">
        <f>ROUNDUP(Q43*Q39,0)</f>
        <v>0</v>
      </c>
      <c r="R40" s="169" t="str">
        <f>IFERROR(R43*Q39,"")</f>
        <v/>
      </c>
      <c r="T40" s="3"/>
    </row>
    <row r="41" spans="2:40" ht="14.25" customHeight="1" x14ac:dyDescent="0.25">
      <c r="B41" s="511"/>
      <c r="C41" s="509"/>
      <c r="D41" s="334" t="s">
        <v>78</v>
      </c>
      <c r="E41" s="440">
        <v>0</v>
      </c>
      <c r="F41" s="440">
        <v>0</v>
      </c>
      <c r="G41" s="440">
        <v>0</v>
      </c>
      <c r="H41" s="169">
        <f>ROUNDUP(H44*H39,0)</f>
        <v>0</v>
      </c>
      <c r="I41" s="169" t="str">
        <f>IFERROR(I44*H39,"")</f>
        <v/>
      </c>
      <c r="K41" s="511"/>
      <c r="L41" s="509"/>
      <c r="M41" s="334" t="s">
        <v>78</v>
      </c>
      <c r="N41" s="440">
        <v>0</v>
      </c>
      <c r="O41" s="440">
        <v>0</v>
      </c>
      <c r="P41" s="440">
        <v>0</v>
      </c>
      <c r="Q41" s="169">
        <f>ROUNDUP(Q44*Q39,0)</f>
        <v>0</v>
      </c>
      <c r="R41" s="169" t="str">
        <f>IFERROR(R44*Q39,"")</f>
        <v/>
      </c>
      <c r="T41" s="3"/>
    </row>
    <row r="42" spans="2:40" ht="14.25" customHeight="1" x14ac:dyDescent="0.25">
      <c r="B42" s="511"/>
      <c r="C42" s="509"/>
      <c r="D42" s="334" t="s">
        <v>79</v>
      </c>
      <c r="E42" s="440">
        <v>0</v>
      </c>
      <c r="F42" s="440">
        <v>0</v>
      </c>
      <c r="G42" s="440">
        <v>0</v>
      </c>
      <c r="H42" s="169">
        <f>ROUNDUP(H45*H39,0)</f>
        <v>0</v>
      </c>
      <c r="I42" s="169" t="str">
        <f>IFERROR(I45*H39,"")</f>
        <v/>
      </c>
      <c r="K42" s="511"/>
      <c r="L42" s="509"/>
      <c r="M42" s="334" t="s">
        <v>79</v>
      </c>
      <c r="N42" s="440">
        <v>0</v>
      </c>
      <c r="O42" s="440">
        <v>0</v>
      </c>
      <c r="P42" s="440">
        <v>0</v>
      </c>
      <c r="Q42" s="169">
        <f>ROUNDUP(Q45*Q39,0)</f>
        <v>0</v>
      </c>
      <c r="R42" s="169" t="str">
        <f>IFERROR(R45*Q39,"")</f>
        <v/>
      </c>
      <c r="T42" s="3"/>
    </row>
    <row r="43" spans="2:40" ht="14.25" customHeight="1" x14ac:dyDescent="0.25">
      <c r="B43" s="511"/>
      <c r="C43" s="509" t="s">
        <v>80</v>
      </c>
      <c r="D43" s="334" t="s">
        <v>77</v>
      </c>
      <c r="E43" s="167" t="str">
        <f>IFERROR(E40/E39,"")</f>
        <v/>
      </c>
      <c r="F43" s="167" t="str">
        <f>IFERROR(F40/F39,"")</f>
        <v/>
      </c>
      <c r="G43" s="167" t="str">
        <f>IFERROR(G40/G39,"")</f>
        <v/>
      </c>
      <c r="H43" s="118">
        <v>0</v>
      </c>
      <c r="I43" s="170" t="str">
        <f>IFERROR(FORECAST(H21,E43:G43,E21:G21),"")</f>
        <v/>
      </c>
      <c r="K43" s="511"/>
      <c r="L43" s="509" t="s">
        <v>80</v>
      </c>
      <c r="M43" s="334" t="s">
        <v>77</v>
      </c>
      <c r="N43" s="167" t="str">
        <f>IFERROR(N40/N39,"")</f>
        <v/>
      </c>
      <c r="O43" s="167" t="str">
        <f>IFERROR(O40/O39,"")</f>
        <v/>
      </c>
      <c r="P43" s="167" t="str">
        <f>IFERROR(P40/P39,"")</f>
        <v/>
      </c>
      <c r="Q43" s="118">
        <v>0</v>
      </c>
      <c r="R43" s="170" t="str">
        <f>IFERROR(FORECAST(Q21,N43:P43,N21:P21),"")</f>
        <v/>
      </c>
      <c r="T43" s="3"/>
    </row>
    <row r="44" spans="2:40" ht="14.25" customHeight="1" x14ac:dyDescent="0.25">
      <c r="B44" s="511"/>
      <c r="C44" s="509"/>
      <c r="D44" s="334" t="s">
        <v>78</v>
      </c>
      <c r="E44" s="167" t="str">
        <f>IFERROR(E41/E39,"")</f>
        <v/>
      </c>
      <c r="F44" s="167" t="str">
        <f>IFERROR(F41/F39,"")</f>
        <v/>
      </c>
      <c r="G44" s="167" t="str">
        <f>IFERROR(G41/G39,"")</f>
        <v/>
      </c>
      <c r="H44" s="118">
        <v>0</v>
      </c>
      <c r="I44" s="170" t="str">
        <f>IFERROR(FORECAST(H21,E44:G44,E21:G21),"")</f>
        <v/>
      </c>
      <c r="K44" s="511"/>
      <c r="L44" s="509"/>
      <c r="M44" s="334" t="s">
        <v>78</v>
      </c>
      <c r="N44" s="167" t="str">
        <f>IFERROR(N41/N39,"")</f>
        <v/>
      </c>
      <c r="O44" s="167" t="str">
        <f>IFERROR(O41/O39,"")</f>
        <v/>
      </c>
      <c r="P44" s="167" t="str">
        <f>IFERROR(P41/P39,"")</f>
        <v/>
      </c>
      <c r="Q44" s="118">
        <v>0</v>
      </c>
      <c r="R44" s="170" t="str">
        <f>IFERROR(FORECAST(Q21,N44:P44,N21:P21),"")</f>
        <v/>
      </c>
      <c r="T44" s="3"/>
    </row>
    <row r="45" spans="2:40" ht="14.25" customHeight="1" x14ac:dyDescent="0.25">
      <c r="B45" s="511"/>
      <c r="C45" s="509"/>
      <c r="D45" s="334" t="s">
        <v>79</v>
      </c>
      <c r="E45" s="167" t="str">
        <f>IFERROR(E42/E39,"")</f>
        <v/>
      </c>
      <c r="F45" s="167" t="str">
        <f>IFERROR(F42/F39,"")</f>
        <v/>
      </c>
      <c r="G45" s="167" t="str">
        <f>IFERROR(G42/G39,"")</f>
        <v/>
      </c>
      <c r="H45" s="118">
        <v>0</v>
      </c>
      <c r="I45" s="170" t="str">
        <f>IFERROR(FORECAST(H21,E45:G45,E21:G21),"")</f>
        <v/>
      </c>
      <c r="J45" s="25"/>
      <c r="K45" s="511"/>
      <c r="L45" s="509"/>
      <c r="M45" s="334" t="s">
        <v>79</v>
      </c>
      <c r="N45" s="167" t="str">
        <f>IFERROR(N42/N39,"")</f>
        <v/>
      </c>
      <c r="O45" s="167" t="str">
        <f>IFERROR(O42/O39,"")</f>
        <v/>
      </c>
      <c r="P45" s="167" t="str">
        <f>IFERROR(P42/P39,"")</f>
        <v/>
      </c>
      <c r="Q45" s="118">
        <v>0</v>
      </c>
      <c r="R45" s="170" t="str">
        <f>IFERROR(FORECAST(Q21,N45:P45,N21:P21),"")</f>
        <v/>
      </c>
    </row>
    <row r="46" spans="2:40" s="125" customFormat="1" ht="30.75" customHeight="1" x14ac:dyDescent="0.25">
      <c r="B46" s="119"/>
      <c r="C46" s="120"/>
      <c r="D46" s="121"/>
      <c r="E46" s="122" t="str">
        <f>IF(SUM(E40:E42)=E39,"","datos erróneos")</f>
        <v/>
      </c>
      <c r="F46" s="122" t="str">
        <f>IF(SUM(F40:F42)=F39,"","datos erróneos")</f>
        <v/>
      </c>
      <c r="G46" s="122" t="str">
        <f>IF(SUM(G40:G42)=G39,"","datos erróneos")</f>
        <v/>
      </c>
      <c r="H46" s="122" t="str">
        <f>IF(SUM(H43:H45)=1,"",(IF(SUM(H43:H45)=0,"","datos erróneos")))</f>
        <v/>
      </c>
      <c r="I46" s="123"/>
      <c r="J46" s="124"/>
      <c r="K46" s="119"/>
      <c r="L46" s="120"/>
      <c r="M46" s="121"/>
      <c r="N46" s="122" t="str">
        <f>IF(SUM(N40:N42)=N39,"","datos erróneos")</f>
        <v/>
      </c>
      <c r="O46" s="122" t="str">
        <f>IF(SUM(O40:O42)=O39,"","datos erróneos")</f>
        <v/>
      </c>
      <c r="P46" s="122" t="str">
        <f>IF(SUM(P40:P42)=P39,"","datos erróneos")</f>
        <v/>
      </c>
      <c r="Q46" s="122" t="str">
        <f>IF(SUM(Q43:Q45)=1,"",(IF(SUM(Q43:Q45)=0,"","datos erróneos")))</f>
        <v/>
      </c>
      <c r="R46" s="123"/>
      <c r="S46" s="124"/>
    </row>
    <row r="47" spans="2:40" ht="18" customHeight="1" x14ac:dyDescent="0.25">
      <c r="B47" s="444"/>
      <c r="C47" s="32"/>
      <c r="D47" s="32"/>
      <c r="E47" s="146"/>
      <c r="F47" s="32"/>
      <c r="G47" s="32"/>
      <c r="H47" s="32"/>
      <c r="I47" s="32"/>
      <c r="J47" s="33"/>
      <c r="K47" s="146"/>
      <c r="L47" s="146"/>
      <c r="M47" s="146"/>
      <c r="N47" s="32"/>
      <c r="O47" s="32"/>
      <c r="P47" s="32"/>
      <c r="Q47" s="32"/>
      <c r="R47" s="32"/>
      <c r="S47" s="35"/>
      <c r="T47" s="1"/>
      <c r="U47" s="1"/>
      <c r="V47" s="1"/>
      <c r="W47" s="1"/>
      <c r="X47" s="1"/>
      <c r="Y47" s="1"/>
      <c r="Z47" s="1"/>
      <c r="AA47" s="1"/>
      <c r="AB47" s="1"/>
      <c r="AC47" s="1"/>
      <c r="AD47" s="1"/>
      <c r="AE47" s="1"/>
      <c r="AF47" s="1"/>
      <c r="AG47" s="1"/>
      <c r="AH47" s="1"/>
      <c r="AI47" s="1"/>
      <c r="AJ47" s="1"/>
      <c r="AK47" s="1"/>
      <c r="AL47" s="1"/>
      <c r="AM47" s="1"/>
      <c r="AN47" s="1"/>
    </row>
    <row r="48" spans="2:40" s="1" customFormat="1" ht="16.5" customHeight="1" x14ac:dyDescent="0.25">
      <c r="B48" s="444" t="s">
        <v>87</v>
      </c>
      <c r="C48" s="32"/>
      <c r="D48" s="32"/>
      <c r="E48" s="146"/>
      <c r="F48" s="32"/>
      <c r="G48" s="32"/>
      <c r="H48" s="32"/>
      <c r="I48" s="32"/>
      <c r="J48" s="33"/>
      <c r="K48" s="146"/>
      <c r="L48" s="146"/>
      <c r="M48" s="146"/>
      <c r="N48" s="32"/>
      <c r="O48" s="32"/>
      <c r="P48" s="32"/>
      <c r="Q48" s="32"/>
      <c r="R48" s="32"/>
      <c r="S48" s="35"/>
    </row>
    <row r="49" spans="2:19" s="1" customFormat="1" ht="18.75" customHeight="1" x14ac:dyDescent="0.25">
      <c r="B49" s="444" t="s">
        <v>88</v>
      </c>
      <c r="C49" s="147"/>
      <c r="D49" s="147"/>
      <c r="E49" s="147"/>
      <c r="F49" s="147"/>
      <c r="G49" s="147"/>
      <c r="H49" s="147"/>
      <c r="I49" s="147"/>
      <c r="J49" s="148"/>
      <c r="K49" s="439"/>
      <c r="L49" s="439"/>
      <c r="M49" s="439"/>
      <c r="N49" s="147"/>
      <c r="O49" s="147"/>
      <c r="P49" s="147"/>
      <c r="Q49" s="147"/>
      <c r="R49" s="147"/>
      <c r="S49" s="35"/>
    </row>
    <row r="50" spans="2:19" s="1" customFormat="1" ht="45" customHeight="1" x14ac:dyDescent="0.25">
      <c r="B50" s="508" t="s">
        <v>89</v>
      </c>
      <c r="C50" s="508"/>
      <c r="D50" s="508"/>
      <c r="E50" s="508"/>
      <c r="F50" s="508"/>
      <c r="G50" s="508"/>
      <c r="H50" s="508"/>
      <c r="I50" s="508"/>
      <c r="J50" s="508"/>
      <c r="K50" s="508"/>
      <c r="L50" s="508"/>
      <c r="M50" s="508"/>
      <c r="N50" s="508"/>
      <c r="O50" s="508"/>
      <c r="P50" s="508"/>
      <c r="Q50" s="508"/>
      <c r="R50" s="508"/>
      <c r="S50" s="35"/>
    </row>
    <row r="51" spans="2:19" s="1" customFormat="1" ht="15.75" customHeight="1" x14ac:dyDescent="0.25">
      <c r="B51" s="444" t="s">
        <v>90</v>
      </c>
      <c r="C51" s="147"/>
      <c r="D51" s="147"/>
      <c r="E51" s="147"/>
      <c r="F51" s="147"/>
      <c r="G51" s="147"/>
      <c r="H51" s="147"/>
      <c r="I51" s="147"/>
      <c r="J51" s="148"/>
      <c r="K51" s="439"/>
      <c r="L51" s="439"/>
      <c r="M51" s="439"/>
      <c r="N51" s="147"/>
      <c r="O51" s="147"/>
      <c r="P51" s="147"/>
      <c r="Q51" s="147"/>
      <c r="R51" s="147"/>
      <c r="S51" s="35"/>
    </row>
    <row r="52" spans="2:19" x14ac:dyDescent="0.25">
      <c r="B52" s="444"/>
    </row>
    <row r="53" spans="2:19" ht="15" customHeight="1" x14ac:dyDescent="0.25"/>
    <row r="55" spans="2:19" ht="41.25" customHeight="1" x14ac:dyDescent="0.25"/>
    <row r="57" spans="2:19" x14ac:dyDescent="0.25">
      <c r="B57" s="97"/>
      <c r="C57" s="97"/>
      <c r="D57" s="97"/>
      <c r="E57" s="97"/>
      <c r="F57" s="97"/>
      <c r="G57" s="97"/>
      <c r="H57" s="97"/>
      <c r="I57" s="97"/>
      <c r="J57" s="97"/>
      <c r="K57" s="97"/>
      <c r="L57" s="97"/>
      <c r="M57" s="97"/>
      <c r="N57" s="97"/>
      <c r="O57" s="97"/>
      <c r="P57" s="97"/>
      <c r="Q57" s="97"/>
      <c r="R57" s="97"/>
    </row>
    <row r="58" spans="2:19" x14ac:dyDescent="0.25">
      <c r="B58" s="97"/>
      <c r="C58" s="97"/>
      <c r="D58" s="97"/>
      <c r="E58" s="97"/>
      <c r="F58" s="97"/>
      <c r="G58" s="97"/>
      <c r="H58" s="97"/>
      <c r="I58" s="97"/>
      <c r="J58" s="97"/>
      <c r="K58" s="97"/>
      <c r="L58" s="97"/>
      <c r="M58" s="97"/>
      <c r="N58" s="97"/>
      <c r="O58" s="97"/>
      <c r="P58" s="97"/>
      <c r="Q58" s="97"/>
      <c r="R58" s="97"/>
    </row>
    <row r="59" spans="2:19" ht="12" hidden="1" customHeight="1" x14ac:dyDescent="0.25">
      <c r="B59" s="97"/>
      <c r="C59" s="97"/>
      <c r="D59" s="97"/>
      <c r="E59" s="97"/>
      <c r="F59" s="97"/>
      <c r="G59" s="97"/>
      <c r="H59" s="97"/>
      <c r="I59" s="97"/>
      <c r="J59" s="97"/>
      <c r="K59" s="97"/>
      <c r="L59" s="97"/>
      <c r="M59" s="97"/>
      <c r="N59" s="97"/>
      <c r="O59" s="97"/>
      <c r="P59" s="97"/>
      <c r="Q59" s="97"/>
      <c r="R59" s="97"/>
    </row>
    <row r="60" spans="2:19" ht="9.75" hidden="1" customHeight="1" x14ac:dyDescent="0.25">
      <c r="B60" s="97"/>
      <c r="C60" s="97"/>
      <c r="D60" s="97"/>
      <c r="E60" s="97"/>
      <c r="F60" s="97"/>
      <c r="G60" s="97"/>
      <c r="H60" s="97"/>
      <c r="I60" s="97"/>
      <c r="J60" s="97"/>
      <c r="K60" s="97"/>
      <c r="L60" s="97"/>
      <c r="M60" s="97"/>
      <c r="N60" s="97"/>
      <c r="O60" s="97"/>
      <c r="P60" s="97"/>
      <c r="Q60" s="97"/>
      <c r="R60" s="97"/>
    </row>
    <row r="61" spans="2:19" ht="10.5" hidden="1" customHeight="1" x14ac:dyDescent="0.25">
      <c r="B61" s="97"/>
      <c r="C61" s="97"/>
      <c r="D61" s="97"/>
      <c r="E61" s="97"/>
      <c r="F61" s="97"/>
      <c r="G61" s="97"/>
      <c r="H61" s="97"/>
      <c r="I61" s="97"/>
      <c r="J61" s="97"/>
      <c r="K61" s="97"/>
      <c r="L61" s="97"/>
      <c r="M61" s="97"/>
      <c r="N61" s="97"/>
      <c r="O61" s="97"/>
      <c r="P61" s="97"/>
      <c r="Q61" s="97"/>
      <c r="R61" s="97"/>
    </row>
    <row r="62" spans="2:19" x14ac:dyDescent="0.25">
      <c r="B62" s="97"/>
      <c r="C62" s="97"/>
      <c r="D62" s="97"/>
      <c r="E62" s="97"/>
      <c r="F62" s="97"/>
      <c r="G62" s="97"/>
      <c r="H62" s="97"/>
      <c r="I62" s="97"/>
      <c r="J62" s="97"/>
      <c r="K62" s="97"/>
      <c r="L62" s="97"/>
      <c r="M62" s="97"/>
      <c r="N62" s="97"/>
      <c r="O62" s="97"/>
      <c r="P62" s="97"/>
      <c r="Q62" s="97"/>
      <c r="R62" s="97"/>
    </row>
  </sheetData>
  <sheetProtection password="CB78" sheet="1"/>
  <mergeCells count="66">
    <mergeCell ref="B1:P1"/>
    <mergeCell ref="E10:E11"/>
    <mergeCell ref="F10:F11"/>
    <mergeCell ref="G10:G11"/>
    <mergeCell ref="N10:N11"/>
    <mergeCell ref="B8:R8"/>
    <mergeCell ref="Q10:R10"/>
    <mergeCell ref="B2:R2"/>
    <mergeCell ref="B3:R3"/>
    <mergeCell ref="B10:D11"/>
    <mergeCell ref="H10:I10"/>
    <mergeCell ref="P10:P11"/>
    <mergeCell ref="K10:M11"/>
    <mergeCell ref="O10:O11"/>
    <mergeCell ref="B5:R7"/>
    <mergeCell ref="Q23:R23"/>
    <mergeCell ref="B39:B45"/>
    <mergeCell ref="L40:L42"/>
    <mergeCell ref="C43:C45"/>
    <mergeCell ref="L43:L45"/>
    <mergeCell ref="C35:C37"/>
    <mergeCell ref="L35:L37"/>
    <mergeCell ref="L32:L34"/>
    <mergeCell ref="K39:K45"/>
    <mergeCell ref="L39:M39"/>
    <mergeCell ref="Q31:R31"/>
    <mergeCell ref="C32:C34"/>
    <mergeCell ref="Q39:R39"/>
    <mergeCell ref="C40:C42"/>
    <mergeCell ref="L24:L26"/>
    <mergeCell ref="L27:L29"/>
    <mergeCell ref="C31:D31"/>
    <mergeCell ref="B12:B18"/>
    <mergeCell ref="F21:F22"/>
    <mergeCell ref="C12:D12"/>
    <mergeCell ref="H12:I12"/>
    <mergeCell ref="K23:K29"/>
    <mergeCell ref="C24:C26"/>
    <mergeCell ref="C23:D23"/>
    <mergeCell ref="G21:G22"/>
    <mergeCell ref="E21:E22"/>
    <mergeCell ref="K21:M22"/>
    <mergeCell ref="H23:I23"/>
    <mergeCell ref="Q12:R12"/>
    <mergeCell ref="C13:C15"/>
    <mergeCell ref="L13:L15"/>
    <mergeCell ref="C16:C18"/>
    <mergeCell ref="L16:L18"/>
    <mergeCell ref="K12:K18"/>
    <mergeCell ref="L12:M12"/>
    <mergeCell ref="O21:O22"/>
    <mergeCell ref="H21:I21"/>
    <mergeCell ref="Q21:R21"/>
    <mergeCell ref="N21:N22"/>
    <mergeCell ref="B50:R50"/>
    <mergeCell ref="P21:P22"/>
    <mergeCell ref="C39:D39"/>
    <mergeCell ref="H31:I31"/>
    <mergeCell ref="K31:K37"/>
    <mergeCell ref="B21:D22"/>
    <mergeCell ref="C27:C29"/>
    <mergeCell ref="B23:B29"/>
    <mergeCell ref="L31:M31"/>
    <mergeCell ref="L23:M23"/>
    <mergeCell ref="B31:B37"/>
    <mergeCell ref="H39:I39"/>
  </mergeCells>
  <hyperlinks>
    <hyperlink ref="Q1" location="Inicio!A1" display="Ir a Tabla de contenido"/>
  </hyperlinks>
  <pageMargins left="0.7" right="0.7" top="0.75" bottom="0.75" header="0.3" footer="0.3"/>
  <pageSetup paperSize="9" scale="76" fitToHeight="0" orientation="landscape" r:id="rId1"/>
  <ignoredErrors>
    <ignoredError sqref="E43:G43 E44:E45 F44:F45 G44:G45" unlockedFormula="1"/>
    <ignoredError sqref="H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N108"/>
  <sheetViews>
    <sheetView showGridLines="0" zoomScale="85" zoomScaleNormal="85" workbookViewId="0">
      <pane ySplit="3" topLeftCell="A4" activePane="bottomLeft" state="frozen"/>
      <selection pane="bottomLeft" activeCell="C7" sqref="B7:E7"/>
    </sheetView>
  </sheetViews>
  <sheetFormatPr baseColWidth="10" defaultColWidth="9.140625" defaultRowHeight="15" x14ac:dyDescent="0.25"/>
  <cols>
    <col min="1" max="1" width="11.42578125" customWidth="1"/>
    <col min="2" max="2" width="7.7109375" style="19" customWidth="1"/>
    <col min="3" max="3" width="22.5703125" style="19" customWidth="1"/>
    <col min="4" max="4" width="3.85546875" style="19" customWidth="1"/>
    <col min="5" max="8" width="12.42578125" style="19" customWidth="1"/>
    <col min="9" max="9" width="13.7109375" style="19" customWidth="1"/>
    <col min="10" max="10" width="5.140625" style="19" customWidth="1"/>
    <col min="11" max="11" width="7.7109375" style="19" customWidth="1"/>
    <col min="12" max="12" width="22.42578125" style="19" customWidth="1"/>
    <col min="13" max="13" width="3.85546875" style="19" customWidth="1"/>
    <col min="14" max="17" width="12.42578125" style="19" customWidth="1"/>
    <col min="18" max="18" width="13.5703125" style="19" customWidth="1"/>
    <col min="19" max="19" width="2.7109375" style="19" customWidth="1"/>
    <col min="20" max="20" width="34.5703125" hidden="1" customWidth="1"/>
    <col min="21" max="25" width="5.140625" hidden="1" customWidth="1"/>
    <col min="26" max="34" width="0" hidden="1" customWidth="1"/>
    <col min="35" max="36" width="11.42578125" hidden="1" customWidth="1"/>
    <col min="37" max="39" width="0" hidden="1" customWidth="1"/>
    <col min="40" max="256" width="11.42578125" customWidth="1"/>
  </cols>
  <sheetData>
    <row r="1" spans="2:20" ht="24.75" customHeight="1" x14ac:dyDescent="0.3">
      <c r="B1" s="470" t="s">
        <v>65</v>
      </c>
      <c r="C1" s="470"/>
      <c r="D1" s="470"/>
      <c r="E1" s="470"/>
      <c r="F1" s="470"/>
      <c r="G1" s="470"/>
      <c r="H1" s="470"/>
      <c r="I1" s="470"/>
      <c r="J1" s="470"/>
      <c r="K1" s="470"/>
      <c r="L1" s="470"/>
      <c r="M1" s="470"/>
      <c r="N1" s="470"/>
      <c r="O1" s="470"/>
      <c r="P1" s="470"/>
      <c r="Q1" s="55" t="s">
        <v>31</v>
      </c>
      <c r="R1" s="368"/>
    </row>
    <row r="2" spans="2:20" ht="14.25" customHeight="1" thickBot="1" x14ac:dyDescent="0.45">
      <c r="B2" s="525"/>
      <c r="C2" s="525"/>
      <c r="D2" s="525"/>
      <c r="E2" s="525"/>
      <c r="F2" s="525"/>
      <c r="G2" s="525"/>
      <c r="H2" s="525"/>
      <c r="I2" s="525"/>
      <c r="J2" s="525"/>
      <c r="K2" s="525"/>
      <c r="L2" s="525"/>
      <c r="M2" s="525"/>
      <c r="N2" s="525"/>
      <c r="O2" s="525"/>
      <c r="P2" s="525"/>
      <c r="Q2" s="525"/>
      <c r="R2" s="525"/>
    </row>
    <row r="3" spans="2:20" ht="28.5" customHeight="1" x14ac:dyDescent="0.25">
      <c r="B3" s="520" t="s">
        <v>91</v>
      </c>
      <c r="C3" s="520"/>
      <c r="D3" s="520"/>
      <c r="E3" s="520"/>
      <c r="F3" s="520"/>
      <c r="G3" s="520"/>
      <c r="H3" s="520"/>
      <c r="I3" s="520"/>
      <c r="J3" s="520"/>
      <c r="K3" s="520"/>
      <c r="L3" s="520"/>
      <c r="M3" s="520"/>
      <c r="N3" s="520"/>
      <c r="O3" s="520"/>
      <c r="P3" s="520"/>
      <c r="Q3" s="520"/>
      <c r="R3" s="520"/>
    </row>
    <row r="4" spans="2:20" ht="18.75" customHeight="1" x14ac:dyDescent="0.4">
      <c r="B4" s="98" t="s">
        <v>67</v>
      </c>
      <c r="C4" s="349"/>
      <c r="D4" s="349"/>
      <c r="E4" s="349"/>
      <c r="F4" s="349"/>
      <c r="G4" s="349"/>
      <c r="H4" s="349"/>
      <c r="I4" s="349"/>
      <c r="J4" s="349"/>
      <c r="K4" s="349"/>
      <c r="L4" s="349"/>
      <c r="M4" s="349"/>
      <c r="N4" s="349"/>
      <c r="O4" s="349"/>
      <c r="P4" s="349"/>
      <c r="Q4" s="349"/>
      <c r="R4" s="349"/>
    </row>
    <row r="5" spans="2:20" ht="16.5" customHeight="1" x14ac:dyDescent="0.4">
      <c r="B5" s="100" t="s">
        <v>92</v>
      </c>
      <c r="C5" s="349"/>
      <c r="D5" s="349"/>
      <c r="E5" s="349"/>
      <c r="F5" s="349"/>
      <c r="G5" s="349"/>
      <c r="H5" s="349"/>
      <c r="I5" s="349"/>
      <c r="J5" s="349"/>
      <c r="K5" s="349"/>
      <c r="L5" s="349"/>
      <c r="M5" s="349"/>
      <c r="N5" s="349"/>
      <c r="O5" s="349"/>
      <c r="P5" s="349"/>
      <c r="Q5" s="349"/>
      <c r="R5" s="349"/>
    </row>
    <row r="6" spans="2:20" ht="6.75" customHeight="1" x14ac:dyDescent="0.25">
      <c r="B6" s="518"/>
      <c r="C6" s="518"/>
      <c r="D6" s="518"/>
      <c r="E6" s="518"/>
      <c r="F6" s="518"/>
      <c r="G6" s="518"/>
      <c r="H6" s="518"/>
      <c r="I6" s="518"/>
      <c r="J6" s="518"/>
      <c r="K6" s="518"/>
      <c r="L6" s="518"/>
      <c r="M6" s="518"/>
      <c r="N6" s="518"/>
      <c r="O6" s="518"/>
      <c r="P6" s="518"/>
      <c r="Q6" s="518"/>
      <c r="R6" s="518"/>
    </row>
    <row r="7" spans="2:20" s="10" customFormat="1" ht="27" x14ac:dyDescent="0.25">
      <c r="B7" s="151" t="s">
        <v>93</v>
      </c>
      <c r="C7" s="21"/>
      <c r="D7" s="21"/>
      <c r="E7" s="21"/>
      <c r="F7" s="22"/>
      <c r="G7" s="22"/>
      <c r="H7" s="22"/>
      <c r="I7" s="22"/>
      <c r="J7" s="21"/>
      <c r="K7" s="21"/>
      <c r="L7" s="23"/>
      <c r="M7" s="23"/>
      <c r="N7" s="23"/>
      <c r="O7" s="21"/>
      <c r="P7" s="24"/>
      <c r="Q7" s="21"/>
      <c r="R7" s="21"/>
      <c r="S7" s="21"/>
    </row>
    <row r="8" spans="2:20" ht="22.5" customHeight="1" x14ac:dyDescent="0.25">
      <c r="B8" s="522" t="s">
        <v>94</v>
      </c>
      <c r="C8" s="522"/>
      <c r="D8" s="522"/>
      <c r="E8" s="517">
        <v>2014</v>
      </c>
      <c r="F8" s="517">
        <v>2015</v>
      </c>
      <c r="G8" s="517">
        <v>2016</v>
      </c>
      <c r="H8" s="517">
        <v>2017</v>
      </c>
      <c r="I8" s="517"/>
      <c r="K8" s="522" t="s">
        <v>95</v>
      </c>
      <c r="L8" s="522"/>
      <c r="M8" s="522"/>
      <c r="N8" s="517">
        <v>2014</v>
      </c>
      <c r="O8" s="517">
        <v>2015</v>
      </c>
      <c r="P8" s="517">
        <v>2016</v>
      </c>
      <c r="Q8" s="517">
        <v>2017</v>
      </c>
      <c r="R8" s="517"/>
      <c r="T8" s="3"/>
    </row>
    <row r="9" spans="2:20" ht="23.25" customHeight="1" x14ac:dyDescent="0.25">
      <c r="B9" s="522"/>
      <c r="C9" s="522"/>
      <c r="D9" s="522"/>
      <c r="E9" s="517"/>
      <c r="F9" s="517"/>
      <c r="G9" s="517"/>
      <c r="H9" s="441" t="s">
        <v>72</v>
      </c>
      <c r="I9" s="441" t="s">
        <v>73</v>
      </c>
      <c r="K9" s="522"/>
      <c r="L9" s="522"/>
      <c r="M9" s="522"/>
      <c r="N9" s="517"/>
      <c r="O9" s="517"/>
      <c r="P9" s="517"/>
      <c r="Q9" s="441" t="s">
        <v>72</v>
      </c>
      <c r="R9" s="441" t="s">
        <v>73</v>
      </c>
      <c r="T9" s="3"/>
    </row>
    <row r="10" spans="2:20" ht="14.25" customHeight="1" x14ac:dyDescent="0.25">
      <c r="B10" s="515" t="s">
        <v>74</v>
      </c>
      <c r="C10" s="509" t="s">
        <v>75</v>
      </c>
      <c r="D10" s="509"/>
      <c r="E10" s="171">
        <f>SUM(E21,E29,E37)</f>
        <v>0</v>
      </c>
      <c r="F10" s="171">
        <f t="shared" ref="F10:G13" si="0">SUM(F21,F29,F37)</f>
        <v>0</v>
      </c>
      <c r="G10" s="171">
        <f t="shared" si="0"/>
        <v>0</v>
      </c>
      <c r="H10" s="514">
        <f>SUM(H21,H29,H37)</f>
        <v>0</v>
      </c>
      <c r="I10" s="514"/>
      <c r="K10" s="515" t="s">
        <v>74</v>
      </c>
      <c r="L10" s="509" t="s">
        <v>75</v>
      </c>
      <c r="M10" s="509"/>
      <c r="N10" s="171">
        <f>SUM(N21,N29,N37)</f>
        <v>0</v>
      </c>
      <c r="O10" s="171">
        <f t="shared" ref="O10:P13" si="1">SUM(O21,O29,O37)</f>
        <v>0</v>
      </c>
      <c r="P10" s="171">
        <f t="shared" si="1"/>
        <v>0</v>
      </c>
      <c r="Q10" s="514">
        <f>SUM(Q21,Q29,Q37)</f>
        <v>0</v>
      </c>
      <c r="R10" s="514"/>
      <c r="T10" s="3"/>
    </row>
    <row r="11" spans="2:20" ht="14.25" customHeight="1" x14ac:dyDescent="0.25">
      <c r="B11" s="515"/>
      <c r="C11" s="509" t="s">
        <v>76</v>
      </c>
      <c r="D11" s="336" t="s">
        <v>77</v>
      </c>
      <c r="E11" s="445">
        <f>SUM(E22,E30,E38)</f>
        <v>0</v>
      </c>
      <c r="F11" s="445">
        <f t="shared" si="0"/>
        <v>0</v>
      </c>
      <c r="G11" s="445">
        <f t="shared" si="0"/>
        <v>0</v>
      </c>
      <c r="H11" s="335" t="str">
        <f>IFERROR(H14*H10,"")</f>
        <v/>
      </c>
      <c r="I11" s="335" t="str">
        <f>IFERROR(I14*H10,"")</f>
        <v/>
      </c>
      <c r="K11" s="515"/>
      <c r="L11" s="509" t="s">
        <v>76</v>
      </c>
      <c r="M11" s="336" t="s">
        <v>77</v>
      </c>
      <c r="N11" s="445">
        <f>SUM(N22,N30,N38)</f>
        <v>0</v>
      </c>
      <c r="O11" s="445">
        <f t="shared" si="1"/>
        <v>0</v>
      </c>
      <c r="P11" s="445">
        <f t="shared" si="1"/>
        <v>0</v>
      </c>
      <c r="Q11" s="335" t="str">
        <f>IFERROR(Q14*Q10,"")</f>
        <v/>
      </c>
      <c r="R11" s="335" t="str">
        <f>IFERROR(R14*Q10,"")</f>
        <v/>
      </c>
      <c r="T11" s="3"/>
    </row>
    <row r="12" spans="2:20" ht="14.25" customHeight="1" x14ac:dyDescent="0.25">
      <c r="B12" s="515"/>
      <c r="C12" s="509"/>
      <c r="D12" s="336" t="s">
        <v>78</v>
      </c>
      <c r="E12" s="445">
        <f>SUM(E23,E31,E39)</f>
        <v>0</v>
      </c>
      <c r="F12" s="445">
        <f t="shared" si="0"/>
        <v>0</v>
      </c>
      <c r="G12" s="445">
        <f t="shared" si="0"/>
        <v>0</v>
      </c>
      <c r="H12" s="335" t="str">
        <f>IFERROR(H15*H10,"")</f>
        <v/>
      </c>
      <c r="I12" s="335" t="str">
        <f>IFERROR(I15*H10,"")</f>
        <v/>
      </c>
      <c r="K12" s="515"/>
      <c r="L12" s="509"/>
      <c r="M12" s="336" t="s">
        <v>78</v>
      </c>
      <c r="N12" s="445">
        <f>SUM(N23,N31,N39)</f>
        <v>0</v>
      </c>
      <c r="O12" s="445">
        <f t="shared" si="1"/>
        <v>0</v>
      </c>
      <c r="P12" s="445">
        <f t="shared" si="1"/>
        <v>0</v>
      </c>
      <c r="Q12" s="335" t="str">
        <f>IFERROR(Q15*Q10,"")</f>
        <v/>
      </c>
      <c r="R12" s="335" t="str">
        <f>IFERROR(R15*Q10,"")</f>
        <v/>
      </c>
      <c r="T12" s="3"/>
    </row>
    <row r="13" spans="2:20" ht="14.25" customHeight="1" x14ac:dyDescent="0.25">
      <c r="B13" s="515"/>
      <c r="C13" s="509"/>
      <c r="D13" s="336" t="s">
        <v>79</v>
      </c>
      <c r="E13" s="339">
        <f>SUM(E24,E32,E40)</f>
        <v>0</v>
      </c>
      <c r="F13" s="339">
        <f t="shared" si="0"/>
        <v>0</v>
      </c>
      <c r="G13" s="339">
        <f t="shared" si="0"/>
        <v>0</v>
      </c>
      <c r="H13" s="335" t="str">
        <f>IFERROR(H16*H10,"")</f>
        <v/>
      </c>
      <c r="I13" s="335" t="str">
        <f>IFERROR(I16*H10,"")</f>
        <v/>
      </c>
      <c r="K13" s="515"/>
      <c r="L13" s="509"/>
      <c r="M13" s="336" t="s">
        <v>79</v>
      </c>
      <c r="N13" s="339">
        <f>SUM(N24,N32,N40)</f>
        <v>0</v>
      </c>
      <c r="O13" s="339">
        <f t="shared" si="1"/>
        <v>0</v>
      </c>
      <c r="P13" s="339">
        <f t="shared" si="1"/>
        <v>0</v>
      </c>
      <c r="Q13" s="335" t="str">
        <f>IFERROR(Q16*Q10,"")</f>
        <v/>
      </c>
      <c r="R13" s="335" t="str">
        <f>IFERROR(R16*Q10,"")</f>
        <v/>
      </c>
      <c r="T13" s="3"/>
    </row>
    <row r="14" spans="2:20" ht="14.25" customHeight="1" x14ac:dyDescent="0.25">
      <c r="B14" s="515"/>
      <c r="C14" s="509" t="s">
        <v>80</v>
      </c>
      <c r="D14" s="336" t="s">
        <v>77</v>
      </c>
      <c r="E14" s="332" t="str">
        <f>IFERROR(E11/E10,"")</f>
        <v/>
      </c>
      <c r="F14" s="332" t="str">
        <f>IFERROR(F11/F10,"")</f>
        <v/>
      </c>
      <c r="G14" s="332" t="str">
        <f>IFERROR(G11/G10,"")</f>
        <v/>
      </c>
      <c r="H14" s="167" t="str">
        <f>IFERROR(SUM(H22,H30,H38)/SUM(H21,H29,H37),"")</f>
        <v/>
      </c>
      <c r="I14" s="170" t="str">
        <f>IFERROR(FORECAST(H$8,E14:G14,E$8:G$8),"")</f>
        <v/>
      </c>
      <c r="K14" s="515"/>
      <c r="L14" s="509" t="s">
        <v>80</v>
      </c>
      <c r="M14" s="336" t="s">
        <v>77</v>
      </c>
      <c r="N14" s="332" t="str">
        <f>IFERROR(N11/N10,"")</f>
        <v/>
      </c>
      <c r="O14" s="332" t="str">
        <f>IFERROR(O11/O10,"")</f>
        <v/>
      </c>
      <c r="P14" s="332" t="str">
        <f>IFERROR(P11/P10,"")</f>
        <v/>
      </c>
      <c r="Q14" s="167" t="str">
        <f>IFERROR(SUM(Q22,Q30,Q38)/SUM(Q21,Q29,Q37),"")</f>
        <v/>
      </c>
      <c r="R14" s="170" t="str">
        <f>IFERROR(FORECAST(Q$8,N14:P14,N$8:P$8),"")</f>
        <v/>
      </c>
      <c r="T14" s="3"/>
    </row>
    <row r="15" spans="2:20" ht="14.25" customHeight="1" x14ac:dyDescent="0.25">
      <c r="B15" s="515"/>
      <c r="C15" s="509"/>
      <c r="D15" s="336" t="s">
        <v>78</v>
      </c>
      <c r="E15" s="332" t="str">
        <f>IFERROR(E12/E10,"")</f>
        <v/>
      </c>
      <c r="F15" s="332" t="str">
        <f>IFERROR(F12/F10,"")</f>
        <v/>
      </c>
      <c r="G15" s="332" t="str">
        <f>IFERROR(G12/G10,"")</f>
        <v/>
      </c>
      <c r="H15" s="167" t="str">
        <f>IFERROR(SUM(H23,H31,H39)/SUM(H21,H29,H37),"")</f>
        <v/>
      </c>
      <c r="I15" s="170" t="str">
        <f>IFERROR(FORECAST(H$8,E15:G15,E$8:G$8),"")</f>
        <v/>
      </c>
      <c r="K15" s="515"/>
      <c r="L15" s="509"/>
      <c r="M15" s="336" t="s">
        <v>78</v>
      </c>
      <c r="N15" s="332" t="str">
        <f>IFERROR(N12/N10,"")</f>
        <v/>
      </c>
      <c r="O15" s="332" t="str">
        <f>IFERROR(O12/O10,"")</f>
        <v/>
      </c>
      <c r="P15" s="332" t="str">
        <f>IFERROR(P12/P10,"")</f>
        <v/>
      </c>
      <c r="Q15" s="167" t="str">
        <f>IFERROR(SUM(Q23,Q31,Q39)/SUM(Q22,Q30,Q38),"")</f>
        <v/>
      </c>
      <c r="R15" s="170" t="str">
        <f>IFERROR(FORECAST(Q$8,N15:P15,N$8:P$8),"")</f>
        <v/>
      </c>
      <c r="T15" s="3"/>
    </row>
    <row r="16" spans="2:20" ht="14.25" customHeight="1" x14ac:dyDescent="0.25">
      <c r="B16" s="515"/>
      <c r="C16" s="509"/>
      <c r="D16" s="336" t="s">
        <v>79</v>
      </c>
      <c r="E16" s="332" t="str">
        <f>IFERROR(E13/E10,"")</f>
        <v/>
      </c>
      <c r="F16" s="332" t="str">
        <f>IFERROR(F13/F10,"")</f>
        <v/>
      </c>
      <c r="G16" s="332" t="str">
        <f>IFERROR(G13/G10,"")</f>
        <v/>
      </c>
      <c r="H16" s="167" t="str">
        <f>IFERROR(SUM(H24,H32,H40)/SUM(H21,H29,H37),"")</f>
        <v/>
      </c>
      <c r="I16" s="170" t="str">
        <f>IFERROR(FORECAST(H$8,E16:G16,E$8:G$8),"")</f>
        <v/>
      </c>
      <c r="J16" s="25"/>
      <c r="K16" s="515"/>
      <c r="L16" s="509"/>
      <c r="M16" s="336" t="s">
        <v>79</v>
      </c>
      <c r="N16" s="332" t="str">
        <f>IFERROR(N13/N10,"")</f>
        <v/>
      </c>
      <c r="O16" s="332" t="str">
        <f>IFERROR(O13/O10,"")</f>
        <v/>
      </c>
      <c r="P16" s="332" t="str">
        <f>IFERROR(P13/P10,"")</f>
        <v/>
      </c>
      <c r="Q16" s="167" t="str">
        <f>IFERROR(SUM(Q24,Q32,Q40)/SUM(Q23,Q31,Q39),"")</f>
        <v/>
      </c>
      <c r="R16" s="170" t="str">
        <f>IFERROR(FORECAST(Q$8,N16:P16,N$8:P$8),"")</f>
        <v/>
      </c>
    </row>
    <row r="17" spans="2:20" ht="4.5" customHeight="1" x14ac:dyDescent="0.25">
      <c r="B17" s="26"/>
      <c r="C17" s="25"/>
      <c r="D17" s="25"/>
      <c r="E17" s="25"/>
      <c r="F17" s="25"/>
      <c r="G17" s="25" t="str">
        <f>IFERROR(G13/G9,"")</f>
        <v/>
      </c>
      <c r="H17" s="25"/>
      <c r="I17" s="25"/>
      <c r="N17" s="25"/>
      <c r="O17" s="25"/>
      <c r="P17" s="25"/>
      <c r="Q17" s="25"/>
      <c r="R17" s="25"/>
    </row>
    <row r="18" spans="2:20" s="4" customFormat="1" ht="28.5" customHeight="1" x14ac:dyDescent="0.5">
      <c r="B18" s="99" t="s">
        <v>81</v>
      </c>
      <c r="C18" s="27"/>
      <c r="D18" s="27"/>
      <c r="E18" s="27"/>
      <c r="F18" s="27"/>
      <c r="G18" s="27"/>
      <c r="H18" s="27"/>
      <c r="I18" s="27"/>
      <c r="J18" s="28"/>
      <c r="K18" s="28"/>
      <c r="L18" s="28"/>
      <c r="M18" s="28"/>
      <c r="N18" s="27"/>
      <c r="O18" s="27"/>
      <c r="P18" s="27"/>
      <c r="Q18" s="27"/>
      <c r="R18" s="27"/>
      <c r="S18" s="28"/>
    </row>
    <row r="19" spans="2:20" ht="22.5" customHeight="1" x14ac:dyDescent="0.25">
      <c r="B19" s="512" t="s">
        <v>94</v>
      </c>
      <c r="C19" s="512"/>
      <c r="D19" s="512"/>
      <c r="E19" s="507">
        <v>2014</v>
      </c>
      <c r="F19" s="507">
        <v>2015</v>
      </c>
      <c r="G19" s="507">
        <v>2016</v>
      </c>
      <c r="H19" s="507">
        <v>2017</v>
      </c>
      <c r="I19" s="507"/>
      <c r="K19" s="512" t="s">
        <v>95</v>
      </c>
      <c r="L19" s="512"/>
      <c r="M19" s="512"/>
      <c r="N19" s="507">
        <v>2014</v>
      </c>
      <c r="O19" s="507">
        <v>2015</v>
      </c>
      <c r="P19" s="507">
        <v>2016</v>
      </c>
      <c r="Q19" s="507">
        <v>2017</v>
      </c>
      <c r="R19" s="507"/>
      <c r="T19" s="3"/>
    </row>
    <row r="20" spans="2:20" ht="23.25" customHeight="1" x14ac:dyDescent="0.25">
      <c r="B20" s="512"/>
      <c r="C20" s="512"/>
      <c r="D20" s="512"/>
      <c r="E20" s="507"/>
      <c r="F20" s="507"/>
      <c r="G20" s="507"/>
      <c r="H20" s="438" t="s">
        <v>72</v>
      </c>
      <c r="I20" s="438" t="s">
        <v>73</v>
      </c>
      <c r="K20" s="512"/>
      <c r="L20" s="512"/>
      <c r="M20" s="512"/>
      <c r="N20" s="507"/>
      <c r="O20" s="507"/>
      <c r="P20" s="507"/>
      <c r="Q20" s="438" t="s">
        <v>72</v>
      </c>
      <c r="R20" s="438" t="s">
        <v>73</v>
      </c>
      <c r="T20" s="3"/>
    </row>
    <row r="21" spans="2:20" ht="14.25" customHeight="1" x14ac:dyDescent="0.25">
      <c r="B21" s="524" t="s">
        <v>82</v>
      </c>
      <c r="C21" s="509" t="s">
        <v>75</v>
      </c>
      <c r="D21" s="509"/>
      <c r="E21" s="117">
        <v>0</v>
      </c>
      <c r="F21" s="440">
        <v>0</v>
      </c>
      <c r="G21" s="440">
        <v>0</v>
      </c>
      <c r="H21" s="510">
        <v>0</v>
      </c>
      <c r="I21" s="510"/>
      <c r="K21" s="524" t="s">
        <v>82</v>
      </c>
      <c r="L21" s="509" t="s">
        <v>75</v>
      </c>
      <c r="M21" s="509"/>
      <c r="N21" s="117">
        <v>0</v>
      </c>
      <c r="O21" s="440">
        <v>0</v>
      </c>
      <c r="P21" s="440">
        <v>0</v>
      </c>
      <c r="Q21" s="510">
        <v>0</v>
      </c>
      <c r="R21" s="510"/>
      <c r="T21" s="3"/>
    </row>
    <row r="22" spans="2:20" ht="14.25" customHeight="1" x14ac:dyDescent="0.25">
      <c r="B22" s="524"/>
      <c r="C22" s="509" t="s">
        <v>76</v>
      </c>
      <c r="D22" s="338" t="s">
        <v>77</v>
      </c>
      <c r="E22" s="440">
        <v>0</v>
      </c>
      <c r="F22" s="440">
        <v>0</v>
      </c>
      <c r="G22" s="440">
        <v>0</v>
      </c>
      <c r="H22" s="169">
        <f>ROUNDUP(H25*H21,0)</f>
        <v>0</v>
      </c>
      <c r="I22" s="169" t="str">
        <f>IFERROR(I25*H21,"")</f>
        <v/>
      </c>
      <c r="K22" s="524"/>
      <c r="L22" s="509" t="s">
        <v>76</v>
      </c>
      <c r="M22" s="338" t="s">
        <v>77</v>
      </c>
      <c r="N22" s="440">
        <v>0</v>
      </c>
      <c r="O22" s="440">
        <v>0</v>
      </c>
      <c r="P22" s="440">
        <v>0</v>
      </c>
      <c r="Q22" s="169">
        <f>ROUNDUP(Q25*Q21,0)</f>
        <v>0</v>
      </c>
      <c r="R22" s="169" t="str">
        <f>IFERROR(R25*Q21,"")</f>
        <v/>
      </c>
      <c r="T22" s="3"/>
    </row>
    <row r="23" spans="2:20" ht="14.25" customHeight="1" x14ac:dyDescent="0.25">
      <c r="B23" s="524"/>
      <c r="C23" s="509"/>
      <c r="D23" s="338" t="s">
        <v>78</v>
      </c>
      <c r="E23" s="440">
        <v>0</v>
      </c>
      <c r="F23" s="440">
        <v>0</v>
      </c>
      <c r="G23" s="440">
        <v>0</v>
      </c>
      <c r="H23" s="169">
        <f>ROUNDUP(H26*H22,0)</f>
        <v>0</v>
      </c>
      <c r="I23" s="169" t="str">
        <f>IFERROR(I26*H21,"")</f>
        <v/>
      </c>
      <c r="K23" s="524"/>
      <c r="L23" s="509"/>
      <c r="M23" s="338" t="s">
        <v>78</v>
      </c>
      <c r="N23" s="440">
        <v>0</v>
      </c>
      <c r="O23" s="440">
        <v>0</v>
      </c>
      <c r="P23" s="440">
        <v>0</v>
      </c>
      <c r="Q23" s="169">
        <f>ROUNDUP(Q26*Q21,0)</f>
        <v>0</v>
      </c>
      <c r="R23" s="169" t="str">
        <f>IFERROR(R26*Q21,"")</f>
        <v/>
      </c>
      <c r="T23" s="3"/>
    </row>
    <row r="24" spans="2:20" ht="14.25" customHeight="1" x14ac:dyDescent="0.25">
      <c r="B24" s="524"/>
      <c r="C24" s="509"/>
      <c r="D24" s="338" t="s">
        <v>79</v>
      </c>
      <c r="E24" s="440">
        <v>0</v>
      </c>
      <c r="F24" s="440">
        <v>0</v>
      </c>
      <c r="G24" s="440">
        <v>0</v>
      </c>
      <c r="H24" s="169">
        <f>ROUNDUP(H27*H23,0)</f>
        <v>0</v>
      </c>
      <c r="I24" s="169" t="str">
        <f>IFERROR(I27*H21,"")</f>
        <v/>
      </c>
      <c r="K24" s="524"/>
      <c r="L24" s="509"/>
      <c r="M24" s="338" t="s">
        <v>79</v>
      </c>
      <c r="N24" s="440">
        <v>0</v>
      </c>
      <c r="O24" s="440">
        <v>0</v>
      </c>
      <c r="P24" s="440">
        <v>0</v>
      </c>
      <c r="Q24" s="169">
        <f>ROUNDUP(Q27*Q21,0)</f>
        <v>0</v>
      </c>
      <c r="R24" s="169" t="str">
        <f>IFERROR(R27*Q21,"")</f>
        <v/>
      </c>
      <c r="T24" s="3"/>
    </row>
    <row r="25" spans="2:20" ht="14.25" customHeight="1" x14ac:dyDescent="0.25">
      <c r="B25" s="524"/>
      <c r="C25" s="509" t="s">
        <v>80</v>
      </c>
      <c r="D25" s="338" t="s">
        <v>77</v>
      </c>
      <c r="E25" s="167" t="str">
        <f>IFERROR(E22/E21,"")</f>
        <v/>
      </c>
      <c r="F25" s="167" t="str">
        <f>IFERROR(F22/F21,"")</f>
        <v/>
      </c>
      <c r="G25" s="167" t="str">
        <f>IFERROR(G22/G21,"")</f>
        <v/>
      </c>
      <c r="H25" s="118">
        <v>0</v>
      </c>
      <c r="I25" s="170" t="str">
        <f>IFERROR(FORECAST(H19,E25:G25,E19:G19),"")</f>
        <v/>
      </c>
      <c r="K25" s="524"/>
      <c r="L25" s="509" t="s">
        <v>80</v>
      </c>
      <c r="M25" s="338" t="s">
        <v>77</v>
      </c>
      <c r="N25" s="167" t="str">
        <f t="shared" ref="N25:P27" si="2">IFERROR(N22/N21,"")</f>
        <v/>
      </c>
      <c r="O25" s="167" t="str">
        <f t="shared" si="2"/>
        <v/>
      </c>
      <c r="P25" s="167" t="str">
        <f t="shared" si="2"/>
        <v/>
      </c>
      <c r="Q25" s="118">
        <v>0</v>
      </c>
      <c r="R25" s="170" t="str">
        <f>IFERROR(FORECAST(Q$19,N25:P25,N$19:P$19),"")</f>
        <v/>
      </c>
      <c r="T25" s="3"/>
    </row>
    <row r="26" spans="2:20" ht="14.25" customHeight="1" x14ac:dyDescent="0.25">
      <c r="B26" s="524"/>
      <c r="C26" s="509"/>
      <c r="D26" s="338" t="s">
        <v>78</v>
      </c>
      <c r="E26" s="167" t="str">
        <f>IFERROR(E23/E21,"")</f>
        <v/>
      </c>
      <c r="F26" s="167" t="str">
        <f>IFERROR(F23/F21,"")</f>
        <v/>
      </c>
      <c r="G26" s="167" t="str">
        <f>IFERROR(G23/G21,"")</f>
        <v/>
      </c>
      <c r="H26" s="118">
        <v>0</v>
      </c>
      <c r="I26" s="170" t="str">
        <f>IFERROR(FORECAST(H19,E26:G26,E19:G19),"")</f>
        <v/>
      </c>
      <c r="K26" s="524"/>
      <c r="L26" s="509"/>
      <c r="M26" s="338" t="s">
        <v>78</v>
      </c>
      <c r="N26" s="167" t="str">
        <f t="shared" si="2"/>
        <v/>
      </c>
      <c r="O26" s="167" t="str">
        <f t="shared" si="2"/>
        <v/>
      </c>
      <c r="P26" s="167" t="str">
        <f t="shared" si="2"/>
        <v/>
      </c>
      <c r="Q26" s="118">
        <v>0</v>
      </c>
      <c r="R26" s="170" t="str">
        <f>IFERROR(FORECAST(Q$19,N26:P26,N$19:P$19),"")</f>
        <v/>
      </c>
      <c r="T26" s="3"/>
    </row>
    <row r="27" spans="2:20" ht="14.25" customHeight="1" x14ac:dyDescent="0.25">
      <c r="B27" s="524"/>
      <c r="C27" s="509"/>
      <c r="D27" s="338" t="s">
        <v>79</v>
      </c>
      <c r="E27" s="167" t="str">
        <f>IFERROR(E24/E21,"")</f>
        <v/>
      </c>
      <c r="F27" s="167" t="str">
        <f>IFERROR(F24/F21,"")</f>
        <v/>
      </c>
      <c r="G27" s="167" t="str">
        <f>IFERROR(G24/G21,"")</f>
        <v/>
      </c>
      <c r="H27" s="118">
        <v>0</v>
      </c>
      <c r="I27" s="170" t="str">
        <f>IFERROR(FORECAST(H19,E27:G27,E19:G19),"")</f>
        <v/>
      </c>
      <c r="J27" s="25"/>
      <c r="K27" s="524"/>
      <c r="L27" s="509"/>
      <c r="M27" s="338" t="s">
        <v>79</v>
      </c>
      <c r="N27" s="167" t="str">
        <f t="shared" si="2"/>
        <v/>
      </c>
      <c r="O27" s="167" t="str">
        <f t="shared" si="2"/>
        <v/>
      </c>
      <c r="P27" s="167" t="str">
        <f t="shared" si="2"/>
        <v/>
      </c>
      <c r="Q27" s="118">
        <v>0</v>
      </c>
      <c r="R27" s="170" t="str">
        <f>IFERROR(FORECAST(Q$19,N27:P27,N$19:P$19),"")</f>
        <v/>
      </c>
    </row>
    <row r="28" spans="2:20" s="125" customFormat="1" ht="14.25" customHeight="1" x14ac:dyDescent="0.25">
      <c r="B28" s="119"/>
      <c r="C28" s="120"/>
      <c r="D28" s="121"/>
      <c r="E28" s="122" t="str">
        <f>IF(SUM(E22:E24)=E21,"","datos erróneos")</f>
        <v/>
      </c>
      <c r="F28" s="122" t="str">
        <f>IF(SUM(F22:F24)=F21,"","datos erróneos")</f>
        <v/>
      </c>
      <c r="G28" s="122" t="str">
        <f>IF(SUM(G22:G24)=G21,"","datos erróneos")</f>
        <v/>
      </c>
      <c r="H28" s="122" t="str">
        <f>IF(SUM(H25:H27)=1,"",(IF(SUM(H25:H27)=0,"","datos erróneos")))</f>
        <v/>
      </c>
      <c r="I28" s="123"/>
      <c r="J28" s="124"/>
      <c r="K28" s="119"/>
      <c r="L28" s="120"/>
      <c r="M28" s="121"/>
      <c r="N28" s="122" t="str">
        <f>IF(SUM(N22:N24)=N21,"","datos erróneos")</f>
        <v/>
      </c>
      <c r="O28" s="122" t="str">
        <f>IF(SUM(O22:O24)=O21,"","datos erróneos")</f>
        <v/>
      </c>
      <c r="P28" s="122" t="str">
        <f>IF(SUM(P22:P24)=P21,"","datos erróneos")</f>
        <v/>
      </c>
      <c r="Q28" s="122" t="str">
        <f>IF(SUM(Q25:Q27)=1,"",(IF(SUM(Q25:Q27)=0,"","datos erróneos")))</f>
        <v/>
      </c>
      <c r="R28" s="123"/>
      <c r="S28" s="124"/>
    </row>
    <row r="29" spans="2:20" ht="14.25" customHeight="1" x14ac:dyDescent="0.25">
      <c r="B29" s="524" t="s">
        <v>83</v>
      </c>
      <c r="C29" s="509" t="s">
        <v>75</v>
      </c>
      <c r="D29" s="509"/>
      <c r="E29" s="117">
        <v>0</v>
      </c>
      <c r="F29" s="440">
        <v>0</v>
      </c>
      <c r="G29" s="440">
        <v>0</v>
      </c>
      <c r="H29" s="510">
        <v>0</v>
      </c>
      <c r="I29" s="510"/>
      <c r="K29" s="524" t="s">
        <v>83</v>
      </c>
      <c r="L29" s="509" t="s">
        <v>75</v>
      </c>
      <c r="M29" s="509"/>
      <c r="N29" s="117">
        <v>0</v>
      </c>
      <c r="O29" s="440">
        <v>0</v>
      </c>
      <c r="P29" s="440">
        <v>0</v>
      </c>
      <c r="Q29" s="510">
        <v>0</v>
      </c>
      <c r="R29" s="510"/>
      <c r="T29" s="3"/>
    </row>
    <row r="30" spans="2:20" ht="14.25" customHeight="1" x14ac:dyDescent="0.25">
      <c r="B30" s="524"/>
      <c r="C30" s="509" t="s">
        <v>76</v>
      </c>
      <c r="D30" s="338" t="s">
        <v>77</v>
      </c>
      <c r="E30" s="440">
        <v>0</v>
      </c>
      <c r="F30" s="440">
        <v>0</v>
      </c>
      <c r="G30" s="440">
        <v>0</v>
      </c>
      <c r="H30" s="169">
        <f>ROUNDUP(H33*H29,0)</f>
        <v>0</v>
      </c>
      <c r="I30" s="169" t="str">
        <f>IFERROR(I33*H29,"")</f>
        <v/>
      </c>
      <c r="K30" s="524"/>
      <c r="L30" s="509" t="s">
        <v>76</v>
      </c>
      <c r="M30" s="338" t="s">
        <v>77</v>
      </c>
      <c r="N30" s="440">
        <v>0</v>
      </c>
      <c r="O30" s="440">
        <v>0</v>
      </c>
      <c r="P30" s="440">
        <v>0</v>
      </c>
      <c r="Q30" s="169">
        <f>ROUNDUP(Q$33*Q$29,0)</f>
        <v>0</v>
      </c>
      <c r="R30" s="169" t="str">
        <f>IFERROR(R33*Q29,"")</f>
        <v/>
      </c>
      <c r="T30" s="3"/>
    </row>
    <row r="31" spans="2:20" ht="14.25" customHeight="1" x14ac:dyDescent="0.25">
      <c r="B31" s="524"/>
      <c r="C31" s="509"/>
      <c r="D31" s="338" t="s">
        <v>78</v>
      </c>
      <c r="E31" s="440">
        <v>0</v>
      </c>
      <c r="F31" s="440">
        <v>0</v>
      </c>
      <c r="G31" s="440">
        <v>0</v>
      </c>
      <c r="H31" s="169">
        <f>ROUNDUP(H34*H30,0)</f>
        <v>0</v>
      </c>
      <c r="I31" s="169" t="str">
        <f>IFERROR(I34*H29,"")</f>
        <v/>
      </c>
      <c r="K31" s="524"/>
      <c r="L31" s="509"/>
      <c r="M31" s="338" t="s">
        <v>78</v>
      </c>
      <c r="N31" s="440">
        <v>0</v>
      </c>
      <c r="O31" s="440">
        <v>0</v>
      </c>
      <c r="P31" s="440">
        <v>0</v>
      </c>
      <c r="Q31" s="169">
        <f>ROUNDUP(Q$33*Q$29,0)</f>
        <v>0</v>
      </c>
      <c r="R31" s="169" t="str">
        <f>IFERROR(R34*Q29,"")</f>
        <v/>
      </c>
      <c r="T31" s="3"/>
    </row>
    <row r="32" spans="2:20" ht="14.25" customHeight="1" x14ac:dyDescent="0.25">
      <c r="B32" s="524"/>
      <c r="C32" s="509"/>
      <c r="D32" s="338" t="s">
        <v>79</v>
      </c>
      <c r="E32" s="440">
        <v>0</v>
      </c>
      <c r="F32" s="440">
        <v>0</v>
      </c>
      <c r="G32" s="440">
        <v>0</v>
      </c>
      <c r="H32" s="169">
        <f>ROUNDUP(H35*H31,0)</f>
        <v>0</v>
      </c>
      <c r="I32" s="169" t="str">
        <f>IFERROR(I35*H29,"")</f>
        <v/>
      </c>
      <c r="K32" s="524"/>
      <c r="L32" s="509"/>
      <c r="M32" s="338" t="s">
        <v>79</v>
      </c>
      <c r="N32" s="440">
        <v>0</v>
      </c>
      <c r="O32" s="440">
        <v>0</v>
      </c>
      <c r="P32" s="440">
        <v>0</v>
      </c>
      <c r="Q32" s="169">
        <f>ROUNDUP(Q$33*Q$29,0)</f>
        <v>0</v>
      </c>
      <c r="R32" s="169" t="str">
        <f>IFERROR(R35*Q29,"")</f>
        <v/>
      </c>
      <c r="T32" s="3"/>
    </row>
    <row r="33" spans="2:40" ht="14.25" customHeight="1" x14ac:dyDescent="0.25">
      <c r="B33" s="524"/>
      <c r="C33" s="509" t="s">
        <v>80</v>
      </c>
      <c r="D33" s="338" t="s">
        <v>77</v>
      </c>
      <c r="E33" s="167" t="str">
        <f>IFERROR(E30/E29,"")</f>
        <v/>
      </c>
      <c r="F33" s="167" t="str">
        <f>IFERROR(F30/F29,"")</f>
        <v/>
      </c>
      <c r="G33" s="167" t="str">
        <f>IFERROR(G30/G29,"")</f>
        <v/>
      </c>
      <c r="H33" s="118">
        <v>0</v>
      </c>
      <c r="I33" s="170" t="str">
        <f>IFERROR(FORECAST(H$19,E33:G33,E$19:G$19),"")</f>
        <v/>
      </c>
      <c r="K33" s="524"/>
      <c r="L33" s="509" t="s">
        <v>80</v>
      </c>
      <c r="M33" s="338" t="s">
        <v>77</v>
      </c>
      <c r="N33" s="167" t="str">
        <f>IFERROR(N30/N29,"")</f>
        <v/>
      </c>
      <c r="O33" s="167" t="str">
        <f>IFERROR(O30/O29,"")</f>
        <v/>
      </c>
      <c r="P33" s="167" t="str">
        <f>IFERROR(P30/P29,"")</f>
        <v/>
      </c>
      <c r="Q33" s="118">
        <v>0</v>
      </c>
      <c r="R33" s="170" t="str">
        <f>IFERROR(FORECAST(Q$19,N33:P33,N$19:P$19),"")</f>
        <v/>
      </c>
      <c r="T33" s="3"/>
    </row>
    <row r="34" spans="2:40" ht="14.25" customHeight="1" x14ac:dyDescent="0.25">
      <c r="B34" s="524"/>
      <c r="C34" s="509"/>
      <c r="D34" s="338" t="s">
        <v>78</v>
      </c>
      <c r="E34" s="167" t="str">
        <f>IFERROR(E31/E29,"")</f>
        <v/>
      </c>
      <c r="F34" s="167" t="str">
        <f>IFERROR(F31/F29,"")</f>
        <v/>
      </c>
      <c r="G34" s="167" t="str">
        <f>IFERROR(G31/G29,"")</f>
        <v/>
      </c>
      <c r="H34" s="118">
        <v>0</v>
      </c>
      <c r="I34" s="170" t="str">
        <f>IFERROR(FORECAST(H$19,E34:G34,E$19:G$19),"")</f>
        <v/>
      </c>
      <c r="K34" s="524"/>
      <c r="L34" s="509"/>
      <c r="M34" s="338" t="s">
        <v>78</v>
      </c>
      <c r="N34" s="167" t="str">
        <f t="shared" ref="N34:P35" si="3">IFERROR(N31/N30,"")</f>
        <v/>
      </c>
      <c r="O34" s="167" t="str">
        <f t="shared" si="3"/>
        <v/>
      </c>
      <c r="P34" s="167" t="str">
        <f t="shared" si="3"/>
        <v/>
      </c>
      <c r="Q34" s="118">
        <v>0</v>
      </c>
      <c r="R34" s="170" t="str">
        <f>IFERROR(FORECAST(Q$19,N34:P34,N$19:P$19),"")</f>
        <v/>
      </c>
      <c r="T34" s="3"/>
    </row>
    <row r="35" spans="2:40" ht="14.25" customHeight="1" x14ac:dyDescent="0.25">
      <c r="B35" s="524"/>
      <c r="C35" s="509"/>
      <c r="D35" s="338" t="s">
        <v>79</v>
      </c>
      <c r="E35" s="167" t="str">
        <f>IFERROR(E32/E29,"")</f>
        <v/>
      </c>
      <c r="F35" s="167" t="str">
        <f>IFERROR(F32/F29,"")</f>
        <v/>
      </c>
      <c r="G35" s="167" t="str">
        <f>IFERROR(G32/G29,"")</f>
        <v/>
      </c>
      <c r="H35" s="118">
        <v>0</v>
      </c>
      <c r="I35" s="170" t="str">
        <f>IFERROR(FORECAST(H$19,E35:G35,E$19:G$19),"")</f>
        <v/>
      </c>
      <c r="J35" s="25"/>
      <c r="K35" s="524"/>
      <c r="L35" s="509"/>
      <c r="M35" s="338" t="s">
        <v>79</v>
      </c>
      <c r="N35" s="167" t="str">
        <f t="shared" si="3"/>
        <v/>
      </c>
      <c r="O35" s="167" t="str">
        <f t="shared" si="3"/>
        <v/>
      </c>
      <c r="P35" s="167" t="str">
        <f t="shared" si="3"/>
        <v/>
      </c>
      <c r="Q35" s="118">
        <v>0</v>
      </c>
      <c r="R35" s="170" t="str">
        <f>IFERROR(FORECAST(Q$19,N35:P35,N$19:P$19),"")</f>
        <v/>
      </c>
    </row>
    <row r="36" spans="2:40" s="125" customFormat="1" ht="14.25" customHeight="1" x14ac:dyDescent="0.25">
      <c r="B36" s="119"/>
      <c r="C36" s="120"/>
      <c r="D36" s="121"/>
      <c r="E36" s="122" t="str">
        <f>IF(SUM(E30:E32)=E29,"","datos erróneos")</f>
        <v/>
      </c>
      <c r="F36" s="122" t="str">
        <f>IF(SUM(F30:F32)=F29,"","datos erróneos")</f>
        <v/>
      </c>
      <c r="G36" s="122" t="str">
        <f>IF(SUM(G30:G32)=G29,"","datos erróneos")</f>
        <v/>
      </c>
      <c r="H36" s="122" t="str">
        <f>IF(SUM(H33:H35)=1,"",(IF(SUM(H33:H35)=0,"","datos erróneos")))</f>
        <v/>
      </c>
      <c r="I36" s="123"/>
      <c r="J36" s="124"/>
      <c r="K36" s="119"/>
      <c r="L36" s="120"/>
      <c r="M36" s="121"/>
      <c r="N36" s="122" t="str">
        <f>IF(SUM(N30:N32)=N29,"","datos erróneos")</f>
        <v/>
      </c>
      <c r="O36" s="122" t="str">
        <f>IF(SUM(O30:O32)=O29,"","datos erróneos")</f>
        <v/>
      </c>
      <c r="P36" s="122" t="str">
        <f>IF(SUM(P30:P32)=P29,"","datos erróneos")</f>
        <v/>
      </c>
      <c r="Q36" s="122" t="str">
        <f>IF(SUM(Q33:Q35)=1,"",(IF(SUM(Q33:Q35)=0,"","datos erróneos")))</f>
        <v/>
      </c>
      <c r="R36" s="123"/>
      <c r="S36" s="124"/>
    </row>
    <row r="37" spans="2:40" ht="14.25" customHeight="1" x14ac:dyDescent="0.25">
      <c r="B37" s="524" t="s">
        <v>86</v>
      </c>
      <c r="C37" s="509" t="s">
        <v>75</v>
      </c>
      <c r="D37" s="509"/>
      <c r="E37" s="117">
        <v>0</v>
      </c>
      <c r="F37" s="440">
        <v>0</v>
      </c>
      <c r="G37" s="440">
        <v>0</v>
      </c>
      <c r="H37" s="510">
        <v>0</v>
      </c>
      <c r="I37" s="510"/>
      <c r="K37" s="524" t="s">
        <v>86</v>
      </c>
      <c r="L37" s="509" t="s">
        <v>75</v>
      </c>
      <c r="M37" s="509"/>
      <c r="N37" s="117">
        <v>0</v>
      </c>
      <c r="O37" s="440">
        <v>0</v>
      </c>
      <c r="P37" s="440">
        <v>0</v>
      </c>
      <c r="Q37" s="510">
        <v>0</v>
      </c>
      <c r="R37" s="510"/>
      <c r="T37" s="3"/>
    </row>
    <row r="38" spans="2:40" ht="14.25" customHeight="1" x14ac:dyDescent="0.25">
      <c r="B38" s="524"/>
      <c r="C38" s="509" t="s">
        <v>76</v>
      </c>
      <c r="D38" s="338" t="s">
        <v>77</v>
      </c>
      <c r="E38" s="440">
        <v>0</v>
      </c>
      <c r="F38" s="440">
        <v>0</v>
      </c>
      <c r="G38" s="440">
        <v>0</v>
      </c>
      <c r="H38" s="169">
        <f>ROUNDUP(H41*H37,0)</f>
        <v>0</v>
      </c>
      <c r="I38" s="169" t="str">
        <f>IFERROR(I41*H37,"")</f>
        <v/>
      </c>
      <c r="K38" s="524"/>
      <c r="L38" s="509" t="s">
        <v>76</v>
      </c>
      <c r="M38" s="338" t="s">
        <v>77</v>
      </c>
      <c r="N38" s="440">
        <v>0</v>
      </c>
      <c r="O38" s="440">
        <v>0</v>
      </c>
      <c r="P38" s="440">
        <v>0</v>
      </c>
      <c r="Q38" s="169">
        <f>ROUNDUP(Q$33*Q$37,0)</f>
        <v>0</v>
      </c>
      <c r="R38" s="169" t="str">
        <f>IFERROR(R41*Q37,"")</f>
        <v/>
      </c>
      <c r="T38" s="3"/>
    </row>
    <row r="39" spans="2:40" ht="14.25" customHeight="1" x14ac:dyDescent="0.25">
      <c r="B39" s="524"/>
      <c r="C39" s="509"/>
      <c r="D39" s="338" t="s">
        <v>78</v>
      </c>
      <c r="E39" s="440">
        <v>0</v>
      </c>
      <c r="F39" s="440">
        <v>0</v>
      </c>
      <c r="G39" s="440">
        <v>0</v>
      </c>
      <c r="H39" s="169">
        <f>ROUNDUP(H42*H38,0)</f>
        <v>0</v>
      </c>
      <c r="I39" s="169" t="str">
        <f>IFERROR(I42*H37,"")</f>
        <v/>
      </c>
      <c r="K39" s="524"/>
      <c r="L39" s="509"/>
      <c r="M39" s="338" t="s">
        <v>78</v>
      </c>
      <c r="N39" s="440">
        <v>0</v>
      </c>
      <c r="O39" s="440">
        <v>0</v>
      </c>
      <c r="P39" s="440">
        <v>0</v>
      </c>
      <c r="Q39" s="169">
        <f>ROUNDUP(Q$33*Q$37,0)</f>
        <v>0</v>
      </c>
      <c r="R39" s="169" t="str">
        <f>IFERROR(R42*Q37,"")</f>
        <v/>
      </c>
      <c r="T39" s="3"/>
    </row>
    <row r="40" spans="2:40" ht="14.25" customHeight="1" x14ac:dyDescent="0.25">
      <c r="B40" s="524"/>
      <c r="C40" s="509"/>
      <c r="D40" s="338" t="s">
        <v>79</v>
      </c>
      <c r="E40" s="440">
        <v>0</v>
      </c>
      <c r="F40" s="440">
        <v>0</v>
      </c>
      <c r="G40" s="440">
        <v>0</v>
      </c>
      <c r="H40" s="169">
        <f>ROUNDUP(H43*H39,0)</f>
        <v>0</v>
      </c>
      <c r="I40" s="169" t="str">
        <f>IFERROR(I43*H37,"")</f>
        <v/>
      </c>
      <c r="J40" s="90"/>
      <c r="K40" s="524"/>
      <c r="L40" s="509"/>
      <c r="M40" s="338" t="s">
        <v>79</v>
      </c>
      <c r="N40" s="440">
        <v>0</v>
      </c>
      <c r="O40" s="440">
        <v>0</v>
      </c>
      <c r="P40" s="440">
        <v>0</v>
      </c>
      <c r="Q40" s="169">
        <f>ROUNDUP(Q$33*Q$37,0)</f>
        <v>0</v>
      </c>
      <c r="R40" s="169" t="str">
        <f>IFERROR(R43*Q37,"")</f>
        <v/>
      </c>
      <c r="T40" s="3"/>
    </row>
    <row r="41" spans="2:40" ht="14.25" customHeight="1" x14ac:dyDescent="0.25">
      <c r="B41" s="524"/>
      <c r="C41" s="509" t="s">
        <v>80</v>
      </c>
      <c r="D41" s="338" t="s">
        <v>77</v>
      </c>
      <c r="E41" s="167" t="str">
        <f>IFERROR(E38/E37,"")</f>
        <v/>
      </c>
      <c r="F41" s="167" t="str">
        <f>IFERROR(F38/F37,"")</f>
        <v/>
      </c>
      <c r="G41" s="167" t="str">
        <f>IFERROR(G38/G37,"")</f>
        <v/>
      </c>
      <c r="H41" s="118">
        <v>0</v>
      </c>
      <c r="I41" s="170" t="str">
        <f>IFERROR(FORECAST(H$19,E41:G41,E$19:G$19),"")</f>
        <v/>
      </c>
      <c r="K41" s="524"/>
      <c r="L41" s="509" t="s">
        <v>80</v>
      </c>
      <c r="M41" s="338" t="s">
        <v>77</v>
      </c>
      <c r="N41" s="167" t="str">
        <f>IFERROR(N38/N37,"")</f>
        <v/>
      </c>
      <c r="O41" s="167" t="str">
        <f>IFERROR(O38/O37,"")</f>
        <v/>
      </c>
      <c r="P41" s="167" t="str">
        <f>IFERROR(P38/P37,"")</f>
        <v/>
      </c>
      <c r="Q41" s="118">
        <v>0</v>
      </c>
      <c r="R41" s="170" t="str">
        <f>IFERROR(FORECAST(Q$19,N41:P41,N$19:P$19),"")</f>
        <v/>
      </c>
      <c r="T41" s="3"/>
    </row>
    <row r="42" spans="2:40" ht="14.25" customHeight="1" x14ac:dyDescent="0.25">
      <c r="B42" s="524"/>
      <c r="C42" s="509"/>
      <c r="D42" s="338" t="s">
        <v>78</v>
      </c>
      <c r="E42" s="167" t="str">
        <f>IFERROR(E39/E37,"")</f>
        <v/>
      </c>
      <c r="F42" s="167" t="str">
        <f>IFERROR(F39/F37,"")</f>
        <v/>
      </c>
      <c r="G42" s="167" t="str">
        <f>IFERROR(G39/G37,"")</f>
        <v/>
      </c>
      <c r="H42" s="118">
        <v>0</v>
      </c>
      <c r="I42" s="170" t="str">
        <f>IFERROR(FORECAST(H$19,E42:G42,E$19:G$19),"")</f>
        <v/>
      </c>
      <c r="K42" s="524"/>
      <c r="L42" s="509"/>
      <c r="M42" s="338" t="s">
        <v>78</v>
      </c>
      <c r="N42" s="167" t="str">
        <f t="shared" ref="N42:P43" si="4">IFERROR(N39/N38,"")</f>
        <v/>
      </c>
      <c r="O42" s="167" t="str">
        <f t="shared" si="4"/>
        <v/>
      </c>
      <c r="P42" s="167" t="str">
        <f t="shared" si="4"/>
        <v/>
      </c>
      <c r="Q42" s="118">
        <v>0</v>
      </c>
      <c r="R42" s="170" t="str">
        <f>IFERROR(FORECAST(Q$19,N42:P42,N$19:P$19),"")</f>
        <v/>
      </c>
      <c r="T42" s="3"/>
    </row>
    <row r="43" spans="2:40" ht="14.25" customHeight="1" x14ac:dyDescent="0.25">
      <c r="B43" s="524"/>
      <c r="C43" s="509"/>
      <c r="D43" s="338" t="s">
        <v>79</v>
      </c>
      <c r="E43" s="167" t="str">
        <f>IFERROR(E40/E37,"")</f>
        <v/>
      </c>
      <c r="F43" s="167" t="str">
        <f>IFERROR(F40/F37,"")</f>
        <v/>
      </c>
      <c r="G43" s="167" t="str">
        <f>IFERROR(G40/G37,"")</f>
        <v/>
      </c>
      <c r="H43" s="118">
        <v>0</v>
      </c>
      <c r="I43" s="170" t="str">
        <f>IFERROR(FORECAST(H$19,E43:G43,E$19:G$19),"")</f>
        <v/>
      </c>
      <c r="J43" s="25"/>
      <c r="K43" s="524"/>
      <c r="L43" s="509"/>
      <c r="M43" s="338" t="s">
        <v>79</v>
      </c>
      <c r="N43" s="167" t="str">
        <f t="shared" si="4"/>
        <v/>
      </c>
      <c r="O43" s="167" t="str">
        <f t="shared" si="4"/>
        <v/>
      </c>
      <c r="P43" s="167" t="str">
        <f t="shared" si="4"/>
        <v/>
      </c>
      <c r="Q43" s="118">
        <v>0</v>
      </c>
      <c r="R43" s="170" t="str">
        <f>IFERROR(FORECAST(Q$19,N43:P43,N$19:P$19),"")</f>
        <v/>
      </c>
    </row>
    <row r="44" spans="2:40" s="125" customFormat="1" ht="12" customHeight="1" x14ac:dyDescent="0.25">
      <c r="B44" s="119"/>
      <c r="C44" s="120"/>
      <c r="D44" s="121"/>
      <c r="E44" s="122" t="str">
        <f>IF(SUM(E38:E40)=E37,"","datos erróneos")</f>
        <v/>
      </c>
      <c r="F44" s="122" t="str">
        <f>IF(SUM(F38:F40)=F37,"","datos erróneos")</f>
        <v/>
      </c>
      <c r="G44" s="122" t="str">
        <f>IF(SUM(G38:G40)=G37,"","datos erróneos")</f>
        <v/>
      </c>
      <c r="H44" s="122" t="str">
        <f>IF(SUM(H41:H43)=1,"",(IF(SUM(H41:H43)=0,"","datos erróneos")))</f>
        <v/>
      </c>
      <c r="I44" s="123"/>
      <c r="J44" s="124"/>
      <c r="K44" s="119"/>
      <c r="L44" s="120"/>
      <c r="M44" s="121"/>
      <c r="N44" s="122" t="str">
        <f>IF(SUM(N38:N40)=N37,"","datos erróneos")</f>
        <v/>
      </c>
      <c r="O44" s="122" t="str">
        <f>IF(SUM(O38:O40)=O37,"","datos erróneos")</f>
        <v/>
      </c>
      <c r="P44" s="122" t="str">
        <f>IF(SUM(P38:P40)=P37,"","datos erróneos")</f>
        <v/>
      </c>
      <c r="Q44" s="122" t="str">
        <f>IF(SUM(Q41:Q43)=1,"",(IF(SUM(Q41:Q43)=0,"","datos erróneos")))</f>
        <v/>
      </c>
      <c r="R44" s="123"/>
      <c r="S44" s="124"/>
    </row>
    <row r="45" spans="2:40" ht="13.5" customHeight="1" x14ac:dyDescent="0.25">
      <c r="B45" s="31"/>
      <c r="C45" s="32"/>
      <c r="D45" s="32"/>
      <c r="E45" s="29"/>
      <c r="F45" s="32"/>
      <c r="G45" s="32"/>
      <c r="H45" s="32"/>
      <c r="I45" s="32"/>
      <c r="J45" s="33"/>
      <c r="K45" s="29"/>
      <c r="L45" s="29"/>
      <c r="M45" s="29"/>
      <c r="N45" s="32"/>
      <c r="O45" s="32"/>
      <c r="P45" s="32"/>
      <c r="Q45" s="32"/>
      <c r="R45" s="32"/>
      <c r="S45" s="35"/>
      <c r="T45" s="1"/>
      <c r="U45" s="1"/>
      <c r="V45" s="1"/>
      <c r="W45" s="1"/>
      <c r="X45" s="1"/>
      <c r="Y45" s="1"/>
      <c r="Z45" s="1"/>
      <c r="AA45" s="1"/>
      <c r="AB45" s="1"/>
      <c r="AC45" s="1"/>
      <c r="AD45" s="1"/>
      <c r="AE45" s="1"/>
      <c r="AF45" s="1"/>
      <c r="AG45" s="1"/>
      <c r="AH45" s="1"/>
      <c r="AI45" s="1"/>
      <c r="AJ45" s="1"/>
      <c r="AK45" s="1"/>
      <c r="AL45" s="1"/>
      <c r="AM45" s="1"/>
      <c r="AN45" s="1"/>
    </row>
    <row r="46" spans="2:40" s="1" customFormat="1" ht="13.5" customHeight="1" x14ac:dyDescent="0.25">
      <c r="B46" s="31"/>
      <c r="C46" s="34"/>
      <c r="D46" s="34"/>
      <c r="E46" s="34"/>
      <c r="F46" s="34"/>
      <c r="G46" s="34"/>
      <c r="H46" s="34"/>
      <c r="I46" s="34"/>
      <c r="J46" s="35"/>
      <c r="K46" s="442"/>
      <c r="L46" s="442"/>
      <c r="M46" s="442"/>
      <c r="N46" s="34"/>
      <c r="O46" s="34"/>
      <c r="P46" s="34"/>
      <c r="Q46" s="34"/>
      <c r="R46" s="34"/>
      <c r="S46" s="35"/>
    </row>
    <row r="47" spans="2:40" s="1" customFormat="1" ht="28.5" customHeight="1" x14ac:dyDescent="0.25">
      <c r="B47" s="527"/>
      <c r="C47" s="527"/>
      <c r="D47" s="527"/>
      <c r="E47" s="527"/>
      <c r="F47" s="527"/>
      <c r="G47" s="527"/>
      <c r="H47" s="527"/>
      <c r="I47" s="527"/>
      <c r="J47" s="527"/>
      <c r="K47" s="527"/>
      <c r="L47" s="527"/>
      <c r="M47" s="527"/>
      <c r="N47" s="527"/>
      <c r="O47" s="527"/>
      <c r="P47" s="527"/>
      <c r="Q47" s="527"/>
      <c r="R47" s="527"/>
      <c r="S47" s="35"/>
    </row>
    <row r="48" spans="2:40" s="1" customFormat="1" ht="13.5" customHeight="1" x14ac:dyDescent="0.25">
      <c r="B48" s="31"/>
      <c r="C48" s="34"/>
      <c r="D48" s="34"/>
      <c r="E48" s="34"/>
      <c r="F48" s="34"/>
      <c r="G48" s="34"/>
      <c r="H48" s="34"/>
      <c r="I48" s="34"/>
      <c r="J48" s="35"/>
      <c r="K48" s="442"/>
      <c r="L48" s="442"/>
      <c r="M48" s="442"/>
      <c r="N48" s="34"/>
      <c r="O48" s="34"/>
      <c r="P48" s="34"/>
      <c r="Q48" s="34"/>
      <c r="R48" s="34"/>
      <c r="S48" s="35"/>
    </row>
    <row r="49" spans="2:19" s="1" customFormat="1" ht="21" customHeight="1" x14ac:dyDescent="0.25">
      <c r="B49" s="35"/>
      <c r="C49" s="34"/>
      <c r="D49" s="34"/>
      <c r="E49" s="250"/>
      <c r="F49" s="250"/>
      <c r="L49" s="251"/>
      <c r="M49" s="442"/>
      <c r="N49" s="34"/>
      <c r="O49" s="34"/>
      <c r="P49" s="34"/>
      <c r="Q49" s="34"/>
      <c r="R49" s="34"/>
      <c r="S49" s="35"/>
    </row>
    <row r="50" spans="2:19" ht="15" customHeight="1" x14ac:dyDescent="0.25">
      <c r="E50" s="250"/>
      <c r="F50" s="66"/>
      <c r="L50" s="251"/>
    </row>
    <row r="51" spans="2:19" x14ac:dyDescent="0.25">
      <c r="E51" s="67"/>
      <c r="F51" s="67"/>
    </row>
    <row r="52" spans="2:19" ht="15" customHeight="1" x14ac:dyDescent="0.25">
      <c r="B52" s="97" t="s">
        <v>96</v>
      </c>
      <c r="C52" s="97"/>
      <c r="D52" s="97"/>
      <c r="E52" s="97"/>
      <c r="F52" s="97"/>
      <c r="G52" s="97"/>
      <c r="H52" s="97"/>
      <c r="I52" s="97"/>
      <c r="J52" s="97"/>
      <c r="K52" s="97"/>
      <c r="L52" s="97"/>
      <c r="M52" s="97"/>
      <c r="N52" s="97"/>
      <c r="O52" s="97"/>
      <c r="P52" s="97"/>
      <c r="Q52" s="97"/>
      <c r="R52" s="97"/>
    </row>
    <row r="53" spans="2:19" x14ac:dyDescent="0.25">
      <c r="B53" s="97"/>
      <c r="C53" s="97"/>
      <c r="D53" s="97"/>
      <c r="E53" s="97"/>
      <c r="F53" s="97"/>
      <c r="G53" s="97"/>
      <c r="H53" s="97"/>
      <c r="I53" s="97"/>
      <c r="J53" s="97"/>
      <c r="K53" s="97"/>
      <c r="L53" s="97"/>
      <c r="M53" s="97"/>
      <c r="N53" s="97"/>
      <c r="O53" s="97"/>
      <c r="P53" s="97"/>
      <c r="Q53" s="97"/>
      <c r="R53" s="97"/>
    </row>
    <row r="54" spans="2:19" x14ac:dyDescent="0.25">
      <c r="B54" s="97"/>
      <c r="C54" s="97"/>
      <c r="D54" s="97"/>
      <c r="E54" s="97"/>
      <c r="F54" s="97"/>
      <c r="G54" s="97"/>
      <c r="H54" s="97"/>
      <c r="I54" s="97"/>
      <c r="J54" s="97"/>
      <c r="K54" s="97"/>
      <c r="L54" s="97"/>
      <c r="M54" s="97"/>
      <c r="N54" s="97"/>
      <c r="O54" s="97"/>
      <c r="P54" s="97"/>
      <c r="Q54" s="97"/>
      <c r="R54" s="97"/>
    </row>
    <row r="55" spans="2:19" x14ac:dyDescent="0.25">
      <c r="B55" s="97"/>
      <c r="C55" s="97"/>
      <c r="D55" s="97"/>
      <c r="E55" s="97"/>
      <c r="F55" s="97"/>
      <c r="G55" s="97"/>
      <c r="H55" s="97"/>
      <c r="I55" s="97"/>
      <c r="J55" s="97"/>
      <c r="K55" s="97"/>
      <c r="L55" s="97"/>
      <c r="M55" s="97"/>
      <c r="N55" s="97"/>
      <c r="O55" s="97"/>
      <c r="P55" s="97"/>
      <c r="Q55" s="97"/>
      <c r="R55" s="97"/>
    </row>
    <row r="56" spans="2:19" x14ac:dyDescent="0.25">
      <c r="B56" s="97"/>
      <c r="C56" s="97"/>
      <c r="D56" s="97"/>
      <c r="E56" s="97"/>
      <c r="F56" s="97"/>
      <c r="G56" s="97"/>
      <c r="H56" s="97"/>
      <c r="I56" s="97"/>
      <c r="J56" s="97"/>
      <c r="K56" s="97"/>
      <c r="L56" s="97"/>
      <c r="M56" s="97"/>
      <c r="N56" s="97"/>
      <c r="O56" s="97"/>
      <c r="P56" s="97"/>
      <c r="Q56" s="97"/>
      <c r="R56" s="97"/>
    </row>
    <row r="57" spans="2:19" x14ac:dyDescent="0.25">
      <c r="B57" s="97"/>
      <c r="C57" s="97"/>
      <c r="D57" s="97"/>
      <c r="E57" s="97"/>
      <c r="F57" s="97"/>
      <c r="G57" s="97"/>
      <c r="H57" s="97"/>
      <c r="I57" s="97"/>
      <c r="J57" s="97"/>
      <c r="K57" s="97"/>
      <c r="L57" s="97"/>
      <c r="M57" s="97"/>
      <c r="N57" s="97"/>
      <c r="O57" s="97"/>
      <c r="P57" s="97"/>
      <c r="Q57" s="97"/>
      <c r="R57" s="97"/>
    </row>
    <row r="58" spans="2:19" x14ac:dyDescent="0.25">
      <c r="B58" s="97"/>
      <c r="C58" s="97"/>
      <c r="D58" s="97"/>
      <c r="E58" s="97"/>
      <c r="F58" s="97"/>
      <c r="G58" s="97"/>
      <c r="H58" s="97"/>
      <c r="I58" s="97"/>
      <c r="J58" s="97"/>
      <c r="K58" s="97"/>
      <c r="L58" s="97"/>
      <c r="M58" s="97"/>
      <c r="N58" s="97"/>
      <c r="O58" s="97"/>
      <c r="P58" s="97"/>
      <c r="Q58" s="97"/>
      <c r="R58" s="97"/>
    </row>
    <row r="59" spans="2:19" ht="15" hidden="1" customHeight="1" x14ac:dyDescent="0.25">
      <c r="B59" s="97"/>
      <c r="C59" s="97"/>
      <c r="D59" s="97"/>
      <c r="E59" s="97"/>
      <c r="F59" s="97"/>
      <c r="G59" s="97"/>
      <c r="H59" s="97"/>
      <c r="I59" s="97"/>
      <c r="J59" s="97"/>
      <c r="K59" s="97"/>
      <c r="L59" s="97"/>
      <c r="M59" s="97"/>
      <c r="N59" s="97"/>
      <c r="O59" s="97"/>
      <c r="P59" s="97"/>
      <c r="Q59" s="97"/>
      <c r="R59" s="97"/>
    </row>
    <row r="60" spans="2:19" ht="15" hidden="1" customHeight="1" x14ac:dyDescent="0.25">
      <c r="B60" s="97"/>
      <c r="C60" s="97"/>
      <c r="D60" s="97"/>
      <c r="E60" s="97"/>
      <c r="F60" s="97"/>
      <c r="G60" s="97"/>
      <c r="H60" s="97"/>
      <c r="I60" s="97"/>
      <c r="J60" s="97"/>
      <c r="K60" s="97"/>
      <c r="L60" s="97"/>
      <c r="M60" s="97"/>
      <c r="N60" s="97"/>
      <c r="O60" s="97"/>
      <c r="P60" s="97"/>
      <c r="Q60" s="97"/>
      <c r="R60" s="97"/>
    </row>
    <row r="61" spans="2:19" x14ac:dyDescent="0.25">
      <c r="B61" s="97"/>
      <c r="C61" s="97"/>
      <c r="D61" s="97"/>
      <c r="E61" s="97"/>
      <c r="F61" s="97"/>
      <c r="G61" s="97"/>
      <c r="H61" s="97"/>
      <c r="I61" s="97"/>
      <c r="J61" s="97"/>
      <c r="K61" s="97"/>
      <c r="L61" s="97"/>
      <c r="M61" s="97"/>
      <c r="N61" s="97"/>
      <c r="O61" s="97"/>
      <c r="P61" s="97"/>
      <c r="Q61" s="97"/>
      <c r="R61" s="97"/>
    </row>
    <row r="107" spans="8:12" ht="17.25" customHeight="1" x14ac:dyDescent="0.25">
      <c r="H107" s="249" t="str">
        <f>IFERROR(G46/G44,"")</f>
        <v/>
      </c>
      <c r="I107" s="167" t="str">
        <f>IFERROR(H46/H45,"")</f>
        <v/>
      </c>
      <c r="J107" s="166">
        <f>SUM(I60,I68,I76)</f>
        <v>0</v>
      </c>
      <c r="K107" s="172"/>
      <c r="L107" s="526"/>
    </row>
    <row r="108" spans="8:12" ht="13.5" customHeight="1" x14ac:dyDescent="0.25">
      <c r="K108" s="173"/>
      <c r="L108" s="526"/>
    </row>
  </sheetData>
  <sheetProtection password="CB78" sheet="1"/>
  <mergeCells count="66">
    <mergeCell ref="B47:R47"/>
    <mergeCell ref="Q29:R29"/>
    <mergeCell ref="C30:C32"/>
    <mergeCell ref="L30:L32"/>
    <mergeCell ref="C33:C35"/>
    <mergeCell ref="L29:M29"/>
    <mergeCell ref="L33:L35"/>
    <mergeCell ref="Q37:R37"/>
    <mergeCell ref="B29:B35"/>
    <mergeCell ref="C29:D29"/>
    <mergeCell ref="L107:L108"/>
    <mergeCell ref="B1:P1"/>
    <mergeCell ref="C38:C40"/>
    <mergeCell ref="L38:L40"/>
    <mergeCell ref="H37:I37"/>
    <mergeCell ref="K37:K43"/>
    <mergeCell ref="L37:M37"/>
    <mergeCell ref="C41:C43"/>
    <mergeCell ref="N8:N9"/>
    <mergeCell ref="O8:O9"/>
    <mergeCell ref="L41:L43"/>
    <mergeCell ref="L25:L27"/>
    <mergeCell ref="C21:D21"/>
    <mergeCell ref="H21:I21"/>
    <mergeCell ref="K21:K27"/>
    <mergeCell ref="K19:M20"/>
    <mergeCell ref="L21:M21"/>
    <mergeCell ref="H29:I29"/>
    <mergeCell ref="K29:K35"/>
    <mergeCell ref="Q21:R21"/>
    <mergeCell ref="C22:C24"/>
    <mergeCell ref="L22:L24"/>
    <mergeCell ref="C25:C27"/>
    <mergeCell ref="F19:F20"/>
    <mergeCell ref="G19:G20"/>
    <mergeCell ref="B19:D20"/>
    <mergeCell ref="H19:I19"/>
    <mergeCell ref="B21:B27"/>
    <mergeCell ref="N19:N20"/>
    <mergeCell ref="B37:B43"/>
    <mergeCell ref="C37:D37"/>
    <mergeCell ref="B2:R2"/>
    <mergeCell ref="B6:R6"/>
    <mergeCell ref="B8:D9"/>
    <mergeCell ref="H8:I8"/>
    <mergeCell ref="K8:M9"/>
    <mergeCell ref="E19:E20"/>
    <mergeCell ref="Q19:R19"/>
    <mergeCell ref="P19:P20"/>
    <mergeCell ref="O19:O20"/>
    <mergeCell ref="G8:G9"/>
    <mergeCell ref="B10:B16"/>
    <mergeCell ref="C10:D10"/>
    <mergeCell ref="H10:I10"/>
    <mergeCell ref="K10:K16"/>
    <mergeCell ref="C11:C13"/>
    <mergeCell ref="L10:M10"/>
    <mergeCell ref="Q10:R10"/>
    <mergeCell ref="B3:R3"/>
    <mergeCell ref="L11:L13"/>
    <mergeCell ref="C14:C16"/>
    <mergeCell ref="L14:L16"/>
    <mergeCell ref="Q8:R8"/>
    <mergeCell ref="P8:P9"/>
    <mergeCell ref="E8:E9"/>
    <mergeCell ref="F8:F9"/>
  </mergeCells>
  <hyperlinks>
    <hyperlink ref="Q1" location="Inicio!A1" display="Ir a Tabla de contenido"/>
  </hyperlinks>
  <pageMargins left="0.7" right="0.7" top="0.75" bottom="0.75" header="0.3" footer="0.3"/>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AQ100"/>
  <sheetViews>
    <sheetView showGridLines="0" topLeftCell="B1" zoomScaleNormal="100" workbookViewId="0">
      <pane ySplit="3" topLeftCell="A4" activePane="bottomLeft" state="frozen"/>
      <selection activeCell="B1" sqref="B1"/>
      <selection pane="bottomLeft" activeCell="B5" sqref="B5:R6"/>
    </sheetView>
  </sheetViews>
  <sheetFormatPr baseColWidth="10" defaultColWidth="9.140625" defaultRowHeight="15" x14ac:dyDescent="0.25"/>
  <cols>
    <col min="1" max="1" width="11.42578125" customWidth="1"/>
    <col min="2" max="2" width="10.140625" style="19" customWidth="1"/>
    <col min="3" max="3" width="19.42578125" style="19" customWidth="1"/>
    <col min="4" max="4" width="4.140625" style="19" customWidth="1"/>
    <col min="5" max="9" width="12.42578125" style="19" customWidth="1"/>
    <col min="10" max="10" width="2.42578125" style="19" customWidth="1"/>
    <col min="11" max="11" width="10.42578125" style="19" customWidth="1"/>
    <col min="12" max="12" width="19.42578125" style="19" customWidth="1"/>
    <col min="13" max="13" width="3.85546875" style="19" customWidth="1"/>
    <col min="14" max="17" width="12.42578125" style="19" customWidth="1"/>
    <col min="18" max="18" width="14.140625" style="19" customWidth="1"/>
    <col min="19" max="19" width="2.7109375" style="19" customWidth="1"/>
    <col min="20" max="20" width="34.5703125" style="19" hidden="1" customWidth="1"/>
    <col min="21" max="25" width="5.140625" style="19" hidden="1" customWidth="1"/>
    <col min="26" max="34" width="0" style="19" hidden="1" customWidth="1"/>
    <col min="35" max="36" width="11.42578125" style="19" hidden="1" customWidth="1"/>
    <col min="37" max="39" width="0" style="19" hidden="1" customWidth="1"/>
    <col min="40" max="41" width="11.42578125" style="19" customWidth="1"/>
    <col min="42" max="256" width="11.42578125" customWidth="1"/>
  </cols>
  <sheetData>
    <row r="1" spans="2:20" ht="18" customHeight="1" x14ac:dyDescent="0.3">
      <c r="B1" s="516" t="s">
        <v>65</v>
      </c>
      <c r="C1" s="516"/>
      <c r="D1" s="516"/>
      <c r="E1" s="516"/>
      <c r="F1" s="516"/>
      <c r="G1" s="516"/>
      <c r="H1" s="516"/>
      <c r="I1" s="516"/>
      <c r="J1" s="516"/>
      <c r="K1" s="516"/>
      <c r="L1" s="516"/>
      <c r="M1" s="516"/>
      <c r="N1" s="516"/>
      <c r="O1" s="516"/>
      <c r="P1" s="516"/>
      <c r="Q1" s="5" t="s">
        <v>31</v>
      </c>
    </row>
    <row r="2" spans="2:20" ht="12" customHeight="1" x14ac:dyDescent="0.35">
      <c r="B2" s="531"/>
      <c r="C2" s="531"/>
      <c r="D2" s="531"/>
      <c r="E2" s="531"/>
      <c r="F2" s="531"/>
      <c r="G2" s="531"/>
      <c r="H2" s="531"/>
      <c r="I2" s="531"/>
      <c r="J2" s="531"/>
      <c r="K2" s="531"/>
      <c r="L2" s="531"/>
      <c r="M2" s="531"/>
      <c r="N2" s="531"/>
      <c r="O2" s="531"/>
      <c r="P2" s="531"/>
      <c r="Q2" s="531"/>
      <c r="R2" s="531"/>
    </row>
    <row r="3" spans="2:20" ht="22.5" customHeight="1" x14ac:dyDescent="0.25">
      <c r="B3" s="520" t="s">
        <v>97</v>
      </c>
      <c r="C3" s="520"/>
      <c r="D3" s="520"/>
      <c r="E3" s="520"/>
      <c r="F3" s="520"/>
      <c r="G3" s="520"/>
      <c r="H3" s="520"/>
      <c r="I3" s="520"/>
      <c r="J3" s="520"/>
      <c r="K3" s="520"/>
      <c r="L3" s="520"/>
      <c r="M3" s="520"/>
      <c r="N3" s="520"/>
      <c r="O3" s="520"/>
      <c r="P3" s="520"/>
      <c r="Q3" s="520"/>
      <c r="R3" s="520"/>
    </row>
    <row r="4" spans="2:20" ht="22.5" customHeight="1" x14ac:dyDescent="0.4">
      <c r="B4" s="103" t="s">
        <v>67</v>
      </c>
      <c r="C4" s="349"/>
      <c r="D4" s="349"/>
      <c r="E4" s="349"/>
      <c r="F4" s="349"/>
      <c r="G4" s="349"/>
      <c r="H4" s="349"/>
      <c r="I4" s="349"/>
      <c r="J4" s="349"/>
      <c r="K4" s="349"/>
      <c r="L4" s="349"/>
      <c r="M4" s="349"/>
      <c r="N4" s="349"/>
      <c r="O4" s="349"/>
      <c r="P4" s="349"/>
      <c r="Q4" s="349"/>
      <c r="R4" s="349"/>
    </row>
    <row r="5" spans="2:20" ht="22.5" customHeight="1" x14ac:dyDescent="0.25">
      <c r="B5" s="532" t="s">
        <v>98</v>
      </c>
      <c r="C5" s="532"/>
      <c r="D5" s="532"/>
      <c r="E5" s="532"/>
      <c r="F5" s="532"/>
      <c r="G5" s="532"/>
      <c r="H5" s="532"/>
      <c r="I5" s="532"/>
      <c r="J5" s="532"/>
      <c r="K5" s="532"/>
      <c r="L5" s="532"/>
      <c r="M5" s="532"/>
      <c r="N5" s="532"/>
      <c r="O5" s="532"/>
      <c r="P5" s="532"/>
      <c r="Q5" s="532"/>
      <c r="R5" s="532"/>
    </row>
    <row r="6" spans="2:20" ht="40.5" customHeight="1" x14ac:dyDescent="0.25">
      <c r="B6" s="533"/>
      <c r="C6" s="533"/>
      <c r="D6" s="533"/>
      <c r="E6" s="533"/>
      <c r="F6" s="533"/>
      <c r="G6" s="533"/>
      <c r="H6" s="533"/>
      <c r="I6" s="533"/>
      <c r="J6" s="533"/>
      <c r="K6" s="533"/>
      <c r="L6" s="533"/>
      <c r="M6" s="533"/>
      <c r="N6" s="533"/>
      <c r="O6" s="533"/>
      <c r="P6" s="533"/>
      <c r="Q6" s="533"/>
      <c r="R6" s="533"/>
    </row>
    <row r="7" spans="2:20" ht="14.25" customHeight="1" x14ac:dyDescent="0.25">
      <c r="B7" s="101"/>
      <c r="C7" s="101"/>
      <c r="D7" s="101"/>
      <c r="E7" s="101"/>
      <c r="F7" s="101"/>
      <c r="G7" s="101"/>
      <c r="H7" s="101"/>
      <c r="I7" s="101"/>
      <c r="J7" s="101"/>
      <c r="K7" s="101"/>
      <c r="L7" s="101"/>
      <c r="M7" s="101"/>
      <c r="N7" s="101"/>
      <c r="O7" s="101"/>
      <c r="P7" s="101"/>
      <c r="Q7" s="101"/>
      <c r="R7" s="101"/>
    </row>
    <row r="8" spans="2:20" ht="27" x14ac:dyDescent="0.25">
      <c r="B8" s="151" t="s">
        <v>99</v>
      </c>
      <c r="C8" s="25"/>
      <c r="D8" s="25"/>
      <c r="E8" s="25"/>
      <c r="F8" s="25"/>
      <c r="G8" s="25"/>
      <c r="H8" s="25"/>
      <c r="I8" s="25"/>
    </row>
    <row r="9" spans="2:20" ht="22.5" customHeight="1" x14ac:dyDescent="0.25">
      <c r="B9" s="522" t="s">
        <v>100</v>
      </c>
      <c r="C9" s="522"/>
      <c r="D9" s="522"/>
      <c r="E9" s="517">
        <v>2014</v>
      </c>
      <c r="F9" s="517">
        <v>2015</v>
      </c>
      <c r="G9" s="517">
        <v>2016</v>
      </c>
      <c r="H9" s="517">
        <v>2017</v>
      </c>
      <c r="I9" s="517"/>
      <c r="K9" s="522" t="s">
        <v>101</v>
      </c>
      <c r="L9" s="522"/>
      <c r="M9" s="522"/>
      <c r="N9" s="517">
        <v>2014</v>
      </c>
      <c r="O9" s="517">
        <v>2015</v>
      </c>
      <c r="P9" s="517">
        <v>2016</v>
      </c>
      <c r="Q9" s="517">
        <v>2017</v>
      </c>
      <c r="R9" s="517"/>
      <c r="T9" s="36"/>
    </row>
    <row r="10" spans="2:20" ht="23.25" customHeight="1" x14ac:dyDescent="0.25">
      <c r="B10" s="522"/>
      <c r="C10" s="522"/>
      <c r="D10" s="522"/>
      <c r="E10" s="517"/>
      <c r="F10" s="517"/>
      <c r="G10" s="517"/>
      <c r="H10" s="441" t="s">
        <v>72</v>
      </c>
      <c r="I10" s="441" t="s">
        <v>73</v>
      </c>
      <c r="K10" s="522"/>
      <c r="L10" s="522"/>
      <c r="M10" s="522"/>
      <c r="N10" s="517"/>
      <c r="O10" s="517"/>
      <c r="P10" s="517"/>
      <c r="Q10" s="441" t="s">
        <v>72</v>
      </c>
      <c r="R10" s="441" t="s">
        <v>73</v>
      </c>
      <c r="T10" s="36"/>
    </row>
    <row r="11" spans="2:20" ht="12" customHeight="1" x14ac:dyDescent="0.25">
      <c r="B11" s="530" t="s">
        <v>102</v>
      </c>
      <c r="C11" s="509" t="s">
        <v>75</v>
      </c>
      <c r="D11" s="509"/>
      <c r="E11" s="171">
        <f>SUM(E24,E34,E44,E54,E64,E74)</f>
        <v>21</v>
      </c>
      <c r="F11" s="171">
        <f>SUM(F24,F34,F44,F54,F64,F74)</f>
        <v>0</v>
      </c>
      <c r="G11" s="171">
        <f>SUM(G24,G34,G44,G54,G64,G74)</f>
        <v>0</v>
      </c>
      <c r="H11" s="514">
        <f>SUM(H24,H34,H44,H54,H64,H74)</f>
        <v>23</v>
      </c>
      <c r="I11" s="514"/>
      <c r="K11" s="530" t="s">
        <v>102</v>
      </c>
      <c r="L11" s="509" t="s">
        <v>75</v>
      </c>
      <c r="M11" s="509"/>
      <c r="N11" s="171">
        <f>SUM(N24,N34,N44,N54,N64,N74)</f>
        <v>21</v>
      </c>
      <c r="O11" s="171">
        <f>SUM(O24,O34,O44,O54,O64,O74)</f>
        <v>0</v>
      </c>
      <c r="P11" s="171">
        <f>SUM(P24,P34,P44,P54,P64,P74)</f>
        <v>0</v>
      </c>
      <c r="Q11" s="514">
        <f>SUM(Q24,Q34,Q44,Q54,Q64,Q74)</f>
        <v>0</v>
      </c>
      <c r="R11" s="514"/>
      <c r="T11" s="36"/>
    </row>
    <row r="12" spans="2:20" ht="12" customHeight="1" x14ac:dyDescent="0.25">
      <c r="B12" s="530"/>
      <c r="C12" s="509" t="s">
        <v>76</v>
      </c>
      <c r="D12" s="341" t="s">
        <v>103</v>
      </c>
      <c r="E12" s="340">
        <f t="shared" ref="E12:G15" si="0">SUM(E25,E35,E45,E55,E65,E75)</f>
        <v>9</v>
      </c>
      <c r="F12" s="340">
        <f t="shared" si="0"/>
        <v>0</v>
      </c>
      <c r="G12" s="340">
        <f t="shared" si="0"/>
        <v>0</v>
      </c>
      <c r="H12" s="346">
        <f>IFERROR(H16*H11,"")</f>
        <v>0</v>
      </c>
      <c r="I12" s="346" t="str">
        <f>IFERROR(I16*H11,"")</f>
        <v/>
      </c>
      <c r="K12" s="530"/>
      <c r="L12" s="509" t="s">
        <v>76</v>
      </c>
      <c r="M12" s="341" t="s">
        <v>103</v>
      </c>
      <c r="N12" s="340">
        <f t="shared" ref="N12:P15" si="1">SUM(N25,N35,N45,N55,N65,N75)</f>
        <v>5</v>
      </c>
      <c r="O12" s="340">
        <f t="shared" si="1"/>
        <v>0</v>
      </c>
      <c r="P12" s="340">
        <f t="shared" si="1"/>
        <v>0</v>
      </c>
      <c r="Q12" s="346" t="str">
        <f>IFERROR(Q16*Q11,"")</f>
        <v/>
      </c>
      <c r="R12" s="346" t="str">
        <f>IFERROR(R16*Q11,"")</f>
        <v/>
      </c>
      <c r="T12" s="36"/>
    </row>
    <row r="13" spans="2:20" ht="12" customHeight="1" x14ac:dyDescent="0.25">
      <c r="B13" s="530"/>
      <c r="C13" s="509"/>
      <c r="D13" s="341" t="s">
        <v>77</v>
      </c>
      <c r="E13" s="340">
        <f t="shared" si="0"/>
        <v>5</v>
      </c>
      <c r="F13" s="340">
        <f t="shared" si="0"/>
        <v>0</v>
      </c>
      <c r="G13" s="340">
        <f t="shared" si="0"/>
        <v>0</v>
      </c>
      <c r="H13" s="346">
        <f>IFERROR(H17*H11,"")</f>
        <v>0</v>
      </c>
      <c r="I13" s="346" t="str">
        <f>IFERROR(I17*H11,"")</f>
        <v/>
      </c>
      <c r="K13" s="530"/>
      <c r="L13" s="509"/>
      <c r="M13" s="341" t="s">
        <v>77</v>
      </c>
      <c r="N13" s="340">
        <f t="shared" si="1"/>
        <v>8</v>
      </c>
      <c r="O13" s="340">
        <f t="shared" si="1"/>
        <v>0</v>
      </c>
      <c r="P13" s="340">
        <f t="shared" si="1"/>
        <v>0</v>
      </c>
      <c r="Q13" s="346" t="str">
        <f>IFERROR(Q17*Q11,"")</f>
        <v/>
      </c>
      <c r="R13" s="346" t="str">
        <f>IFERROR(R17*Q11,"")</f>
        <v/>
      </c>
      <c r="T13" s="36"/>
    </row>
    <row r="14" spans="2:20" ht="12" customHeight="1" x14ac:dyDescent="0.25">
      <c r="B14" s="530"/>
      <c r="C14" s="509"/>
      <c r="D14" s="341" t="s">
        <v>78</v>
      </c>
      <c r="E14" s="340">
        <f t="shared" si="0"/>
        <v>3</v>
      </c>
      <c r="F14" s="340">
        <f t="shared" si="0"/>
        <v>0</v>
      </c>
      <c r="G14" s="340">
        <f t="shared" si="0"/>
        <v>0</v>
      </c>
      <c r="H14" s="346">
        <f>IFERROR(H18*H11,"")</f>
        <v>0</v>
      </c>
      <c r="I14" s="346" t="str">
        <f>IFERROR(I18*H11,"")</f>
        <v/>
      </c>
      <c r="K14" s="530"/>
      <c r="L14" s="509"/>
      <c r="M14" s="341" t="s">
        <v>78</v>
      </c>
      <c r="N14" s="340">
        <f t="shared" si="1"/>
        <v>6</v>
      </c>
      <c r="O14" s="340">
        <f t="shared" si="1"/>
        <v>0</v>
      </c>
      <c r="P14" s="340">
        <f t="shared" si="1"/>
        <v>0</v>
      </c>
      <c r="Q14" s="346" t="str">
        <f>IFERROR(Q18*Q11,"")</f>
        <v/>
      </c>
      <c r="R14" s="346" t="str">
        <f>IFERROR(R18*Q11,"")</f>
        <v/>
      </c>
      <c r="T14" s="36"/>
    </row>
    <row r="15" spans="2:20" ht="12" customHeight="1" x14ac:dyDescent="0.25">
      <c r="B15" s="530"/>
      <c r="C15" s="509"/>
      <c r="D15" s="341" t="s">
        <v>79</v>
      </c>
      <c r="E15" s="340">
        <f t="shared" si="0"/>
        <v>4</v>
      </c>
      <c r="F15" s="340">
        <f t="shared" si="0"/>
        <v>0</v>
      </c>
      <c r="G15" s="340">
        <f t="shared" si="0"/>
        <v>0</v>
      </c>
      <c r="H15" s="346">
        <f>IFERROR(H19*H11,"")</f>
        <v>0</v>
      </c>
      <c r="I15" s="346" t="str">
        <f>IFERROR(I19*H11,"")</f>
        <v/>
      </c>
      <c r="K15" s="530"/>
      <c r="L15" s="509"/>
      <c r="M15" s="341" t="s">
        <v>79</v>
      </c>
      <c r="N15" s="340">
        <f t="shared" si="1"/>
        <v>2</v>
      </c>
      <c r="O15" s="340">
        <f t="shared" si="1"/>
        <v>0</v>
      </c>
      <c r="P15" s="340">
        <f t="shared" si="1"/>
        <v>0</v>
      </c>
      <c r="Q15" s="346" t="str">
        <f>IFERROR(Q19*Q11,"")</f>
        <v/>
      </c>
      <c r="R15" s="346" t="str">
        <f>IFERROR(R19*Q11,"")</f>
        <v/>
      </c>
      <c r="T15" s="36"/>
    </row>
    <row r="16" spans="2:20" ht="12" customHeight="1" x14ac:dyDescent="0.25">
      <c r="B16" s="530"/>
      <c r="C16" s="509" t="s">
        <v>80</v>
      </c>
      <c r="D16" s="341" t="s">
        <v>103</v>
      </c>
      <c r="E16" s="332">
        <f>IFERROR(E12/E11,"")</f>
        <v>0.42857142857142855</v>
      </c>
      <c r="F16" s="332" t="str">
        <f>IFERROR(F12/F11,"")</f>
        <v/>
      </c>
      <c r="G16" s="332" t="str">
        <f>IFERROR(G12/G11,"")</f>
        <v/>
      </c>
      <c r="H16" s="167">
        <f>IFERROR(SUM(H25,H35,H45,H55,H65,H75)/SUM(H24,H34,H44,H54,H64,H74),"")</f>
        <v>0</v>
      </c>
      <c r="I16" s="170" t="str">
        <f>IFERROR(FORECAST(H9,E16:G16,E9:G9),"")</f>
        <v/>
      </c>
      <c r="K16" s="530"/>
      <c r="L16" s="509" t="s">
        <v>80</v>
      </c>
      <c r="M16" s="341" t="s">
        <v>103</v>
      </c>
      <c r="N16" s="332">
        <f>IFERROR(N12/N11,"")</f>
        <v>0.23809523809523808</v>
      </c>
      <c r="O16" s="332" t="str">
        <f>IFERROR(O12/O11,"")</f>
        <v/>
      </c>
      <c r="P16" s="332" t="str">
        <f>IFERROR(P12/P11,"")</f>
        <v/>
      </c>
      <c r="Q16" s="167" t="str">
        <f>IFERROR(SUM(Q25,Q35,Q45,Q55,Q65,Q75)/SUM(Q24,Q34,Q44,Q54,Q64,Q74),"")</f>
        <v/>
      </c>
      <c r="R16" s="170" t="str">
        <f>IFERROR(FORECAST(Q9,N16:P16,N9:P9),"")</f>
        <v/>
      </c>
      <c r="T16" s="36"/>
    </row>
    <row r="17" spans="2:43" ht="12" customHeight="1" x14ac:dyDescent="0.25">
      <c r="B17" s="530"/>
      <c r="C17" s="509"/>
      <c r="D17" s="341" t="s">
        <v>77</v>
      </c>
      <c r="E17" s="332">
        <f>IFERROR(E13/E11,"")</f>
        <v>0.23809523809523808</v>
      </c>
      <c r="F17" s="332" t="str">
        <f>IFERROR(F13/F11,"")</f>
        <v/>
      </c>
      <c r="G17" s="332" t="str">
        <f>IFERROR(G13/G11,"")</f>
        <v/>
      </c>
      <c r="H17" s="167">
        <f>IFERROR(SUM(H26,H36,H46,H56,H66,H76)/SUM(H24,H34,H44,H54,H64,H74),"")</f>
        <v>0</v>
      </c>
      <c r="I17" s="170" t="str">
        <f>IFERROR(FORECAST(H9,E17:G17,E9:G9),"")</f>
        <v/>
      </c>
      <c r="K17" s="530"/>
      <c r="L17" s="509"/>
      <c r="M17" s="341" t="s">
        <v>77</v>
      </c>
      <c r="N17" s="332">
        <f>IFERROR(N13/N11,"")</f>
        <v>0.38095238095238093</v>
      </c>
      <c r="O17" s="332" t="str">
        <f>IFERROR(O13/O11,"")</f>
        <v/>
      </c>
      <c r="P17" s="332" t="str">
        <f>IFERROR(P13/P11,"")</f>
        <v/>
      </c>
      <c r="Q17" s="167" t="str">
        <f>IFERROR(SUM(Q26,Q36,Q46,Q56,Q66,Q76)/SUM(Q24,Q34,Q44,Q54,Q64,Q74),"")</f>
        <v/>
      </c>
      <c r="R17" s="170" t="str">
        <f>IFERROR(FORECAST(Q9,N17:P17,N9:P9),"")</f>
        <v/>
      </c>
      <c r="T17" s="36"/>
    </row>
    <row r="18" spans="2:43" ht="12" customHeight="1" x14ac:dyDescent="0.25">
      <c r="B18" s="530"/>
      <c r="C18" s="509"/>
      <c r="D18" s="341" t="s">
        <v>78</v>
      </c>
      <c r="E18" s="332">
        <f>IFERROR(E14/E11,"")</f>
        <v>0.14285714285714285</v>
      </c>
      <c r="F18" s="332" t="str">
        <f>IFERROR(F14/F11,"")</f>
        <v/>
      </c>
      <c r="G18" s="332" t="str">
        <f>IFERROR(G14/G11,"")</f>
        <v/>
      </c>
      <c r="H18" s="167">
        <f>IFERROR(SUM(H27,H37,H47,H57,H67,H77)/SUM(H24,H34,H44,H54,H64,H74),"")</f>
        <v>0</v>
      </c>
      <c r="I18" s="170" t="str">
        <f>IFERROR(FORECAST(H9,E18:G18,E9:G9),"")</f>
        <v/>
      </c>
      <c r="K18" s="530"/>
      <c r="L18" s="509"/>
      <c r="M18" s="341" t="s">
        <v>78</v>
      </c>
      <c r="N18" s="332">
        <f>IFERROR(N14/N11,"")</f>
        <v>0.2857142857142857</v>
      </c>
      <c r="O18" s="332" t="str">
        <f>IFERROR(O14/O11,"")</f>
        <v/>
      </c>
      <c r="P18" s="332" t="str">
        <f>IFERROR(P14/P11,"")</f>
        <v/>
      </c>
      <c r="Q18" s="167" t="str">
        <f>IFERROR(SUM(Q27,Q37,Q47,Q57,Q67,Q77)/SUM(Q24,Q34,Q44,Q54,Q64,Q74),"")</f>
        <v/>
      </c>
      <c r="R18" s="170" t="str">
        <f>IFERROR(FORECAST(Q9,N18:P18,N9:P9),"")</f>
        <v/>
      </c>
      <c r="T18" s="36"/>
    </row>
    <row r="19" spans="2:43" ht="12" customHeight="1" x14ac:dyDescent="0.25">
      <c r="B19" s="530"/>
      <c r="C19" s="509"/>
      <c r="D19" s="341" t="s">
        <v>79</v>
      </c>
      <c r="E19" s="343">
        <f>IFERROR(E15/E11,"")</f>
        <v>0.19047619047619047</v>
      </c>
      <c r="F19" s="343" t="str">
        <f>IFERROR(F15/F11,"")</f>
        <v/>
      </c>
      <c r="G19" s="343" t="str">
        <f>IFERROR(G15/G11,"")</f>
        <v/>
      </c>
      <c r="H19" s="167">
        <f>IFERROR(SUM(H28,H38,H48,H58,H68,H78)/SUM(H24,H34,H44,H54,H64,H74),"")</f>
        <v>0</v>
      </c>
      <c r="I19" s="170" t="str">
        <f>IFERROR(FORECAST(H9,E19:G19,E9:G9),"")</f>
        <v/>
      </c>
      <c r="J19" s="25"/>
      <c r="K19" s="530"/>
      <c r="L19" s="509"/>
      <c r="M19" s="341" t="s">
        <v>79</v>
      </c>
      <c r="N19" s="343">
        <f>IFERROR(N15/N11,"")</f>
        <v>9.5238095238095233E-2</v>
      </c>
      <c r="O19" s="343" t="str">
        <f>IFERROR(O15/O11,"")</f>
        <v/>
      </c>
      <c r="P19" s="343" t="str">
        <f>IFERROR(P15/P11,"")</f>
        <v/>
      </c>
      <c r="Q19" s="167" t="str">
        <f>IFERROR(SUM(Q28,Q38,Q48,Q58,Q68,Q78)/SUM(Q24,Q34,Q44,Q54,Q64,Q74),"")</f>
        <v/>
      </c>
      <c r="R19" s="170" t="str">
        <f>IFERROR(FORECAST(Q9,N19:P19,N9:P9),"")</f>
        <v/>
      </c>
    </row>
    <row r="20" spans="2:43" s="4" customFormat="1" ht="42.75" customHeight="1" x14ac:dyDescent="0.5">
      <c r="B20" s="99" t="s">
        <v>104</v>
      </c>
      <c r="C20" s="27"/>
      <c r="D20" s="27"/>
      <c r="E20" s="27"/>
      <c r="F20" s="27"/>
      <c r="G20" s="27"/>
      <c r="H20" s="27"/>
      <c r="I20" s="27"/>
      <c r="J20" s="28"/>
      <c r="K20" s="28"/>
      <c r="L20" s="28"/>
      <c r="M20" s="28"/>
      <c r="N20" s="27"/>
      <c r="O20" s="27"/>
      <c r="P20" s="27"/>
      <c r="Q20" s="27"/>
      <c r="R20" s="27"/>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2:43" ht="4.5" customHeight="1" x14ac:dyDescent="0.25">
      <c r="B21" s="26"/>
      <c r="C21" s="25"/>
      <c r="D21" s="25"/>
      <c r="E21" s="25"/>
      <c r="F21" s="25"/>
      <c r="G21" s="25"/>
      <c r="H21" s="25"/>
      <c r="I21" s="25"/>
      <c r="N21" s="25"/>
      <c r="O21" s="25"/>
      <c r="P21" s="25"/>
      <c r="Q21" s="25"/>
      <c r="R21" s="25"/>
    </row>
    <row r="22" spans="2:43" ht="22.5" customHeight="1" x14ac:dyDescent="0.25">
      <c r="B22" s="512" t="s">
        <v>100</v>
      </c>
      <c r="C22" s="512"/>
      <c r="D22" s="512"/>
      <c r="E22" s="507">
        <v>2014</v>
      </c>
      <c r="F22" s="507">
        <v>2015</v>
      </c>
      <c r="G22" s="507">
        <v>2016</v>
      </c>
      <c r="H22" s="507">
        <v>2017</v>
      </c>
      <c r="I22" s="507"/>
      <c r="K22" s="512" t="s">
        <v>101</v>
      </c>
      <c r="L22" s="512"/>
      <c r="M22" s="512"/>
      <c r="N22" s="507">
        <v>2014</v>
      </c>
      <c r="O22" s="507">
        <v>2015</v>
      </c>
      <c r="P22" s="507">
        <v>2016</v>
      </c>
      <c r="Q22" s="507">
        <v>2017</v>
      </c>
      <c r="R22" s="507"/>
      <c r="T22" s="36"/>
    </row>
    <row r="23" spans="2:43" ht="23.25" customHeight="1" x14ac:dyDescent="0.25">
      <c r="B23" s="512"/>
      <c r="C23" s="512"/>
      <c r="D23" s="512"/>
      <c r="E23" s="507"/>
      <c r="F23" s="507"/>
      <c r="G23" s="507"/>
      <c r="H23" s="438" t="s">
        <v>72</v>
      </c>
      <c r="I23" s="438" t="s">
        <v>73</v>
      </c>
      <c r="K23" s="512"/>
      <c r="L23" s="512"/>
      <c r="M23" s="512"/>
      <c r="N23" s="507"/>
      <c r="O23" s="507"/>
      <c r="P23" s="507"/>
      <c r="Q23" s="438" t="s">
        <v>72</v>
      </c>
      <c r="R23" s="438" t="s">
        <v>73</v>
      </c>
      <c r="T23" s="36"/>
    </row>
    <row r="24" spans="2:43" ht="12" customHeight="1" x14ac:dyDescent="0.25">
      <c r="B24" s="524" t="s">
        <v>105</v>
      </c>
      <c r="C24" s="509" t="s">
        <v>75</v>
      </c>
      <c r="D24" s="509"/>
      <c r="E24" s="117">
        <v>21</v>
      </c>
      <c r="F24" s="440">
        <v>0</v>
      </c>
      <c r="G24" s="440">
        <v>0</v>
      </c>
      <c r="H24" s="510">
        <v>23</v>
      </c>
      <c r="I24" s="510"/>
      <c r="K24" s="524" t="s">
        <v>105</v>
      </c>
      <c r="L24" s="509" t="s">
        <v>75</v>
      </c>
      <c r="M24" s="509"/>
      <c r="N24" s="117">
        <v>21</v>
      </c>
      <c r="O24" s="440">
        <v>0</v>
      </c>
      <c r="P24" s="440">
        <v>0</v>
      </c>
      <c r="Q24" s="510"/>
      <c r="R24" s="510"/>
      <c r="T24" s="36"/>
      <c r="AQ24" s="321"/>
    </row>
    <row r="25" spans="2:43" ht="12" customHeight="1" x14ac:dyDescent="0.25">
      <c r="B25" s="524"/>
      <c r="C25" s="509" t="s">
        <v>76</v>
      </c>
      <c r="D25" s="338" t="s">
        <v>103</v>
      </c>
      <c r="E25" s="126">
        <v>9</v>
      </c>
      <c r="F25" s="126">
        <v>0</v>
      </c>
      <c r="G25" s="126">
        <v>0</v>
      </c>
      <c r="H25" s="169">
        <f>ROUNDUP(H29*H24,0)</f>
        <v>0</v>
      </c>
      <c r="I25" s="342" t="str">
        <f>IFERROR(I29*H24,"")</f>
        <v/>
      </c>
      <c r="K25" s="524"/>
      <c r="L25" s="509" t="s">
        <v>76</v>
      </c>
      <c r="M25" s="338" t="s">
        <v>103</v>
      </c>
      <c r="N25" s="126">
        <v>5</v>
      </c>
      <c r="O25" s="126">
        <v>0</v>
      </c>
      <c r="P25" s="126">
        <v>0</v>
      </c>
      <c r="Q25" s="169">
        <f>ROUNDUP(Q29*Q24,0)</f>
        <v>0</v>
      </c>
      <c r="R25" s="342" t="str">
        <f>IFERROR(R29*Q24,"")</f>
        <v/>
      </c>
      <c r="T25" s="36"/>
      <c r="AQ25" s="373"/>
    </row>
    <row r="26" spans="2:43" ht="12" customHeight="1" x14ac:dyDescent="0.25">
      <c r="B26" s="524"/>
      <c r="C26" s="509"/>
      <c r="D26" s="338" t="s">
        <v>77</v>
      </c>
      <c r="E26" s="126">
        <v>5</v>
      </c>
      <c r="F26" s="126">
        <v>0</v>
      </c>
      <c r="G26" s="126">
        <v>0</v>
      </c>
      <c r="H26" s="169">
        <f>ROUNDUP(H30*H24,0)</f>
        <v>0</v>
      </c>
      <c r="I26" s="342" t="str">
        <f>IFERROR(I30*H24,"")</f>
        <v/>
      </c>
      <c r="K26" s="524"/>
      <c r="L26" s="509"/>
      <c r="M26" s="338" t="s">
        <v>77</v>
      </c>
      <c r="N26" s="126">
        <v>8</v>
      </c>
      <c r="O26" s="126">
        <v>0</v>
      </c>
      <c r="P26" s="126">
        <v>0</v>
      </c>
      <c r="Q26" s="169">
        <f>ROUNDUP(Q30*Q24,0)</f>
        <v>0</v>
      </c>
      <c r="R26" s="342" t="str">
        <f>IFERROR(R30*Q24,"")</f>
        <v/>
      </c>
      <c r="T26" s="36"/>
      <c r="AQ26" s="373"/>
    </row>
    <row r="27" spans="2:43" ht="12" customHeight="1" x14ac:dyDescent="0.25">
      <c r="B27" s="524"/>
      <c r="C27" s="509"/>
      <c r="D27" s="338" t="s">
        <v>78</v>
      </c>
      <c r="E27" s="126">
        <v>3</v>
      </c>
      <c r="F27" s="126">
        <v>0</v>
      </c>
      <c r="G27" s="126">
        <v>0</v>
      </c>
      <c r="H27" s="169">
        <f>ROUNDUP(H31*H24,0)</f>
        <v>0</v>
      </c>
      <c r="I27" s="342" t="str">
        <f>IFERROR(I31*H24,"")</f>
        <v/>
      </c>
      <c r="K27" s="524"/>
      <c r="L27" s="509"/>
      <c r="M27" s="338" t="s">
        <v>78</v>
      </c>
      <c r="N27" s="126">
        <v>6</v>
      </c>
      <c r="O27" s="126">
        <v>0</v>
      </c>
      <c r="P27" s="126">
        <v>0</v>
      </c>
      <c r="Q27" s="169">
        <f>ROUNDUP(Q31*Q24,0)</f>
        <v>0</v>
      </c>
      <c r="R27" s="342" t="str">
        <f>IFERROR(R31*Q24,"")</f>
        <v/>
      </c>
      <c r="T27" s="36"/>
      <c r="AQ27" s="373"/>
    </row>
    <row r="28" spans="2:43" ht="12" customHeight="1" x14ac:dyDescent="0.25">
      <c r="B28" s="524"/>
      <c r="C28" s="509"/>
      <c r="D28" s="338" t="s">
        <v>79</v>
      </c>
      <c r="E28" s="126">
        <v>4</v>
      </c>
      <c r="F28" s="126">
        <v>0</v>
      </c>
      <c r="G28" s="126">
        <v>0</v>
      </c>
      <c r="H28" s="169">
        <f>ROUNDUP(H32*H24,0)</f>
        <v>0</v>
      </c>
      <c r="I28" s="342" t="str">
        <f>IFERROR(I32*H24,"")</f>
        <v/>
      </c>
      <c r="K28" s="524"/>
      <c r="L28" s="509"/>
      <c r="M28" s="338" t="s">
        <v>79</v>
      </c>
      <c r="N28" s="126">
        <v>2</v>
      </c>
      <c r="O28" s="127">
        <v>0</v>
      </c>
      <c r="P28" s="127">
        <v>0</v>
      </c>
      <c r="Q28" s="169">
        <f>ROUNDUP(Q32*Q24,0)</f>
        <v>0</v>
      </c>
      <c r="R28" s="342" t="str">
        <f>IFERROR(R32*Q24,"")</f>
        <v/>
      </c>
      <c r="T28" s="36"/>
      <c r="AQ28" s="373"/>
    </row>
    <row r="29" spans="2:43" ht="12" customHeight="1" x14ac:dyDescent="0.25">
      <c r="B29" s="524"/>
      <c r="C29" s="509" t="s">
        <v>80</v>
      </c>
      <c r="D29" s="338" t="s">
        <v>103</v>
      </c>
      <c r="E29" s="167">
        <f>IFERROR(E25/E24,"")</f>
        <v>0.42857142857142855</v>
      </c>
      <c r="F29" s="167" t="str">
        <f>IFERROR(F25/F24,"")</f>
        <v/>
      </c>
      <c r="G29" s="167" t="str">
        <f>IFERROR(G25/G24,"")</f>
        <v/>
      </c>
      <c r="H29" s="118">
        <v>0</v>
      </c>
      <c r="I29" s="170" t="str">
        <f>IFERROR(FORECAST(H22,E29:G29,E22:G22),"")</f>
        <v/>
      </c>
      <c r="K29" s="524"/>
      <c r="L29" s="509" t="s">
        <v>80</v>
      </c>
      <c r="M29" s="338" t="s">
        <v>103</v>
      </c>
      <c r="N29" s="167">
        <f>IFERROR(N25/N24,"")</f>
        <v>0.23809523809523808</v>
      </c>
      <c r="O29" s="167" t="str">
        <f>IFERROR(O25/O24,"")</f>
        <v/>
      </c>
      <c r="P29" s="167" t="str">
        <f>IFERROR(P25/P24,"")</f>
        <v/>
      </c>
      <c r="Q29" s="118">
        <v>0</v>
      </c>
      <c r="R29" s="170" t="str">
        <f>IFERROR(FORECAST(Q22,N29:P29,N22:P22),"")</f>
        <v/>
      </c>
      <c r="T29" s="36"/>
    </row>
    <row r="30" spans="2:43" ht="12" customHeight="1" x14ac:dyDescent="0.25">
      <c r="B30" s="524"/>
      <c r="C30" s="509"/>
      <c r="D30" s="338" t="s">
        <v>77</v>
      </c>
      <c r="E30" s="167">
        <f>IFERROR(E26/E24,"")</f>
        <v>0.23809523809523808</v>
      </c>
      <c r="F30" s="167" t="str">
        <f>IFERROR(F26/F24,"")</f>
        <v/>
      </c>
      <c r="G30" s="167" t="str">
        <f>IFERROR(G26/G24,"")</f>
        <v/>
      </c>
      <c r="H30" s="118">
        <v>0</v>
      </c>
      <c r="I30" s="170" t="str">
        <f>IFERROR(FORECAST(H22,E30:G30,E22:G22),"")</f>
        <v/>
      </c>
      <c r="K30" s="524"/>
      <c r="L30" s="509"/>
      <c r="M30" s="338" t="s">
        <v>77</v>
      </c>
      <c r="N30" s="167">
        <f>IFERROR(N26/N24,"")</f>
        <v>0.38095238095238093</v>
      </c>
      <c r="O30" s="167" t="str">
        <f>IFERROR(O26/O24,"")</f>
        <v/>
      </c>
      <c r="P30" s="167" t="str">
        <f>IFERROR(P26/P24,"")</f>
        <v/>
      </c>
      <c r="Q30" s="118">
        <v>0</v>
      </c>
      <c r="R30" s="170" t="str">
        <f>IFERROR(FORECAST(Q22,N30:P30,N22:P22),"")</f>
        <v/>
      </c>
      <c r="T30" s="36"/>
    </row>
    <row r="31" spans="2:43" ht="12" customHeight="1" x14ac:dyDescent="0.25">
      <c r="B31" s="524"/>
      <c r="C31" s="509"/>
      <c r="D31" s="338" t="s">
        <v>78</v>
      </c>
      <c r="E31" s="167">
        <f>IFERROR(E27/E24,"")</f>
        <v>0.14285714285714285</v>
      </c>
      <c r="F31" s="167" t="str">
        <f>IFERROR(F27/F24,"")</f>
        <v/>
      </c>
      <c r="G31" s="167" t="str">
        <f>IFERROR(G27/G24,"")</f>
        <v/>
      </c>
      <c r="H31" s="118">
        <v>0</v>
      </c>
      <c r="I31" s="170" t="str">
        <f>IFERROR(FORECAST(H22,E31:G31,E22:G22),"")</f>
        <v/>
      </c>
      <c r="K31" s="524"/>
      <c r="L31" s="509"/>
      <c r="M31" s="338" t="s">
        <v>78</v>
      </c>
      <c r="N31" s="167">
        <f>IFERROR(N27/N24,"")</f>
        <v>0.2857142857142857</v>
      </c>
      <c r="O31" s="167" t="str">
        <f>IFERROR(O27/O24,"")</f>
        <v/>
      </c>
      <c r="P31" s="167" t="str">
        <f>IFERROR(P27/P24,"")</f>
        <v/>
      </c>
      <c r="Q31" s="118">
        <v>0</v>
      </c>
      <c r="R31" s="170" t="str">
        <f>IFERROR(FORECAST(Q22,N31:P31,N22:P22),"")</f>
        <v/>
      </c>
      <c r="T31" s="36"/>
    </row>
    <row r="32" spans="2:43" ht="12" customHeight="1" x14ac:dyDescent="0.25">
      <c r="B32" s="524"/>
      <c r="C32" s="509"/>
      <c r="D32" s="338" t="s">
        <v>79</v>
      </c>
      <c r="E32" s="168">
        <f>IFERROR(E28/E24,"")</f>
        <v>0.19047619047619047</v>
      </c>
      <c r="F32" s="168" t="str">
        <f>IFERROR(F28/F24,"")</f>
        <v/>
      </c>
      <c r="G32" s="168" t="str">
        <f>IFERROR(G28/G24,"")</f>
        <v/>
      </c>
      <c r="H32" s="118">
        <v>0</v>
      </c>
      <c r="I32" s="170" t="str">
        <f>IFERROR(FORECAST(H22,E32:G32,E22:G22),"")</f>
        <v/>
      </c>
      <c r="J32" s="25"/>
      <c r="K32" s="524"/>
      <c r="L32" s="509"/>
      <c r="M32" s="338" t="s">
        <v>79</v>
      </c>
      <c r="N32" s="168">
        <f>IFERROR(N28/N24,"")</f>
        <v>9.5238095238095233E-2</v>
      </c>
      <c r="O32" s="168" t="str">
        <f>IFERROR(O28/O24,"")</f>
        <v/>
      </c>
      <c r="P32" s="168" t="str">
        <f>IFERROR(P28/P24,"")</f>
        <v/>
      </c>
      <c r="Q32" s="118">
        <v>0</v>
      </c>
      <c r="R32" s="170" t="str">
        <f>IFERROR(FORECAST(Q22,N32:P32,N22:P22),"")</f>
        <v/>
      </c>
    </row>
    <row r="33" spans="2:41" s="125" customFormat="1" ht="12" customHeight="1" x14ac:dyDescent="0.25">
      <c r="B33" s="119"/>
      <c r="C33" s="120"/>
      <c r="D33" s="121"/>
      <c r="E33" s="122" t="str">
        <f>IF(SUM(E25:E28)=E24,"","datos erróneos")</f>
        <v/>
      </c>
      <c r="F33" s="122" t="str">
        <f>IF(SUM(F25:F28)=F24,"","datos erróneos")</f>
        <v/>
      </c>
      <c r="G33" s="122" t="str">
        <f>IF(SUM(G25:G28)=G24,"","datos erróneos")</f>
        <v/>
      </c>
      <c r="H33" s="122" t="str">
        <f>IF(SUM(H29:H32)=1,"",(IF(SUM(H29:H32)=0,"","datos erróneos")))</f>
        <v/>
      </c>
      <c r="I33" s="123"/>
      <c r="J33" s="124"/>
      <c r="K33" s="119"/>
      <c r="L33" s="120"/>
      <c r="M33" s="121"/>
      <c r="N33" s="122" t="str">
        <f>IF(SUM(N25:N28)=N24,"","datos erróneos")</f>
        <v/>
      </c>
      <c r="O33" s="122" t="str">
        <f>IF(SUM(O25:O28)=O24,"","datos erróneos")</f>
        <v/>
      </c>
      <c r="P33" s="122" t="str">
        <f>IF(SUM(P25:P28)=P24,"","datos erróneos")</f>
        <v/>
      </c>
      <c r="Q33" s="122" t="str">
        <f>IF(SUM(Q29:Q32)=1,"",(IF(SUM(Q29:Q32)=0,"","datos erróneos")))</f>
        <v/>
      </c>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row>
    <row r="34" spans="2:41" ht="12" customHeight="1" x14ac:dyDescent="0.25">
      <c r="B34" s="524" t="s">
        <v>106</v>
      </c>
      <c r="C34" s="509" t="s">
        <v>75</v>
      </c>
      <c r="D34" s="509"/>
      <c r="E34" s="117">
        <v>0</v>
      </c>
      <c r="F34" s="440">
        <v>0</v>
      </c>
      <c r="G34" s="440">
        <v>0</v>
      </c>
      <c r="H34" s="510">
        <v>0</v>
      </c>
      <c r="I34" s="510"/>
      <c r="K34" s="524" t="s">
        <v>106</v>
      </c>
      <c r="L34" s="509" t="s">
        <v>75</v>
      </c>
      <c r="M34" s="509"/>
      <c r="N34" s="117">
        <v>0</v>
      </c>
      <c r="O34" s="440">
        <v>0</v>
      </c>
      <c r="P34" s="440">
        <v>0</v>
      </c>
      <c r="Q34" s="510">
        <v>0</v>
      </c>
      <c r="R34" s="510"/>
      <c r="T34" s="36"/>
    </row>
    <row r="35" spans="2:41" ht="12" customHeight="1" x14ac:dyDescent="0.25">
      <c r="B35" s="524"/>
      <c r="C35" s="509" t="s">
        <v>76</v>
      </c>
      <c r="D35" s="338" t="s">
        <v>103</v>
      </c>
      <c r="E35" s="126">
        <v>0</v>
      </c>
      <c r="F35" s="126">
        <v>0</v>
      </c>
      <c r="G35" s="126">
        <v>0</v>
      </c>
      <c r="H35" s="169">
        <f>ROUNDUP(H39*H34,0)</f>
        <v>0</v>
      </c>
      <c r="I35" s="342" t="str">
        <f>IFERROR(I39*H34,"")</f>
        <v/>
      </c>
      <c r="K35" s="524"/>
      <c r="L35" s="509" t="s">
        <v>76</v>
      </c>
      <c r="M35" s="338" t="s">
        <v>103</v>
      </c>
      <c r="N35" s="126">
        <v>0</v>
      </c>
      <c r="O35" s="126">
        <v>0</v>
      </c>
      <c r="P35" s="126">
        <v>0</v>
      </c>
      <c r="Q35" s="169">
        <f>ROUNDUP(Q39*Q34,0)</f>
        <v>0</v>
      </c>
      <c r="R35" s="342" t="str">
        <f>IFERROR(R39*Q34,"")</f>
        <v/>
      </c>
      <c r="T35" s="36"/>
    </row>
    <row r="36" spans="2:41" ht="12" customHeight="1" x14ac:dyDescent="0.25">
      <c r="B36" s="524"/>
      <c r="C36" s="509"/>
      <c r="D36" s="338" t="s">
        <v>77</v>
      </c>
      <c r="E36" s="126">
        <v>0</v>
      </c>
      <c r="F36" s="126">
        <v>0</v>
      </c>
      <c r="G36" s="126">
        <v>0</v>
      </c>
      <c r="H36" s="169">
        <f>ROUNDUP(H40*H34,0)</f>
        <v>0</v>
      </c>
      <c r="I36" s="342" t="str">
        <f>IFERROR(I40*H34,"")</f>
        <v/>
      </c>
      <c r="K36" s="524"/>
      <c r="L36" s="509"/>
      <c r="M36" s="338" t="s">
        <v>77</v>
      </c>
      <c r="N36" s="126">
        <v>0</v>
      </c>
      <c r="O36" s="126">
        <v>0</v>
      </c>
      <c r="P36" s="126">
        <v>0</v>
      </c>
      <c r="Q36" s="169">
        <f>ROUNDUP(Q40*Q34,0)</f>
        <v>0</v>
      </c>
      <c r="R36" s="342" t="str">
        <f>IFERROR(R40*Q34,"")</f>
        <v/>
      </c>
      <c r="T36" s="36"/>
    </row>
    <row r="37" spans="2:41" ht="12" customHeight="1" x14ac:dyDescent="0.25">
      <c r="B37" s="524"/>
      <c r="C37" s="509"/>
      <c r="D37" s="338" t="s">
        <v>78</v>
      </c>
      <c r="E37" s="126">
        <v>0</v>
      </c>
      <c r="F37" s="126">
        <v>0</v>
      </c>
      <c r="G37" s="126">
        <v>0</v>
      </c>
      <c r="H37" s="169">
        <f>ROUNDUP(H41*H34,0)</f>
        <v>0</v>
      </c>
      <c r="I37" s="342" t="str">
        <f>IFERROR(I41*H34,"")</f>
        <v/>
      </c>
      <c r="K37" s="524"/>
      <c r="L37" s="509"/>
      <c r="M37" s="338" t="s">
        <v>78</v>
      </c>
      <c r="N37" s="126">
        <v>0</v>
      </c>
      <c r="O37" s="126">
        <v>0</v>
      </c>
      <c r="P37" s="126">
        <v>0</v>
      </c>
      <c r="Q37" s="169">
        <f>ROUNDUP(Q41*Q34,0)</f>
        <v>0</v>
      </c>
      <c r="R37" s="342" t="str">
        <f>IFERROR(R41*Q34,"")</f>
        <v/>
      </c>
      <c r="T37" s="36"/>
    </row>
    <row r="38" spans="2:41" ht="12" customHeight="1" x14ac:dyDescent="0.25">
      <c r="B38" s="524"/>
      <c r="C38" s="509"/>
      <c r="D38" s="338" t="s">
        <v>79</v>
      </c>
      <c r="E38" s="126">
        <v>0</v>
      </c>
      <c r="F38" s="127">
        <v>0</v>
      </c>
      <c r="G38" s="127">
        <v>0</v>
      </c>
      <c r="H38" s="169">
        <f>ROUNDUP(H42*H34,0)</f>
        <v>0</v>
      </c>
      <c r="I38" s="342" t="str">
        <f>IFERROR(I42*H34,"")</f>
        <v/>
      </c>
      <c r="K38" s="524"/>
      <c r="L38" s="509"/>
      <c r="M38" s="338" t="s">
        <v>79</v>
      </c>
      <c r="N38" s="126">
        <v>0</v>
      </c>
      <c r="O38" s="127">
        <v>0</v>
      </c>
      <c r="P38" s="127">
        <v>0</v>
      </c>
      <c r="Q38" s="169">
        <f>ROUNDUP(Q42*Q34,0)</f>
        <v>0</v>
      </c>
      <c r="R38" s="342" t="str">
        <f>IFERROR(R42*Q34,"")</f>
        <v/>
      </c>
      <c r="T38" s="36"/>
    </row>
    <row r="39" spans="2:41" ht="12" customHeight="1" x14ac:dyDescent="0.25">
      <c r="B39" s="524"/>
      <c r="C39" s="509" t="s">
        <v>80</v>
      </c>
      <c r="D39" s="338" t="s">
        <v>103</v>
      </c>
      <c r="E39" s="167" t="str">
        <f>IFERROR(E35/E34,"")</f>
        <v/>
      </c>
      <c r="F39" s="167" t="str">
        <f>IFERROR(F35/F34,"")</f>
        <v/>
      </c>
      <c r="G39" s="167" t="str">
        <f>IFERROR(G35/G34,"")</f>
        <v/>
      </c>
      <c r="H39" s="118">
        <v>0</v>
      </c>
      <c r="I39" s="170" t="str">
        <f>IFERROR(FORECAST(H22,E39:G39,E22:G22),"")</f>
        <v/>
      </c>
      <c r="K39" s="524"/>
      <c r="L39" s="509" t="s">
        <v>80</v>
      </c>
      <c r="M39" s="338" t="s">
        <v>103</v>
      </c>
      <c r="N39" s="167" t="str">
        <f>IFERROR(N35/N34,"")</f>
        <v/>
      </c>
      <c r="O39" s="167" t="str">
        <f>IFERROR(O35/O34,"")</f>
        <v/>
      </c>
      <c r="P39" s="167" t="str">
        <f>IFERROR(P35/P34,"")</f>
        <v/>
      </c>
      <c r="Q39" s="118">
        <v>0</v>
      </c>
      <c r="R39" s="170" t="str">
        <f>IFERROR(FORECAST(Q22,N39:P39,N22:P22),"")</f>
        <v/>
      </c>
      <c r="T39" s="36"/>
    </row>
    <row r="40" spans="2:41" ht="12" customHeight="1" x14ac:dyDescent="0.25">
      <c r="B40" s="524"/>
      <c r="C40" s="509"/>
      <c r="D40" s="338" t="s">
        <v>77</v>
      </c>
      <c r="E40" s="167" t="str">
        <f>IFERROR(E36/E34,"")</f>
        <v/>
      </c>
      <c r="F40" s="167" t="str">
        <f>IFERROR(F36/F34,"")</f>
        <v/>
      </c>
      <c r="G40" s="167" t="str">
        <f>IFERROR(G36/G34,"")</f>
        <v/>
      </c>
      <c r="H40" s="118">
        <v>0</v>
      </c>
      <c r="I40" s="170" t="str">
        <f>IFERROR(FORECAST(H22,E40:G40,E22:G22),"")</f>
        <v/>
      </c>
      <c r="K40" s="524"/>
      <c r="L40" s="509"/>
      <c r="M40" s="338" t="s">
        <v>77</v>
      </c>
      <c r="N40" s="167" t="str">
        <f>IFERROR(N36/N34,"")</f>
        <v/>
      </c>
      <c r="O40" s="167" t="str">
        <f>IFERROR(O36/O34,"")</f>
        <v/>
      </c>
      <c r="P40" s="167" t="str">
        <f>IFERROR(P36/P34,"")</f>
        <v/>
      </c>
      <c r="Q40" s="118">
        <v>0</v>
      </c>
      <c r="R40" s="170" t="str">
        <f>IFERROR(FORECAST(Q22,N40:P40,N22:P22),"")</f>
        <v/>
      </c>
      <c r="T40" s="36"/>
    </row>
    <row r="41" spans="2:41" ht="12" customHeight="1" x14ac:dyDescent="0.25">
      <c r="B41" s="524"/>
      <c r="C41" s="509"/>
      <c r="D41" s="338" t="s">
        <v>78</v>
      </c>
      <c r="E41" s="167" t="str">
        <f>IFERROR(E37/E34,"")</f>
        <v/>
      </c>
      <c r="F41" s="167" t="str">
        <f>IFERROR(F37/F34,"")</f>
        <v/>
      </c>
      <c r="G41" s="167" t="str">
        <f>IFERROR(G37/G34,"")</f>
        <v/>
      </c>
      <c r="H41" s="118">
        <v>0</v>
      </c>
      <c r="I41" s="170" t="str">
        <f>IFERROR(FORECAST(H22,E41:G41,E22:G22),"")</f>
        <v/>
      </c>
      <c r="K41" s="524"/>
      <c r="L41" s="509"/>
      <c r="M41" s="338" t="s">
        <v>78</v>
      </c>
      <c r="N41" s="167" t="str">
        <f>IFERROR(N37/N34,"")</f>
        <v/>
      </c>
      <c r="O41" s="167" t="str">
        <f>IFERROR(O37/O34,"")</f>
        <v/>
      </c>
      <c r="P41" s="167" t="str">
        <f>IFERROR(P37/P34,"")</f>
        <v/>
      </c>
      <c r="Q41" s="118">
        <v>0</v>
      </c>
      <c r="R41" s="170" t="str">
        <f>IFERROR(FORECAST(Q22,N41:P41,N22:P22),"")</f>
        <v/>
      </c>
      <c r="T41" s="36"/>
    </row>
    <row r="42" spans="2:41" ht="12" customHeight="1" x14ac:dyDescent="0.25">
      <c r="B42" s="524"/>
      <c r="C42" s="509"/>
      <c r="D42" s="338" t="s">
        <v>79</v>
      </c>
      <c r="E42" s="168" t="str">
        <f>IFERROR(E38/E34,"")</f>
        <v/>
      </c>
      <c r="F42" s="168" t="str">
        <f>IFERROR(F38/F34,"")</f>
        <v/>
      </c>
      <c r="G42" s="168" t="str">
        <f>IFERROR(G38/G34,"")</f>
        <v/>
      </c>
      <c r="H42" s="118">
        <v>0</v>
      </c>
      <c r="I42" s="170" t="str">
        <f>IFERROR(FORECAST(H22,E42:G42,E22:G22),"")</f>
        <v/>
      </c>
      <c r="J42" s="25"/>
      <c r="K42" s="524"/>
      <c r="L42" s="509"/>
      <c r="M42" s="338" t="s">
        <v>79</v>
      </c>
      <c r="N42" s="168" t="str">
        <f>IFERROR(N38/N34,"")</f>
        <v/>
      </c>
      <c r="O42" s="168" t="str">
        <f>IFERROR(O38/O34,"")</f>
        <v/>
      </c>
      <c r="P42" s="168" t="str">
        <f>IFERROR(P38/P34,"")</f>
        <v/>
      </c>
      <c r="Q42" s="118">
        <v>0</v>
      </c>
      <c r="R42" s="170" t="str">
        <f>IFERROR(FORECAST(Q22,N42:P42,N22:P22),"")</f>
        <v/>
      </c>
    </row>
    <row r="43" spans="2:41" s="125" customFormat="1" ht="12" customHeight="1" x14ac:dyDescent="0.25">
      <c r="B43" s="119"/>
      <c r="C43" s="120"/>
      <c r="D43" s="121"/>
      <c r="E43" s="122" t="str">
        <f>IF(SUM(E35:E38)=E34,"","datos erróneos")</f>
        <v/>
      </c>
      <c r="F43" s="122" t="str">
        <f>IF(SUM(F35:F38)=F34,"","datos erróneos")</f>
        <v/>
      </c>
      <c r="G43" s="122" t="str">
        <f>IF(SUM(G35:G38)=G34,"","datos erróneos")</f>
        <v/>
      </c>
      <c r="H43" s="122" t="str">
        <f>IF(SUM(H39:H42)=1,"",(IF(SUM(H39:H42)=0,"","datos erróneos")))</f>
        <v/>
      </c>
      <c r="I43" s="123"/>
      <c r="J43" s="124"/>
      <c r="K43" s="119"/>
      <c r="L43" s="120"/>
      <c r="M43" s="121"/>
      <c r="N43" s="122" t="str">
        <f>IF(SUM(N35:N38)=N34,"","datos erróneos")</f>
        <v/>
      </c>
      <c r="O43" s="122" t="str">
        <f>IF(SUM(O35:O38)=O34,"","datos erróneos")</f>
        <v/>
      </c>
      <c r="P43" s="122" t="str">
        <f>IF(SUM(P35:P38)=P34,"","datos erróneos")</f>
        <v/>
      </c>
      <c r="Q43" s="122" t="str">
        <f>IF(SUM(Q39:Q42)=1,"",(IF(SUM(Q39:Q42)=0,"","datos erróneos")))</f>
        <v/>
      </c>
      <c r="R43" s="123"/>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row>
    <row r="44" spans="2:41" ht="12" customHeight="1" x14ac:dyDescent="0.25">
      <c r="B44" s="524" t="s">
        <v>107</v>
      </c>
      <c r="C44" s="509" t="s">
        <v>75</v>
      </c>
      <c r="D44" s="509"/>
      <c r="E44" s="117">
        <v>0</v>
      </c>
      <c r="F44" s="440">
        <v>0</v>
      </c>
      <c r="G44" s="440">
        <v>0</v>
      </c>
      <c r="H44" s="510">
        <v>0</v>
      </c>
      <c r="I44" s="510"/>
      <c r="K44" s="524" t="s">
        <v>107</v>
      </c>
      <c r="L44" s="509" t="s">
        <v>75</v>
      </c>
      <c r="M44" s="509"/>
      <c r="N44" s="117">
        <v>0</v>
      </c>
      <c r="O44" s="440">
        <v>0</v>
      </c>
      <c r="P44" s="440">
        <v>0</v>
      </c>
      <c r="Q44" s="510">
        <v>0</v>
      </c>
      <c r="R44" s="510"/>
      <c r="T44" s="36"/>
    </row>
    <row r="45" spans="2:41" ht="12" customHeight="1" x14ac:dyDescent="0.25">
      <c r="B45" s="524"/>
      <c r="C45" s="509" t="s">
        <v>76</v>
      </c>
      <c r="D45" s="338" t="s">
        <v>103</v>
      </c>
      <c r="E45" s="126">
        <v>0</v>
      </c>
      <c r="F45" s="126">
        <v>0</v>
      </c>
      <c r="G45" s="126">
        <v>0</v>
      </c>
      <c r="H45" s="169">
        <f>ROUNDUP(H49*H44,0)</f>
        <v>0</v>
      </c>
      <c r="I45" s="342" t="str">
        <f>IFERROR(I49*H44,"")</f>
        <v/>
      </c>
      <c r="K45" s="524"/>
      <c r="L45" s="509" t="s">
        <v>76</v>
      </c>
      <c r="M45" s="338" t="s">
        <v>103</v>
      </c>
      <c r="N45" s="126">
        <v>0</v>
      </c>
      <c r="O45" s="126">
        <v>0</v>
      </c>
      <c r="P45" s="126">
        <v>0</v>
      </c>
      <c r="Q45" s="169">
        <f>ROUNDUP(Q49*Q44,0)</f>
        <v>0</v>
      </c>
      <c r="R45" s="342" t="str">
        <f>IFERROR(R49*Q44,"")</f>
        <v/>
      </c>
      <c r="T45" s="36"/>
    </row>
    <row r="46" spans="2:41" ht="12" customHeight="1" x14ac:dyDescent="0.25">
      <c r="B46" s="524"/>
      <c r="C46" s="509"/>
      <c r="D46" s="338" t="s">
        <v>77</v>
      </c>
      <c r="E46" s="126">
        <v>0</v>
      </c>
      <c r="F46" s="126">
        <v>0</v>
      </c>
      <c r="G46" s="126">
        <v>0</v>
      </c>
      <c r="H46" s="169">
        <f>ROUNDUP(H50*H44,0)</f>
        <v>0</v>
      </c>
      <c r="I46" s="342" t="str">
        <f>IFERROR(I50*H44,"")</f>
        <v/>
      </c>
      <c r="K46" s="524"/>
      <c r="L46" s="509"/>
      <c r="M46" s="338" t="s">
        <v>77</v>
      </c>
      <c r="N46" s="126">
        <v>0</v>
      </c>
      <c r="O46" s="126">
        <v>0</v>
      </c>
      <c r="P46" s="126">
        <v>0</v>
      </c>
      <c r="Q46" s="169">
        <f>ROUNDUP(Q50*Q44,0)</f>
        <v>0</v>
      </c>
      <c r="R46" s="342" t="str">
        <f>IFERROR(R50*Q44,"")</f>
        <v/>
      </c>
      <c r="T46" s="36"/>
    </row>
    <row r="47" spans="2:41" ht="12" customHeight="1" x14ac:dyDescent="0.25">
      <c r="B47" s="524"/>
      <c r="C47" s="509"/>
      <c r="D47" s="338" t="s">
        <v>78</v>
      </c>
      <c r="E47" s="126">
        <v>0</v>
      </c>
      <c r="F47" s="126">
        <v>0</v>
      </c>
      <c r="G47" s="126">
        <v>0</v>
      </c>
      <c r="H47" s="169">
        <f>ROUNDUP(H51*H44,0)</f>
        <v>0</v>
      </c>
      <c r="I47" s="342" t="str">
        <f>IFERROR(I51*H44,"")</f>
        <v/>
      </c>
      <c r="K47" s="524"/>
      <c r="L47" s="509"/>
      <c r="M47" s="338" t="s">
        <v>78</v>
      </c>
      <c r="N47" s="126">
        <v>0</v>
      </c>
      <c r="O47" s="126">
        <v>0</v>
      </c>
      <c r="P47" s="126">
        <v>0</v>
      </c>
      <c r="Q47" s="169">
        <f>ROUNDUP(Q51*Q44,0)</f>
        <v>0</v>
      </c>
      <c r="R47" s="342" t="str">
        <f>IFERROR(R51*Q44,"")</f>
        <v/>
      </c>
      <c r="T47" s="36"/>
    </row>
    <row r="48" spans="2:41" ht="12" customHeight="1" x14ac:dyDescent="0.25">
      <c r="B48" s="524"/>
      <c r="C48" s="509"/>
      <c r="D48" s="338" t="s">
        <v>79</v>
      </c>
      <c r="E48" s="126">
        <v>0</v>
      </c>
      <c r="F48" s="127">
        <v>0</v>
      </c>
      <c r="G48" s="127">
        <v>0</v>
      </c>
      <c r="H48" s="169">
        <f>ROUNDUP(H52*H44,0)</f>
        <v>0</v>
      </c>
      <c r="I48" s="342" t="str">
        <f>IFERROR(I52*H44,"")</f>
        <v/>
      </c>
      <c r="K48" s="524"/>
      <c r="L48" s="509"/>
      <c r="M48" s="338" t="s">
        <v>79</v>
      </c>
      <c r="N48" s="126">
        <v>0</v>
      </c>
      <c r="O48" s="127">
        <v>0</v>
      </c>
      <c r="P48" s="127">
        <v>0</v>
      </c>
      <c r="Q48" s="169">
        <f>ROUNDUP(Q52*Q44,0)</f>
        <v>0</v>
      </c>
      <c r="R48" s="342" t="str">
        <f>IFERROR(R52*Q44,"")</f>
        <v/>
      </c>
      <c r="T48" s="36"/>
    </row>
    <row r="49" spans="2:41" ht="12" customHeight="1" x14ac:dyDescent="0.25">
      <c r="B49" s="524"/>
      <c r="C49" s="509" t="s">
        <v>80</v>
      </c>
      <c r="D49" s="338" t="s">
        <v>103</v>
      </c>
      <c r="E49" s="167" t="str">
        <f>IFERROR(E45/E44,"")</f>
        <v/>
      </c>
      <c r="F49" s="167" t="str">
        <f>IFERROR(F45/F44,"")</f>
        <v/>
      </c>
      <c r="G49" s="167" t="str">
        <f>IFERROR(G45/G44,"")</f>
        <v/>
      </c>
      <c r="H49" s="118">
        <v>0</v>
      </c>
      <c r="I49" s="170" t="str">
        <f>IFERROR(FORECAST(H22,E49:G49,E22:G22),"")</f>
        <v/>
      </c>
      <c r="K49" s="524"/>
      <c r="L49" s="509" t="s">
        <v>80</v>
      </c>
      <c r="M49" s="338" t="s">
        <v>103</v>
      </c>
      <c r="N49" s="167" t="str">
        <f>IFERROR(N45/N44,"")</f>
        <v/>
      </c>
      <c r="O49" s="167" t="str">
        <f>IFERROR(O45/O44,"")</f>
        <v/>
      </c>
      <c r="P49" s="167" t="str">
        <f>IFERROR(P45/P44,"")</f>
        <v/>
      </c>
      <c r="Q49" s="118">
        <v>0</v>
      </c>
      <c r="R49" s="170" t="str">
        <f>IFERROR(FORECAST(Q22,N49:P49,N22:P22),"")</f>
        <v/>
      </c>
      <c r="T49" s="36"/>
    </row>
    <row r="50" spans="2:41" ht="12" customHeight="1" x14ac:dyDescent="0.25">
      <c r="B50" s="524"/>
      <c r="C50" s="509"/>
      <c r="D50" s="338" t="s">
        <v>77</v>
      </c>
      <c r="E50" s="167" t="str">
        <f>IFERROR(E46/E44,"")</f>
        <v/>
      </c>
      <c r="F50" s="167" t="str">
        <f>IFERROR(F46/F44,"")</f>
        <v/>
      </c>
      <c r="G50" s="167" t="str">
        <f>IFERROR(G46/G44,"")</f>
        <v/>
      </c>
      <c r="H50" s="118">
        <v>0</v>
      </c>
      <c r="I50" s="170" t="str">
        <f>IFERROR(FORECAST(H22,E50:G50,E22:G22),"")</f>
        <v/>
      </c>
      <c r="K50" s="524"/>
      <c r="L50" s="509"/>
      <c r="M50" s="338" t="s">
        <v>77</v>
      </c>
      <c r="N50" s="167" t="str">
        <f>IFERROR(N46/N44,"")</f>
        <v/>
      </c>
      <c r="O50" s="167" t="str">
        <f>IFERROR(O46/O44,"")</f>
        <v/>
      </c>
      <c r="P50" s="167" t="str">
        <f>IFERROR(P46/P44,"")</f>
        <v/>
      </c>
      <c r="Q50" s="118">
        <v>0</v>
      </c>
      <c r="R50" s="170" t="str">
        <f>IFERROR(FORECAST(Q22,N50:P50,N22:P22),"")</f>
        <v/>
      </c>
      <c r="T50" s="36"/>
    </row>
    <row r="51" spans="2:41" ht="12" customHeight="1" x14ac:dyDescent="0.25">
      <c r="B51" s="524"/>
      <c r="C51" s="509"/>
      <c r="D51" s="338" t="s">
        <v>78</v>
      </c>
      <c r="E51" s="167" t="str">
        <f>IFERROR(E47/E44,"")</f>
        <v/>
      </c>
      <c r="F51" s="167" t="str">
        <f>IFERROR(F47/F44,"")</f>
        <v/>
      </c>
      <c r="G51" s="167" t="str">
        <f>IFERROR(G47/G44,"")</f>
        <v/>
      </c>
      <c r="H51" s="118">
        <v>0</v>
      </c>
      <c r="I51" s="170" t="str">
        <f>IFERROR(FORECAST(H22,E51:G51,E22:G22),"")</f>
        <v/>
      </c>
      <c r="K51" s="524"/>
      <c r="L51" s="509"/>
      <c r="M51" s="338" t="s">
        <v>78</v>
      </c>
      <c r="N51" s="167" t="str">
        <f>IFERROR(N47/N44,"")</f>
        <v/>
      </c>
      <c r="O51" s="167" t="str">
        <f>IFERROR(O47/O44,"")</f>
        <v/>
      </c>
      <c r="P51" s="167" t="str">
        <f>IFERROR(P47/P44,"")</f>
        <v/>
      </c>
      <c r="Q51" s="118">
        <v>0</v>
      </c>
      <c r="R51" s="170" t="str">
        <f>IFERROR(FORECAST(Q22,N51:P51,N22:P22),"")</f>
        <v/>
      </c>
      <c r="T51" s="36"/>
    </row>
    <row r="52" spans="2:41" ht="12" customHeight="1" x14ac:dyDescent="0.25">
      <c r="B52" s="524"/>
      <c r="C52" s="509"/>
      <c r="D52" s="338" t="s">
        <v>79</v>
      </c>
      <c r="E52" s="168" t="str">
        <f>IFERROR(E48/E44,"")</f>
        <v/>
      </c>
      <c r="F52" s="168" t="str">
        <f>IFERROR(F48/F44,"")</f>
        <v/>
      </c>
      <c r="G52" s="168" t="str">
        <f>IFERROR(G48/G44,"")</f>
        <v/>
      </c>
      <c r="H52" s="118">
        <v>0</v>
      </c>
      <c r="I52" s="170" t="str">
        <f>IFERROR(FORECAST(H22,E52:G52,E22:G22),"")</f>
        <v/>
      </c>
      <c r="J52" s="25"/>
      <c r="K52" s="524"/>
      <c r="L52" s="509"/>
      <c r="M52" s="338" t="s">
        <v>79</v>
      </c>
      <c r="N52" s="168" t="str">
        <f>IFERROR(N48/N44,"")</f>
        <v/>
      </c>
      <c r="O52" s="168" t="str">
        <f>IFERROR(O48/O44,"")</f>
        <v/>
      </c>
      <c r="P52" s="168" t="str">
        <f>IFERROR(P48/P44,"")</f>
        <v/>
      </c>
      <c r="Q52" s="118">
        <v>0</v>
      </c>
      <c r="R52" s="170" t="str">
        <f>IFERROR(FORECAST(Q22,N52:P52,N22:P22),"")</f>
        <v/>
      </c>
    </row>
    <row r="53" spans="2:41" s="125" customFormat="1" ht="12" customHeight="1" x14ac:dyDescent="0.25">
      <c r="B53" s="119"/>
      <c r="C53" s="120"/>
      <c r="D53" s="121"/>
      <c r="E53" s="122" t="str">
        <f>IF(SUM(E45:E48)=E44,"","datos erróneos")</f>
        <v/>
      </c>
      <c r="F53" s="122" t="str">
        <f>IF(SUM(F45:F48)=F44,"","datos erróneos")</f>
        <v/>
      </c>
      <c r="G53" s="122" t="str">
        <f>IF(SUM(G45:G48)=G44,"","datos erróneos")</f>
        <v/>
      </c>
      <c r="H53" s="122" t="str">
        <f>IF(SUM(H49:H52)=1,"",(IF(SUM(H49:H52)=0,"","datos erróneos")))</f>
        <v/>
      </c>
      <c r="I53" s="123"/>
      <c r="J53" s="124"/>
      <c r="K53" s="119"/>
      <c r="L53" s="120"/>
      <c r="M53" s="121"/>
      <c r="N53" s="122" t="str">
        <f>IF(SUM(N45:N48)=N44,"","datos erróneos")</f>
        <v/>
      </c>
      <c r="O53" s="122" t="str">
        <f>IF(SUM(O45:O48)=O44,"","datos erróneos")</f>
        <v/>
      </c>
      <c r="P53" s="122" t="str">
        <f>IF(SUM(P45:P48)=P44,"","datos erróneos")</f>
        <v/>
      </c>
      <c r="Q53" s="122" t="str">
        <f>IF(SUM(Q49:Q52)=1,"",(IF(SUM(Q49:Q52)=0,"","datos erróneos")))</f>
        <v/>
      </c>
      <c r="R53" s="123"/>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row>
    <row r="54" spans="2:41" ht="12" customHeight="1" x14ac:dyDescent="0.25">
      <c r="B54" s="524" t="s">
        <v>108</v>
      </c>
      <c r="C54" s="509" t="s">
        <v>75</v>
      </c>
      <c r="D54" s="509"/>
      <c r="E54" s="117">
        <v>0</v>
      </c>
      <c r="F54" s="440">
        <v>0</v>
      </c>
      <c r="G54" s="440">
        <v>0</v>
      </c>
      <c r="H54" s="510">
        <v>0</v>
      </c>
      <c r="I54" s="510"/>
      <c r="K54" s="524" t="s">
        <v>108</v>
      </c>
      <c r="L54" s="509" t="s">
        <v>75</v>
      </c>
      <c r="M54" s="509"/>
      <c r="N54" s="117">
        <v>0</v>
      </c>
      <c r="O54" s="440">
        <v>0</v>
      </c>
      <c r="P54" s="440">
        <v>0</v>
      </c>
      <c r="Q54" s="510">
        <v>0</v>
      </c>
      <c r="R54" s="510"/>
      <c r="T54" s="36"/>
    </row>
    <row r="55" spans="2:41" ht="12" customHeight="1" x14ac:dyDescent="0.25">
      <c r="B55" s="524"/>
      <c r="C55" s="509" t="s">
        <v>76</v>
      </c>
      <c r="D55" s="338" t="s">
        <v>103</v>
      </c>
      <c r="E55" s="126">
        <v>0</v>
      </c>
      <c r="F55" s="126">
        <v>0</v>
      </c>
      <c r="G55" s="126">
        <v>0</v>
      </c>
      <c r="H55" s="169">
        <f>ROUNDUP(H59*H54,0)</f>
        <v>0</v>
      </c>
      <c r="I55" s="342" t="str">
        <f>IFERROR(I59*H54,"")</f>
        <v/>
      </c>
      <c r="K55" s="524"/>
      <c r="L55" s="509" t="s">
        <v>76</v>
      </c>
      <c r="M55" s="338" t="s">
        <v>103</v>
      </c>
      <c r="N55" s="126">
        <v>0</v>
      </c>
      <c r="O55" s="126">
        <v>0</v>
      </c>
      <c r="P55" s="126">
        <v>0</v>
      </c>
      <c r="Q55" s="169">
        <f>ROUNDUP(Q59*Q54,0)</f>
        <v>0</v>
      </c>
      <c r="R55" s="342" t="str">
        <f>IFERROR(R59*Q54,"")</f>
        <v/>
      </c>
      <c r="T55" s="36"/>
    </row>
    <row r="56" spans="2:41" ht="12" customHeight="1" x14ac:dyDescent="0.25">
      <c r="B56" s="524"/>
      <c r="C56" s="509"/>
      <c r="D56" s="338" t="s">
        <v>77</v>
      </c>
      <c r="E56" s="126">
        <v>0</v>
      </c>
      <c r="F56" s="126">
        <v>0</v>
      </c>
      <c r="G56" s="126">
        <v>0</v>
      </c>
      <c r="H56" s="169">
        <f>ROUNDUP(H60*H54,0)</f>
        <v>0</v>
      </c>
      <c r="I56" s="342" t="str">
        <f>IFERROR(I60*H54,"")</f>
        <v/>
      </c>
      <c r="K56" s="524"/>
      <c r="L56" s="509"/>
      <c r="M56" s="338" t="s">
        <v>77</v>
      </c>
      <c r="N56" s="126">
        <v>0</v>
      </c>
      <c r="O56" s="126">
        <v>0</v>
      </c>
      <c r="P56" s="126">
        <v>0</v>
      </c>
      <c r="Q56" s="169">
        <f>ROUNDUP(Q60*Q54,0)</f>
        <v>0</v>
      </c>
      <c r="R56" s="342" t="str">
        <f>IFERROR(R60*Q54,"")</f>
        <v/>
      </c>
      <c r="T56" s="36"/>
    </row>
    <row r="57" spans="2:41" ht="12" customHeight="1" x14ac:dyDescent="0.25">
      <c r="B57" s="524"/>
      <c r="C57" s="509"/>
      <c r="D57" s="338" t="s">
        <v>78</v>
      </c>
      <c r="E57" s="126">
        <v>0</v>
      </c>
      <c r="F57" s="126">
        <v>0</v>
      </c>
      <c r="G57" s="126">
        <v>0</v>
      </c>
      <c r="H57" s="169">
        <f>ROUNDUP(H61*H54,0)</f>
        <v>0</v>
      </c>
      <c r="I57" s="342" t="str">
        <f>IFERROR(I61*H54,"")</f>
        <v/>
      </c>
      <c r="K57" s="524"/>
      <c r="L57" s="509"/>
      <c r="M57" s="338" t="s">
        <v>78</v>
      </c>
      <c r="N57" s="126">
        <v>0</v>
      </c>
      <c r="O57" s="126">
        <v>0</v>
      </c>
      <c r="P57" s="126">
        <v>0</v>
      </c>
      <c r="Q57" s="169">
        <f>ROUNDUP(Q61*Q54,0)</f>
        <v>0</v>
      </c>
      <c r="R57" s="342" t="str">
        <f>IFERROR(R61*Q54,"")</f>
        <v/>
      </c>
      <c r="T57" s="36"/>
    </row>
    <row r="58" spans="2:41" ht="12" customHeight="1" x14ac:dyDescent="0.25">
      <c r="B58" s="524"/>
      <c r="C58" s="509"/>
      <c r="D58" s="338" t="s">
        <v>79</v>
      </c>
      <c r="E58" s="126">
        <v>0</v>
      </c>
      <c r="F58" s="127">
        <v>0</v>
      </c>
      <c r="G58" s="127">
        <v>0</v>
      </c>
      <c r="H58" s="169">
        <f>ROUNDUP(H62*H54,0)</f>
        <v>0</v>
      </c>
      <c r="I58" s="342" t="str">
        <f>IFERROR(I62*H54,"")</f>
        <v/>
      </c>
      <c r="K58" s="524"/>
      <c r="L58" s="509"/>
      <c r="M58" s="338" t="s">
        <v>79</v>
      </c>
      <c r="N58" s="126">
        <v>0</v>
      </c>
      <c r="O58" s="127">
        <v>0</v>
      </c>
      <c r="P58" s="127">
        <v>0</v>
      </c>
      <c r="Q58" s="169">
        <f>ROUNDUP(Q62*Q54,0)</f>
        <v>0</v>
      </c>
      <c r="R58" s="342" t="str">
        <f>IFERROR(R62*Q54,"")</f>
        <v/>
      </c>
      <c r="T58" s="36"/>
    </row>
    <row r="59" spans="2:41" ht="12" customHeight="1" x14ac:dyDescent="0.25">
      <c r="B59" s="524"/>
      <c r="C59" s="509" t="s">
        <v>80</v>
      </c>
      <c r="D59" s="338" t="s">
        <v>103</v>
      </c>
      <c r="E59" s="167" t="str">
        <f>IFERROR(E55/E54,"")</f>
        <v/>
      </c>
      <c r="F59" s="167" t="str">
        <f>IFERROR(F55/F54,"")</f>
        <v/>
      </c>
      <c r="G59" s="167" t="str">
        <f>IFERROR(G55/G54,"")</f>
        <v/>
      </c>
      <c r="H59" s="118">
        <v>0</v>
      </c>
      <c r="I59" s="170" t="str">
        <f>IFERROR(FORECAST(H22,E59:G59,E22:G22),"")</f>
        <v/>
      </c>
      <c r="K59" s="524"/>
      <c r="L59" s="509" t="s">
        <v>80</v>
      </c>
      <c r="M59" s="338" t="s">
        <v>103</v>
      </c>
      <c r="N59" s="167" t="str">
        <f>IFERROR(N55/N54,"")</f>
        <v/>
      </c>
      <c r="O59" s="167" t="str">
        <f>IFERROR(O55/O54,"")</f>
        <v/>
      </c>
      <c r="P59" s="167" t="str">
        <f>IFERROR(P55/P54,"")</f>
        <v/>
      </c>
      <c r="Q59" s="118">
        <v>0</v>
      </c>
      <c r="R59" s="170" t="str">
        <f>IFERROR(FORECAST(Q22,N59:P59,N22:P22),"")</f>
        <v/>
      </c>
      <c r="T59" s="36"/>
    </row>
    <row r="60" spans="2:41" ht="12" customHeight="1" x14ac:dyDescent="0.25">
      <c r="B60" s="524"/>
      <c r="C60" s="509"/>
      <c r="D60" s="338" t="s">
        <v>77</v>
      </c>
      <c r="E60" s="167" t="str">
        <f>IFERROR(E56/E54,"")</f>
        <v/>
      </c>
      <c r="F60" s="167" t="str">
        <f>IFERROR(F56/F54,"")</f>
        <v/>
      </c>
      <c r="G60" s="167" t="str">
        <f>IFERROR(G56/G54,"")</f>
        <v/>
      </c>
      <c r="H60" s="118">
        <v>0</v>
      </c>
      <c r="I60" s="170" t="str">
        <f>IFERROR(FORECAST(H22,E60:G60,E22:G22),"")</f>
        <v/>
      </c>
      <c r="K60" s="524"/>
      <c r="L60" s="509"/>
      <c r="M60" s="338" t="s">
        <v>77</v>
      </c>
      <c r="N60" s="167" t="str">
        <f>IFERROR(N56/N54,"")</f>
        <v/>
      </c>
      <c r="O60" s="167" t="str">
        <f>IFERROR(O56/O54,"")</f>
        <v/>
      </c>
      <c r="P60" s="167" t="str">
        <f>IFERROR(P56/P54,"")</f>
        <v/>
      </c>
      <c r="Q60" s="118">
        <v>0</v>
      </c>
      <c r="R60" s="170" t="str">
        <f>IFERROR(FORECAST(Q22,N60:P60,N22:P22),"")</f>
        <v/>
      </c>
      <c r="T60" s="36"/>
    </row>
    <row r="61" spans="2:41" ht="12" customHeight="1" x14ac:dyDescent="0.25">
      <c r="B61" s="524"/>
      <c r="C61" s="509"/>
      <c r="D61" s="338" t="s">
        <v>78</v>
      </c>
      <c r="E61" s="167" t="str">
        <f>IFERROR(E57/E54,"")</f>
        <v/>
      </c>
      <c r="F61" s="167" t="str">
        <f>IFERROR(F57/F54,"")</f>
        <v/>
      </c>
      <c r="G61" s="167" t="str">
        <f>IFERROR(G57/G54,"")</f>
        <v/>
      </c>
      <c r="H61" s="118">
        <v>0</v>
      </c>
      <c r="I61" s="170" t="str">
        <f>IFERROR(FORECAST(H22,E61:G61,E22:G22),"")</f>
        <v/>
      </c>
      <c r="K61" s="524"/>
      <c r="L61" s="509"/>
      <c r="M61" s="338" t="s">
        <v>78</v>
      </c>
      <c r="N61" s="167" t="str">
        <f>IFERROR(N57/N54,"")</f>
        <v/>
      </c>
      <c r="O61" s="167" t="str">
        <f>IFERROR(O57/O54,"")</f>
        <v/>
      </c>
      <c r="P61" s="167" t="str">
        <f>IFERROR(P57/P54,"")</f>
        <v/>
      </c>
      <c r="Q61" s="118">
        <v>0</v>
      </c>
      <c r="R61" s="170" t="str">
        <f>IFERROR(FORECAST(Q22,N61:P61,N22:P22),"")</f>
        <v/>
      </c>
      <c r="T61" s="36"/>
    </row>
    <row r="62" spans="2:41" ht="12" customHeight="1" x14ac:dyDescent="0.25">
      <c r="B62" s="524"/>
      <c r="C62" s="509"/>
      <c r="D62" s="338" t="s">
        <v>79</v>
      </c>
      <c r="E62" s="168" t="str">
        <f>IFERROR(E58/E54,"")</f>
        <v/>
      </c>
      <c r="F62" s="168" t="str">
        <f>IFERROR(F58/F54,"")</f>
        <v/>
      </c>
      <c r="G62" s="168" t="str">
        <f>IFERROR(G58/G54,"")</f>
        <v/>
      </c>
      <c r="H62" s="118">
        <v>0</v>
      </c>
      <c r="I62" s="170" t="str">
        <f>IFERROR(FORECAST(H22,E62:G62,E22:G22),"")</f>
        <v/>
      </c>
      <c r="J62" s="25"/>
      <c r="K62" s="524"/>
      <c r="L62" s="509"/>
      <c r="M62" s="338" t="s">
        <v>79</v>
      </c>
      <c r="N62" s="168" t="str">
        <f>IFERROR(N58/N54,"")</f>
        <v/>
      </c>
      <c r="O62" s="168" t="str">
        <f>IFERROR(O58/O54,"")</f>
        <v/>
      </c>
      <c r="P62" s="168" t="str">
        <f>IFERROR(P58/P54,"")</f>
        <v/>
      </c>
      <c r="Q62" s="118">
        <v>0</v>
      </c>
      <c r="R62" s="170" t="str">
        <f>IFERROR(FORECAST(Q22,N62:P62,N22:P22),"")</f>
        <v/>
      </c>
    </row>
    <row r="63" spans="2:41" s="125" customFormat="1" ht="12" customHeight="1" x14ac:dyDescent="0.25">
      <c r="B63" s="119"/>
      <c r="C63" s="120"/>
      <c r="D63" s="121"/>
      <c r="E63" s="122" t="str">
        <f>IF(SUM(E55:E58)=E54,"","datos erróneos")</f>
        <v/>
      </c>
      <c r="F63" s="122" t="str">
        <f>IF(SUM(F55:F58)=F54,"","datos erróneos")</f>
        <v/>
      </c>
      <c r="G63" s="122" t="str">
        <f>IF(SUM(G55:G58)=G54,"","datos erróneos")</f>
        <v/>
      </c>
      <c r="H63" s="122" t="str">
        <f>IF(SUM(H59:H62)=1,"",(IF(SUM(H59:H62)=0,"","datos erróneos")))</f>
        <v/>
      </c>
      <c r="I63" s="123"/>
      <c r="J63" s="124"/>
      <c r="K63" s="119"/>
      <c r="L63" s="120"/>
      <c r="M63" s="121"/>
      <c r="N63" s="122" t="str">
        <f>IF(SUM(N55:N58)=N54,"","datos erróneos")</f>
        <v/>
      </c>
      <c r="O63" s="122" t="str">
        <f>IF(SUM(O55:O58)=O54,"","datos erróneos")</f>
        <v/>
      </c>
      <c r="P63" s="122" t="str">
        <f>IF(SUM(P55:P58)=P54,"","datos erróneos")</f>
        <v/>
      </c>
      <c r="Q63" s="122" t="str">
        <f>IF(SUM(Q59:Q62)=1,"",(IF(SUM(Q59:Q62)=0,"","datos erróneos")))</f>
        <v/>
      </c>
      <c r="R63" s="123"/>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row>
    <row r="64" spans="2:41" ht="12" customHeight="1" x14ac:dyDescent="0.25">
      <c r="B64" s="524" t="s">
        <v>109</v>
      </c>
      <c r="C64" s="509" t="s">
        <v>75</v>
      </c>
      <c r="D64" s="509"/>
      <c r="E64" s="117">
        <v>0</v>
      </c>
      <c r="F64" s="440">
        <v>0</v>
      </c>
      <c r="G64" s="440">
        <v>0</v>
      </c>
      <c r="H64" s="510">
        <v>0</v>
      </c>
      <c r="I64" s="510"/>
      <c r="K64" s="524" t="s">
        <v>109</v>
      </c>
      <c r="L64" s="509" t="s">
        <v>75</v>
      </c>
      <c r="M64" s="509"/>
      <c r="N64" s="117">
        <v>0</v>
      </c>
      <c r="O64" s="440">
        <v>0</v>
      </c>
      <c r="P64" s="440">
        <v>0</v>
      </c>
      <c r="Q64" s="510">
        <v>0</v>
      </c>
      <c r="R64" s="510"/>
      <c r="T64" s="36"/>
    </row>
    <row r="65" spans="2:41" ht="12" customHeight="1" x14ac:dyDescent="0.25">
      <c r="B65" s="524"/>
      <c r="C65" s="509" t="s">
        <v>76</v>
      </c>
      <c r="D65" s="338" t="s">
        <v>103</v>
      </c>
      <c r="E65" s="126">
        <v>0</v>
      </c>
      <c r="F65" s="126">
        <v>0</v>
      </c>
      <c r="G65" s="126">
        <v>0</v>
      </c>
      <c r="H65" s="169">
        <f>ROUNDUP(H69*H64,0)</f>
        <v>0</v>
      </c>
      <c r="I65" s="342" t="str">
        <f>IFERROR(I69*H64,"")</f>
        <v/>
      </c>
      <c r="K65" s="524"/>
      <c r="L65" s="509" t="s">
        <v>76</v>
      </c>
      <c r="M65" s="338" t="s">
        <v>103</v>
      </c>
      <c r="N65" s="126">
        <v>0</v>
      </c>
      <c r="O65" s="126">
        <v>0</v>
      </c>
      <c r="P65" s="126">
        <v>0</v>
      </c>
      <c r="Q65" s="169">
        <f>ROUNDUP(Q69*Q64,0)</f>
        <v>0</v>
      </c>
      <c r="R65" s="342" t="str">
        <f>IFERROR(R69*Q64,"")</f>
        <v/>
      </c>
      <c r="T65" s="36"/>
    </row>
    <row r="66" spans="2:41" ht="12" customHeight="1" x14ac:dyDescent="0.25">
      <c r="B66" s="524"/>
      <c r="C66" s="509"/>
      <c r="D66" s="338" t="s">
        <v>77</v>
      </c>
      <c r="E66" s="126">
        <v>0</v>
      </c>
      <c r="F66" s="126">
        <v>0</v>
      </c>
      <c r="G66" s="126">
        <v>0</v>
      </c>
      <c r="H66" s="169">
        <f>ROUNDUP(H70*H64,0)</f>
        <v>0</v>
      </c>
      <c r="I66" s="342" t="str">
        <f>IFERROR(I70*H64,"")</f>
        <v/>
      </c>
      <c r="K66" s="524"/>
      <c r="L66" s="509"/>
      <c r="M66" s="338" t="s">
        <v>77</v>
      </c>
      <c r="N66" s="126">
        <v>0</v>
      </c>
      <c r="O66" s="126">
        <v>0</v>
      </c>
      <c r="P66" s="126">
        <v>0</v>
      </c>
      <c r="Q66" s="169">
        <f>ROUNDUP(Q70*Q64,0)</f>
        <v>0</v>
      </c>
      <c r="R66" s="342" t="str">
        <f>IFERROR(R70*Q64,"")</f>
        <v/>
      </c>
      <c r="T66" s="36"/>
    </row>
    <row r="67" spans="2:41" ht="12" customHeight="1" x14ac:dyDescent="0.25">
      <c r="B67" s="524"/>
      <c r="C67" s="509"/>
      <c r="D67" s="338" t="s">
        <v>78</v>
      </c>
      <c r="E67" s="126">
        <v>0</v>
      </c>
      <c r="F67" s="126">
        <v>0</v>
      </c>
      <c r="G67" s="126">
        <v>0</v>
      </c>
      <c r="H67" s="169">
        <f>ROUNDUP(H71*H64,0)</f>
        <v>0</v>
      </c>
      <c r="I67" s="342" t="str">
        <f>IFERROR(I71*H64,"")</f>
        <v/>
      </c>
      <c r="K67" s="524"/>
      <c r="L67" s="509"/>
      <c r="M67" s="338" t="s">
        <v>78</v>
      </c>
      <c r="N67" s="126">
        <v>0</v>
      </c>
      <c r="O67" s="126">
        <v>0</v>
      </c>
      <c r="P67" s="126">
        <v>0</v>
      </c>
      <c r="Q67" s="169">
        <f>ROUNDUP(Q71*Q64,0)</f>
        <v>0</v>
      </c>
      <c r="R67" s="342" t="str">
        <f>IFERROR(R71*Q64,"")</f>
        <v/>
      </c>
      <c r="T67" s="36"/>
    </row>
    <row r="68" spans="2:41" ht="12" customHeight="1" x14ac:dyDescent="0.25">
      <c r="B68" s="524"/>
      <c r="C68" s="509"/>
      <c r="D68" s="338" t="s">
        <v>79</v>
      </c>
      <c r="E68" s="126">
        <v>0</v>
      </c>
      <c r="F68" s="127">
        <v>0</v>
      </c>
      <c r="G68" s="127">
        <v>0</v>
      </c>
      <c r="H68" s="169">
        <f>ROUNDUP(H72*H64,0)</f>
        <v>0</v>
      </c>
      <c r="I68" s="342" t="str">
        <f>IFERROR(I72*H64,"")</f>
        <v/>
      </c>
      <c r="K68" s="524"/>
      <c r="L68" s="509"/>
      <c r="M68" s="338" t="s">
        <v>79</v>
      </c>
      <c r="N68" s="126">
        <v>0</v>
      </c>
      <c r="O68" s="127">
        <v>0</v>
      </c>
      <c r="P68" s="127">
        <v>0</v>
      </c>
      <c r="Q68" s="169">
        <f>ROUNDUP(Q72*Q64,0)</f>
        <v>0</v>
      </c>
      <c r="R68" s="342" t="str">
        <f>IFERROR(R72*Q64,"")</f>
        <v/>
      </c>
      <c r="T68" s="36"/>
    </row>
    <row r="69" spans="2:41" ht="12" customHeight="1" x14ac:dyDescent="0.25">
      <c r="B69" s="524"/>
      <c r="C69" s="509" t="s">
        <v>80</v>
      </c>
      <c r="D69" s="338" t="s">
        <v>103</v>
      </c>
      <c r="E69" s="167" t="str">
        <f>IFERROR(E65/E64,"")</f>
        <v/>
      </c>
      <c r="F69" s="167" t="str">
        <f>IFERROR(F65/F64,"")</f>
        <v/>
      </c>
      <c r="G69" s="167" t="str">
        <f>IFERROR(G65/G64,"")</f>
        <v/>
      </c>
      <c r="H69" s="118">
        <v>0</v>
      </c>
      <c r="I69" s="170" t="str">
        <f>IFERROR(FORECAST(H22,E69:G69,E22:G22),"")</f>
        <v/>
      </c>
      <c r="K69" s="524"/>
      <c r="L69" s="509" t="s">
        <v>80</v>
      </c>
      <c r="M69" s="338" t="s">
        <v>103</v>
      </c>
      <c r="N69" s="167" t="str">
        <f>IFERROR(N65/N64,"")</f>
        <v/>
      </c>
      <c r="O69" s="167" t="str">
        <f>IFERROR(O65/O64,"")</f>
        <v/>
      </c>
      <c r="P69" s="167" t="str">
        <f>IFERROR(P65/P64,"")</f>
        <v/>
      </c>
      <c r="Q69" s="118">
        <v>0</v>
      </c>
      <c r="R69" s="170" t="str">
        <f>IFERROR(FORECAST(Q22,N69:P69,N22:P22),"")</f>
        <v/>
      </c>
      <c r="T69" s="36"/>
    </row>
    <row r="70" spans="2:41" ht="12" customHeight="1" x14ac:dyDescent="0.25">
      <c r="B70" s="524"/>
      <c r="C70" s="509"/>
      <c r="D70" s="338" t="s">
        <v>77</v>
      </c>
      <c r="E70" s="167" t="str">
        <f>IFERROR(E66/E64,"")</f>
        <v/>
      </c>
      <c r="F70" s="167" t="str">
        <f>IFERROR(F66/F64,"")</f>
        <v/>
      </c>
      <c r="G70" s="167" t="str">
        <f>IFERROR(G66/G64,"")</f>
        <v/>
      </c>
      <c r="H70" s="118">
        <v>0</v>
      </c>
      <c r="I70" s="170" t="str">
        <f>IFERROR(FORECAST(H22,E70:G70,E22:G22),"")</f>
        <v/>
      </c>
      <c r="K70" s="524"/>
      <c r="L70" s="509"/>
      <c r="M70" s="338" t="s">
        <v>77</v>
      </c>
      <c r="N70" s="167" t="str">
        <f>IFERROR(N66/N64,"")</f>
        <v/>
      </c>
      <c r="O70" s="167" t="str">
        <f>IFERROR(O66/O64,"")</f>
        <v/>
      </c>
      <c r="P70" s="167" t="str">
        <f>IFERROR(P66/P64,"")</f>
        <v/>
      </c>
      <c r="Q70" s="118">
        <v>0</v>
      </c>
      <c r="R70" s="170" t="str">
        <f>IFERROR(FORECAST(Q22,N70:P70,N22:P22),"")</f>
        <v/>
      </c>
      <c r="T70" s="36"/>
    </row>
    <row r="71" spans="2:41" ht="12" customHeight="1" x14ac:dyDescent="0.25">
      <c r="B71" s="524"/>
      <c r="C71" s="509"/>
      <c r="D71" s="338" t="s">
        <v>78</v>
      </c>
      <c r="E71" s="167" t="str">
        <f>IFERROR(E67/E64,"")</f>
        <v/>
      </c>
      <c r="F71" s="167" t="str">
        <f>IFERROR(F67/F64,"")</f>
        <v/>
      </c>
      <c r="G71" s="167" t="str">
        <f>IFERROR(G67/G64,"")</f>
        <v/>
      </c>
      <c r="H71" s="118">
        <v>0</v>
      </c>
      <c r="I71" s="170" t="str">
        <f>IFERROR(FORECAST(H22,E71:G71,E22:G22),"")</f>
        <v/>
      </c>
      <c r="K71" s="524"/>
      <c r="L71" s="509"/>
      <c r="M71" s="338" t="s">
        <v>78</v>
      </c>
      <c r="N71" s="167" t="str">
        <f>IFERROR(N67/N64,"")</f>
        <v/>
      </c>
      <c r="O71" s="167" t="str">
        <f>IFERROR(O67/O64,"")</f>
        <v/>
      </c>
      <c r="P71" s="167" t="str">
        <f>IFERROR(P67/P64,"")</f>
        <v/>
      </c>
      <c r="Q71" s="118">
        <v>0</v>
      </c>
      <c r="R71" s="170" t="str">
        <f>IFERROR(FORECAST(Q22,N71:P71,N22:P22),"")</f>
        <v/>
      </c>
      <c r="T71" s="36"/>
    </row>
    <row r="72" spans="2:41" ht="12" customHeight="1" x14ac:dyDescent="0.25">
      <c r="B72" s="524"/>
      <c r="C72" s="509"/>
      <c r="D72" s="338" t="s">
        <v>79</v>
      </c>
      <c r="E72" s="168" t="str">
        <f>IFERROR(E68/E64,"")</f>
        <v/>
      </c>
      <c r="F72" s="168" t="str">
        <f>IFERROR(F68/F64,"")</f>
        <v/>
      </c>
      <c r="G72" s="168" t="str">
        <f>IFERROR(G68/G64,"")</f>
        <v/>
      </c>
      <c r="H72" s="118">
        <v>0</v>
      </c>
      <c r="I72" s="170" t="str">
        <f>IFERROR(FORECAST(H22,E72:G72,E22:G22),"")</f>
        <v/>
      </c>
      <c r="J72" s="25"/>
      <c r="K72" s="524"/>
      <c r="L72" s="509"/>
      <c r="M72" s="338" t="s">
        <v>79</v>
      </c>
      <c r="N72" s="168" t="str">
        <f>IFERROR(N68/N64,"")</f>
        <v/>
      </c>
      <c r="O72" s="168" t="str">
        <f>IFERROR(O68/O64,"")</f>
        <v/>
      </c>
      <c r="P72" s="168" t="str">
        <f>IFERROR(P68/P64,"")</f>
        <v/>
      </c>
      <c r="Q72" s="118">
        <v>0</v>
      </c>
      <c r="R72" s="170" t="str">
        <f>IFERROR(FORECAST(Q22,N72:P72,N22:P22),"")</f>
        <v/>
      </c>
    </row>
    <row r="73" spans="2:41" s="125" customFormat="1" ht="12" customHeight="1" x14ac:dyDescent="0.25">
      <c r="B73" s="119"/>
      <c r="C73" s="120"/>
      <c r="D73" s="121"/>
      <c r="E73" s="122" t="str">
        <f>IF(SUM(E65:E68)=E64,"","datos erróneos")</f>
        <v/>
      </c>
      <c r="F73" s="122" t="str">
        <f>IF(SUM(F65:F68)=F64,"","datos erróneos")</f>
        <v/>
      </c>
      <c r="G73" s="122" t="str">
        <f>IF(SUM(G65:G68)=G64,"","datos erróneos")</f>
        <v/>
      </c>
      <c r="H73" s="122" t="str">
        <f>IF(SUM(H69:H72)=1,"",(IF(SUM(H69:H72)=0,"","datos erróneos")))</f>
        <v/>
      </c>
      <c r="I73" s="123"/>
      <c r="J73" s="124"/>
      <c r="K73" s="119"/>
      <c r="L73" s="120"/>
      <c r="M73" s="121"/>
      <c r="N73" s="122" t="str">
        <f>IF(SUM(N65:N68)=N64,"","datos erróneos")</f>
        <v/>
      </c>
      <c r="O73" s="122" t="str">
        <f>IF(SUM(O65:O68)=O64,"","datos erróneos")</f>
        <v/>
      </c>
      <c r="P73" s="122" t="str">
        <f>IF(SUM(P65:P68)=P64,"","datos erróneos")</f>
        <v/>
      </c>
      <c r="Q73" s="122" t="str">
        <f>IF(SUM(Q69:Q72)=1,"",(IF(SUM(Q69:Q72)=0,"","datos erróneos")))</f>
        <v/>
      </c>
      <c r="R73" s="123"/>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2:41" ht="12" customHeight="1" x14ac:dyDescent="0.25">
      <c r="B74" s="524" t="s">
        <v>110</v>
      </c>
      <c r="C74" s="509" t="s">
        <v>75</v>
      </c>
      <c r="D74" s="509"/>
      <c r="E74" s="117">
        <v>0</v>
      </c>
      <c r="F74" s="440">
        <v>0</v>
      </c>
      <c r="G74" s="440">
        <v>0</v>
      </c>
      <c r="H74" s="510">
        <v>0</v>
      </c>
      <c r="I74" s="510"/>
      <c r="K74" s="524" t="s">
        <v>110</v>
      </c>
      <c r="L74" s="509" t="s">
        <v>75</v>
      </c>
      <c r="M74" s="509"/>
      <c r="N74" s="117">
        <v>0</v>
      </c>
      <c r="O74" s="440">
        <v>0</v>
      </c>
      <c r="P74" s="440">
        <v>0</v>
      </c>
      <c r="Q74" s="510">
        <v>0</v>
      </c>
      <c r="R74" s="510"/>
      <c r="T74" s="36"/>
    </row>
    <row r="75" spans="2:41" ht="12" customHeight="1" x14ac:dyDescent="0.25">
      <c r="B75" s="524"/>
      <c r="C75" s="509" t="s">
        <v>76</v>
      </c>
      <c r="D75" s="338" t="s">
        <v>103</v>
      </c>
      <c r="E75" s="126">
        <v>0</v>
      </c>
      <c r="F75" s="126">
        <v>0</v>
      </c>
      <c r="G75" s="126">
        <v>0</v>
      </c>
      <c r="H75" s="169">
        <f>ROUNDUP(H79*H74,0)</f>
        <v>0</v>
      </c>
      <c r="I75" s="342" t="str">
        <f>IFERROR(I79*H74,"")</f>
        <v/>
      </c>
      <c r="K75" s="524"/>
      <c r="L75" s="509" t="s">
        <v>76</v>
      </c>
      <c r="M75" s="338" t="s">
        <v>103</v>
      </c>
      <c r="N75" s="126">
        <v>0</v>
      </c>
      <c r="O75" s="126">
        <v>0</v>
      </c>
      <c r="P75" s="126">
        <v>0</v>
      </c>
      <c r="Q75" s="169">
        <f>ROUNDUP(Q79*Q74,0)</f>
        <v>0</v>
      </c>
      <c r="R75" s="342" t="str">
        <f>IFERROR(R79*Q74,"")</f>
        <v/>
      </c>
      <c r="T75" s="36"/>
    </row>
    <row r="76" spans="2:41" ht="12" customHeight="1" x14ac:dyDescent="0.25">
      <c r="B76" s="524"/>
      <c r="C76" s="509"/>
      <c r="D76" s="338" t="s">
        <v>77</v>
      </c>
      <c r="E76" s="126">
        <v>0</v>
      </c>
      <c r="F76" s="126">
        <v>0</v>
      </c>
      <c r="G76" s="126">
        <v>0</v>
      </c>
      <c r="H76" s="169">
        <f>ROUNDUP(H80*H74,0)</f>
        <v>0</v>
      </c>
      <c r="I76" s="342" t="str">
        <f>IFERROR(I80*H74,"")</f>
        <v/>
      </c>
      <c r="K76" s="524"/>
      <c r="L76" s="509"/>
      <c r="M76" s="338" t="s">
        <v>77</v>
      </c>
      <c r="N76" s="126">
        <v>0</v>
      </c>
      <c r="O76" s="126">
        <v>0</v>
      </c>
      <c r="P76" s="126">
        <v>0</v>
      </c>
      <c r="Q76" s="169">
        <f>ROUNDUP(Q80*Q74,0)</f>
        <v>0</v>
      </c>
      <c r="R76" s="342" t="str">
        <f>IFERROR(R80*Q74,"")</f>
        <v/>
      </c>
      <c r="T76" s="36"/>
    </row>
    <row r="77" spans="2:41" ht="12" customHeight="1" x14ac:dyDescent="0.25">
      <c r="B77" s="524"/>
      <c r="C77" s="509"/>
      <c r="D77" s="338" t="s">
        <v>78</v>
      </c>
      <c r="E77" s="126">
        <v>0</v>
      </c>
      <c r="F77" s="126">
        <v>0</v>
      </c>
      <c r="G77" s="126">
        <v>0</v>
      </c>
      <c r="H77" s="169">
        <f>ROUNDUP(H81*H74,0)</f>
        <v>0</v>
      </c>
      <c r="I77" s="342" t="str">
        <f>IFERROR(I81*H74,"")</f>
        <v/>
      </c>
      <c r="K77" s="524"/>
      <c r="L77" s="509"/>
      <c r="M77" s="338" t="s">
        <v>78</v>
      </c>
      <c r="N77" s="126">
        <v>0</v>
      </c>
      <c r="O77" s="126">
        <v>0</v>
      </c>
      <c r="P77" s="126">
        <v>0</v>
      </c>
      <c r="Q77" s="169">
        <f>ROUNDUP(Q81*Q74,0)</f>
        <v>0</v>
      </c>
      <c r="R77" s="342" t="str">
        <f>IFERROR(R81*Q74,"")</f>
        <v/>
      </c>
      <c r="T77" s="36"/>
    </row>
    <row r="78" spans="2:41" ht="12" customHeight="1" x14ac:dyDescent="0.25">
      <c r="B78" s="524"/>
      <c r="C78" s="509"/>
      <c r="D78" s="338" t="s">
        <v>79</v>
      </c>
      <c r="E78" s="126">
        <v>0</v>
      </c>
      <c r="F78" s="127">
        <v>0</v>
      </c>
      <c r="G78" s="127">
        <v>0</v>
      </c>
      <c r="H78" s="169">
        <f>ROUNDUP(H82*H74,0)</f>
        <v>0</v>
      </c>
      <c r="I78" s="342" t="str">
        <f>IFERROR(I82*H74,"")</f>
        <v/>
      </c>
      <c r="K78" s="524"/>
      <c r="L78" s="509"/>
      <c r="M78" s="338" t="s">
        <v>79</v>
      </c>
      <c r="N78" s="126">
        <v>0</v>
      </c>
      <c r="O78" s="127">
        <v>0</v>
      </c>
      <c r="P78" s="127">
        <v>0</v>
      </c>
      <c r="Q78" s="169">
        <f>ROUNDUP(Q82*Q74,0)</f>
        <v>0</v>
      </c>
      <c r="R78" s="342" t="str">
        <f>IFERROR(R82*Q74,"")</f>
        <v/>
      </c>
      <c r="T78" s="36"/>
    </row>
    <row r="79" spans="2:41" ht="12" customHeight="1" x14ac:dyDescent="0.25">
      <c r="B79" s="524"/>
      <c r="C79" s="509" t="s">
        <v>80</v>
      </c>
      <c r="D79" s="338" t="s">
        <v>103</v>
      </c>
      <c r="E79" s="167" t="str">
        <f>IFERROR(E75/E74,"")</f>
        <v/>
      </c>
      <c r="F79" s="167" t="str">
        <f>IFERROR(F75/F74,"")</f>
        <v/>
      </c>
      <c r="G79" s="167" t="str">
        <f>IFERROR(G75/G74,"")</f>
        <v/>
      </c>
      <c r="H79" s="118">
        <v>0</v>
      </c>
      <c r="I79" s="170" t="str">
        <f>IFERROR(FORECAST(H22,E79:G79,E22:G22),"")</f>
        <v/>
      </c>
      <c r="K79" s="524"/>
      <c r="L79" s="509" t="s">
        <v>80</v>
      </c>
      <c r="M79" s="338" t="s">
        <v>103</v>
      </c>
      <c r="N79" s="167" t="str">
        <f>IFERROR(N75/N74,"")</f>
        <v/>
      </c>
      <c r="O79" s="167" t="str">
        <f>IFERROR(O75/O74,"")</f>
        <v/>
      </c>
      <c r="P79" s="167" t="str">
        <f>IFERROR(P75/P74,"")</f>
        <v/>
      </c>
      <c r="Q79" s="118">
        <v>0</v>
      </c>
      <c r="R79" s="170" t="str">
        <f>IFERROR(FORECAST(Q22,N79:P79,N22:P22),"")</f>
        <v/>
      </c>
      <c r="T79" s="36"/>
    </row>
    <row r="80" spans="2:41" ht="12" customHeight="1" x14ac:dyDescent="0.25">
      <c r="B80" s="524"/>
      <c r="C80" s="509"/>
      <c r="D80" s="338" t="s">
        <v>77</v>
      </c>
      <c r="E80" s="167" t="str">
        <f>IFERROR(E76/E74,"")</f>
        <v/>
      </c>
      <c r="F80" s="167" t="str">
        <f>IFERROR(F76/F74,"")</f>
        <v/>
      </c>
      <c r="G80" s="167" t="str">
        <f>IFERROR(G76/G74,"")</f>
        <v/>
      </c>
      <c r="H80" s="118">
        <v>0</v>
      </c>
      <c r="I80" s="170" t="str">
        <f>IFERROR(FORECAST(H22,E80:G80,E22:G22),"")</f>
        <v/>
      </c>
      <c r="K80" s="524"/>
      <c r="L80" s="509"/>
      <c r="M80" s="338" t="s">
        <v>77</v>
      </c>
      <c r="N80" s="167" t="str">
        <f>IFERROR(N76/N74,"")</f>
        <v/>
      </c>
      <c r="O80" s="167" t="str">
        <f>IFERROR(O76/O74,"")</f>
        <v/>
      </c>
      <c r="P80" s="167" t="str">
        <f>IFERROR(P76/P74,"")</f>
        <v/>
      </c>
      <c r="Q80" s="118">
        <v>0</v>
      </c>
      <c r="R80" s="170" t="str">
        <f>IFERROR(FORECAST(Q22,N80:P80,N22:P22),"")</f>
        <v/>
      </c>
      <c r="T80" s="36"/>
    </row>
    <row r="81" spans="2:41" ht="12" customHeight="1" x14ac:dyDescent="0.25">
      <c r="B81" s="524"/>
      <c r="C81" s="509"/>
      <c r="D81" s="338" t="s">
        <v>78</v>
      </c>
      <c r="E81" s="167" t="str">
        <f>IFERROR(E77/E74,"")</f>
        <v/>
      </c>
      <c r="F81" s="167" t="str">
        <f>IFERROR(F77/F74,"")</f>
        <v/>
      </c>
      <c r="G81" s="167" t="str">
        <f>IFERROR(G77/G74,"")</f>
        <v/>
      </c>
      <c r="H81" s="118">
        <v>0</v>
      </c>
      <c r="I81" s="170" t="str">
        <f>IFERROR(FORECAST(H22,E81:G81,E22:G22),"")</f>
        <v/>
      </c>
      <c r="K81" s="524"/>
      <c r="L81" s="509"/>
      <c r="M81" s="338" t="s">
        <v>78</v>
      </c>
      <c r="N81" s="167" t="str">
        <f>IFERROR(N77/N74,"")</f>
        <v/>
      </c>
      <c r="O81" s="167" t="str">
        <f>IFERROR(O77/O74,"")</f>
        <v/>
      </c>
      <c r="P81" s="167" t="str">
        <f>IFERROR(P77/P74,"")</f>
        <v/>
      </c>
      <c r="Q81" s="118">
        <v>0</v>
      </c>
      <c r="R81" s="170" t="str">
        <f>IFERROR(FORECAST(Q22,N81:P81,N22:P22),"")</f>
        <v/>
      </c>
      <c r="T81" s="36"/>
    </row>
    <row r="82" spans="2:41" ht="12" customHeight="1" x14ac:dyDescent="0.25">
      <c r="B82" s="524"/>
      <c r="C82" s="509"/>
      <c r="D82" s="338" t="s">
        <v>79</v>
      </c>
      <c r="E82" s="168" t="str">
        <f>IFERROR(E78/E74,"")</f>
        <v/>
      </c>
      <c r="F82" s="168" t="str">
        <f>IFERROR(F78/F74,"")</f>
        <v/>
      </c>
      <c r="G82" s="168" t="str">
        <f>IFERROR(G78/G74,"")</f>
        <v/>
      </c>
      <c r="H82" s="118">
        <v>0</v>
      </c>
      <c r="I82" s="170" t="str">
        <f>IFERROR(FORECAST(H22,E82:G82,E22:G22),"")</f>
        <v/>
      </c>
      <c r="J82" s="25"/>
      <c r="K82" s="524"/>
      <c r="L82" s="509"/>
      <c r="M82" s="338" t="s">
        <v>79</v>
      </c>
      <c r="N82" s="168" t="str">
        <f>IFERROR(N78/N74,"")</f>
        <v/>
      </c>
      <c r="O82" s="168" t="str">
        <f>IFERROR(O78/O74,"")</f>
        <v/>
      </c>
      <c r="P82" s="168" t="str">
        <f>IFERROR(P78/P74,"")</f>
        <v/>
      </c>
      <c r="Q82" s="118">
        <v>0</v>
      </c>
      <c r="R82" s="170" t="str">
        <f>IFERROR(FORECAST(Q22,N82:P82,N22:P22),"")</f>
        <v/>
      </c>
    </row>
    <row r="83" spans="2:41" s="125" customFormat="1" ht="17.25" customHeight="1" x14ac:dyDescent="0.25">
      <c r="B83" s="119"/>
      <c r="C83" s="120"/>
      <c r="D83" s="121"/>
      <c r="E83" s="122" t="str">
        <f>IF(SUM(E75:E78)=E74,"","datos erróneos")</f>
        <v/>
      </c>
      <c r="F83" s="122" t="str">
        <f>IF(SUM(F75:F78)=F74,"","datos erróneos")</f>
        <v/>
      </c>
      <c r="G83" s="122" t="str">
        <f>IF(SUM(G75:G78)=G74,"","datos erróneos")</f>
        <v/>
      </c>
      <c r="H83" s="122" t="str">
        <f>IF(SUM(H79:H82)=1,"",(IF(SUM(H79:H82)=0,"","datos erróneos")))</f>
        <v/>
      </c>
      <c r="I83" s="123"/>
      <c r="J83" s="124"/>
      <c r="K83" s="119"/>
      <c r="L83" s="120"/>
      <c r="M83" s="121"/>
      <c r="N83" s="122" t="str">
        <f>IF(SUM(N75:N78)=N74,"","datos erróneos")</f>
        <v/>
      </c>
      <c r="O83" s="122" t="str">
        <f>IF(SUM(O75:O78)=O74,"","datos erróneos")</f>
        <v/>
      </c>
      <c r="P83" s="122" t="str">
        <f>IF(SUM(P75:P78)=P74,"","datos erróneos")</f>
        <v/>
      </c>
      <c r="Q83" s="122" t="str">
        <f>IF(SUM(Q79:Q82)=1,"",(IF(SUM(Q79:Q82)=0,"","datos erróneos")))</f>
        <v/>
      </c>
      <c r="R83" s="123"/>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5" spans="2:41" ht="21" customHeight="1" x14ac:dyDescent="0.25">
      <c r="B85" s="528" t="s">
        <v>111</v>
      </c>
      <c r="C85" s="528"/>
      <c r="D85" s="528"/>
      <c r="E85" s="528"/>
      <c r="F85" s="528"/>
      <c r="G85" s="528"/>
      <c r="H85" s="528"/>
      <c r="I85" s="528"/>
      <c r="J85" s="528"/>
      <c r="K85" s="528"/>
      <c r="L85" s="528"/>
      <c r="M85" s="528"/>
      <c r="N85" s="528"/>
      <c r="O85" s="528"/>
      <c r="P85" s="528"/>
      <c r="Q85" s="528"/>
      <c r="R85" s="528"/>
    </row>
    <row r="86" spans="2:41" ht="33" customHeight="1" x14ac:dyDescent="0.25">
      <c r="B86" s="528" t="s">
        <v>112</v>
      </c>
      <c r="C86" s="528"/>
      <c r="D86" s="528"/>
      <c r="E86" s="528"/>
      <c r="F86" s="528"/>
      <c r="G86" s="528"/>
      <c r="H86" s="528"/>
      <c r="I86" s="528"/>
      <c r="J86" s="528"/>
      <c r="K86" s="528"/>
      <c r="L86" s="528"/>
      <c r="M86" s="528"/>
      <c r="N86" s="528"/>
      <c r="O86" s="528"/>
      <c r="P86" s="528"/>
      <c r="Q86" s="528"/>
      <c r="R86" s="528"/>
    </row>
    <row r="87" spans="2:41" ht="10.5" customHeight="1" x14ac:dyDescent="0.25">
      <c r="B87" s="443"/>
      <c r="C87" s="443"/>
      <c r="D87" s="443"/>
      <c r="E87" s="443"/>
      <c r="F87" s="443"/>
      <c r="G87" s="443"/>
      <c r="H87" s="443"/>
      <c r="I87" s="443"/>
      <c r="J87" s="443"/>
      <c r="K87" s="443"/>
      <c r="L87" s="443"/>
      <c r="M87" s="443"/>
      <c r="N87" s="443"/>
      <c r="O87" s="443"/>
      <c r="P87" s="443"/>
      <c r="Q87" s="443"/>
      <c r="R87" s="443"/>
    </row>
    <row r="88" spans="2:41" x14ac:dyDescent="0.25">
      <c r="B88" s="444" t="s">
        <v>113</v>
      </c>
      <c r="C88" s="32"/>
      <c r="D88" s="32"/>
      <c r="E88" s="146"/>
      <c r="F88" s="32"/>
      <c r="G88" s="32"/>
      <c r="H88" s="32"/>
      <c r="I88" s="32"/>
      <c r="J88" s="33"/>
      <c r="K88" s="146"/>
      <c r="L88" s="146"/>
      <c r="M88" s="146"/>
      <c r="N88" s="32"/>
      <c r="O88" s="32"/>
      <c r="P88" s="32"/>
      <c r="Q88" s="32"/>
      <c r="R88" s="32"/>
    </row>
    <row r="89" spans="2:41" x14ac:dyDescent="0.25">
      <c r="B89" s="444" t="s">
        <v>88</v>
      </c>
      <c r="C89" s="147"/>
      <c r="D89" s="147"/>
      <c r="E89" s="147"/>
      <c r="F89" s="147"/>
      <c r="G89" s="147"/>
      <c r="H89" s="147"/>
      <c r="I89" s="147"/>
      <c r="J89" s="148"/>
      <c r="K89" s="439"/>
      <c r="L89" s="439"/>
      <c r="M89" s="439"/>
      <c r="N89" s="147"/>
      <c r="O89" s="147"/>
      <c r="P89" s="147"/>
      <c r="Q89" s="147"/>
      <c r="R89" s="147"/>
    </row>
    <row r="90" spans="2:41" x14ac:dyDescent="0.25">
      <c r="B90" s="508" t="s">
        <v>89</v>
      </c>
      <c r="C90" s="508"/>
      <c r="D90" s="508"/>
      <c r="E90" s="508"/>
      <c r="F90" s="508"/>
      <c r="G90" s="508"/>
      <c r="H90" s="508"/>
      <c r="I90" s="508"/>
      <c r="J90" s="508"/>
      <c r="K90" s="508"/>
      <c r="L90" s="508"/>
      <c r="M90" s="508"/>
      <c r="N90" s="508"/>
      <c r="O90" s="508"/>
      <c r="P90" s="508"/>
      <c r="Q90" s="508"/>
      <c r="R90" s="508"/>
    </row>
    <row r="91" spans="2:41" x14ac:dyDescent="0.25">
      <c r="B91" s="444" t="s">
        <v>114</v>
      </c>
      <c r="C91" s="147"/>
      <c r="D91" s="147"/>
      <c r="E91" s="147"/>
      <c r="F91" s="147"/>
      <c r="G91" s="147"/>
      <c r="H91" s="147"/>
      <c r="I91" s="147"/>
      <c r="J91" s="148"/>
      <c r="K91" s="439"/>
      <c r="L91" s="439"/>
      <c r="M91" s="439"/>
      <c r="N91" s="147"/>
      <c r="O91" s="147"/>
      <c r="P91" s="147"/>
      <c r="Q91" s="147"/>
      <c r="R91" s="147"/>
    </row>
    <row r="92" spans="2:41" x14ac:dyDescent="0.25">
      <c r="B92" s="444" t="s">
        <v>115</v>
      </c>
      <c r="C92" s="34"/>
      <c r="D92" s="34"/>
      <c r="E92" s="34"/>
      <c r="F92" s="34"/>
      <c r="G92" s="34"/>
      <c r="H92" s="34"/>
      <c r="I92" s="34"/>
      <c r="J92" s="35"/>
      <c r="K92" s="442"/>
      <c r="L92" s="442"/>
      <c r="M92" s="442"/>
      <c r="N92" s="34"/>
      <c r="O92" s="34"/>
      <c r="P92" s="34"/>
      <c r="Q92" s="34"/>
      <c r="R92" s="34"/>
    </row>
    <row r="93" spans="2:41" ht="15" hidden="1" customHeight="1" x14ac:dyDescent="0.25">
      <c r="B93" s="97"/>
      <c r="C93" s="97"/>
      <c r="D93" s="97"/>
      <c r="E93" s="97"/>
      <c r="F93" s="97"/>
      <c r="G93" s="97"/>
      <c r="H93" s="97"/>
      <c r="I93" s="97"/>
      <c r="J93" s="97"/>
      <c r="K93" s="97"/>
      <c r="L93" s="97"/>
      <c r="M93" s="97"/>
      <c r="N93" s="97"/>
      <c r="O93" s="97"/>
      <c r="P93" s="97"/>
      <c r="Q93" s="97"/>
      <c r="R93" s="97"/>
    </row>
    <row r="94" spans="2:41" ht="15" hidden="1" customHeight="1" x14ac:dyDescent="0.25">
      <c r="B94" s="97"/>
      <c r="C94" s="97"/>
      <c r="D94" s="97"/>
      <c r="E94" s="97"/>
      <c r="F94" s="97"/>
      <c r="G94" s="97"/>
      <c r="H94" s="97"/>
      <c r="I94" s="97"/>
      <c r="J94" s="97"/>
      <c r="K94" s="97"/>
      <c r="L94" s="97"/>
      <c r="M94" s="97"/>
      <c r="N94" s="97"/>
      <c r="O94" s="97"/>
      <c r="P94" s="97"/>
      <c r="Q94" s="97"/>
      <c r="R94" s="97"/>
    </row>
    <row r="95" spans="2:41" x14ac:dyDescent="0.25">
      <c r="B95" s="97"/>
      <c r="C95" s="97"/>
      <c r="D95" s="97"/>
      <c r="E95" s="97"/>
      <c r="F95" s="97"/>
      <c r="G95" s="97"/>
      <c r="H95" s="97"/>
      <c r="I95" s="97"/>
      <c r="J95" s="97"/>
      <c r="K95" s="97"/>
      <c r="L95" s="97"/>
      <c r="M95" s="97"/>
      <c r="N95" s="97"/>
      <c r="O95" s="97"/>
      <c r="P95" s="97"/>
      <c r="Q95" s="97"/>
      <c r="R95" s="97"/>
    </row>
    <row r="96" spans="2:41" x14ac:dyDescent="0.25">
      <c r="B96" s="444"/>
      <c r="C96" s="32"/>
      <c r="D96" s="32"/>
      <c r="E96" s="146"/>
      <c r="F96" s="32"/>
      <c r="G96" s="32"/>
      <c r="H96" s="32"/>
      <c r="I96" s="32"/>
      <c r="J96" s="33"/>
      <c r="K96" s="146"/>
      <c r="L96" s="146"/>
      <c r="M96" s="146"/>
      <c r="N96" s="32"/>
      <c r="O96" s="32"/>
      <c r="P96" s="32"/>
      <c r="Q96" s="32"/>
      <c r="R96" s="32"/>
    </row>
    <row r="97" spans="2:18" x14ac:dyDescent="0.25">
      <c r="B97" s="444"/>
      <c r="C97" s="147"/>
      <c r="D97" s="147"/>
      <c r="E97" s="147"/>
      <c r="F97" s="147"/>
      <c r="G97" s="147"/>
      <c r="H97" s="147"/>
      <c r="I97" s="147"/>
      <c r="J97" s="148"/>
      <c r="K97" s="439"/>
      <c r="L97" s="439"/>
      <c r="M97" s="439"/>
      <c r="N97" s="147"/>
      <c r="O97" s="147"/>
      <c r="P97" s="147"/>
      <c r="Q97" s="147"/>
      <c r="R97" s="147"/>
    </row>
    <row r="98" spans="2:18" x14ac:dyDescent="0.25">
      <c r="B98" s="508"/>
      <c r="C98" s="508"/>
      <c r="D98" s="508"/>
      <c r="E98" s="508"/>
      <c r="F98" s="508"/>
      <c r="G98" s="508"/>
      <c r="H98" s="508"/>
      <c r="I98" s="508"/>
      <c r="J98" s="508"/>
      <c r="K98" s="508"/>
      <c r="L98" s="508"/>
      <c r="M98" s="508"/>
      <c r="N98" s="508"/>
      <c r="O98" s="508"/>
      <c r="P98" s="508"/>
      <c r="Q98" s="508"/>
      <c r="R98" s="508"/>
    </row>
    <row r="99" spans="2:18" x14ac:dyDescent="0.25">
      <c r="B99" s="529"/>
      <c r="C99" s="529"/>
      <c r="D99" s="529"/>
      <c r="E99" s="529"/>
      <c r="F99" s="529"/>
      <c r="G99" s="529"/>
      <c r="H99" s="529"/>
      <c r="I99" s="529"/>
      <c r="J99" s="529"/>
      <c r="K99" s="529"/>
      <c r="L99" s="529"/>
      <c r="M99" s="529"/>
      <c r="N99" s="529"/>
      <c r="O99" s="529"/>
      <c r="P99" s="529"/>
      <c r="Q99" s="529"/>
      <c r="R99" s="529"/>
    </row>
    <row r="100" spans="2:18" x14ac:dyDescent="0.25">
      <c r="B100" s="529"/>
      <c r="C100" s="529"/>
      <c r="D100" s="529"/>
      <c r="E100" s="529"/>
      <c r="F100" s="529"/>
      <c r="G100" s="529"/>
      <c r="H100" s="529"/>
      <c r="I100" s="529"/>
      <c r="J100" s="529"/>
      <c r="K100" s="529"/>
      <c r="L100" s="529"/>
      <c r="M100" s="529"/>
      <c r="N100" s="529"/>
      <c r="O100" s="529"/>
      <c r="P100" s="529"/>
      <c r="Q100" s="529"/>
      <c r="R100" s="529"/>
    </row>
  </sheetData>
  <sheetProtection password="CB78" sheet="1"/>
  <mergeCells count="99">
    <mergeCell ref="B1:P1"/>
    <mergeCell ref="B2:R2"/>
    <mergeCell ref="B3:R3"/>
    <mergeCell ref="B5:R6"/>
    <mergeCell ref="B9:D10"/>
    <mergeCell ref="E9:E10"/>
    <mergeCell ref="F9:F10"/>
    <mergeCell ref="G9:G10"/>
    <mergeCell ref="H9:I9"/>
    <mergeCell ref="K9:M10"/>
    <mergeCell ref="N9:N10"/>
    <mergeCell ref="O9:O10"/>
    <mergeCell ref="P9:P10"/>
    <mergeCell ref="Q9:R9"/>
    <mergeCell ref="B11:B19"/>
    <mergeCell ref="C11:D11"/>
    <mergeCell ref="H11:I11"/>
    <mergeCell ref="K11:K19"/>
    <mergeCell ref="L11:M11"/>
    <mergeCell ref="Q11:R11"/>
    <mergeCell ref="C12:C15"/>
    <mergeCell ref="L12:L15"/>
    <mergeCell ref="C16:C19"/>
    <mergeCell ref="L16:L19"/>
    <mergeCell ref="B22:D23"/>
    <mergeCell ref="E22:E23"/>
    <mergeCell ref="F22:F23"/>
    <mergeCell ref="G22:G23"/>
    <mergeCell ref="H22:I22"/>
    <mergeCell ref="K22:M23"/>
    <mergeCell ref="N22:N23"/>
    <mergeCell ref="O22:O23"/>
    <mergeCell ref="P22:P23"/>
    <mergeCell ref="Q22:R22"/>
    <mergeCell ref="B24:B32"/>
    <mergeCell ref="C24:D24"/>
    <mergeCell ref="H24:I24"/>
    <mergeCell ref="K24:K32"/>
    <mergeCell ref="L24:M24"/>
    <mergeCell ref="Q24:R24"/>
    <mergeCell ref="C25:C28"/>
    <mergeCell ref="L25:L28"/>
    <mergeCell ref="C29:C32"/>
    <mergeCell ref="L29:L32"/>
    <mergeCell ref="B34:B42"/>
    <mergeCell ref="C34:D34"/>
    <mergeCell ref="H34:I34"/>
    <mergeCell ref="K34:K42"/>
    <mergeCell ref="L34:M34"/>
    <mergeCell ref="Q34:R34"/>
    <mergeCell ref="C35:C38"/>
    <mergeCell ref="L35:L38"/>
    <mergeCell ref="C39:C42"/>
    <mergeCell ref="L39:L42"/>
    <mergeCell ref="B44:B52"/>
    <mergeCell ref="C44:D44"/>
    <mergeCell ref="H44:I44"/>
    <mergeCell ref="K44:K52"/>
    <mergeCell ref="L44:M44"/>
    <mergeCell ref="Q44:R44"/>
    <mergeCell ref="C45:C48"/>
    <mergeCell ref="L45:L48"/>
    <mergeCell ref="C49:C52"/>
    <mergeCell ref="L49:L52"/>
    <mergeCell ref="B54:B62"/>
    <mergeCell ref="C54:D54"/>
    <mergeCell ref="H54:I54"/>
    <mergeCell ref="K54:K62"/>
    <mergeCell ref="L54:M54"/>
    <mergeCell ref="Q54:R54"/>
    <mergeCell ref="C55:C58"/>
    <mergeCell ref="L55:L58"/>
    <mergeCell ref="C59:C62"/>
    <mergeCell ref="L59:L62"/>
    <mergeCell ref="B64:B72"/>
    <mergeCell ref="C64:D64"/>
    <mergeCell ref="H64:I64"/>
    <mergeCell ref="K64:K72"/>
    <mergeCell ref="L64:M64"/>
    <mergeCell ref="Q64:R64"/>
    <mergeCell ref="C65:C68"/>
    <mergeCell ref="L65:L68"/>
    <mergeCell ref="C69:C72"/>
    <mergeCell ref="L69:L72"/>
    <mergeCell ref="B85:R85"/>
    <mergeCell ref="B86:R86"/>
    <mergeCell ref="B98:R98"/>
    <mergeCell ref="B99:R100"/>
    <mergeCell ref="Q74:R74"/>
    <mergeCell ref="C75:C78"/>
    <mergeCell ref="L75:L78"/>
    <mergeCell ref="C79:C82"/>
    <mergeCell ref="L79:L82"/>
    <mergeCell ref="B90:R90"/>
    <mergeCell ref="B74:B82"/>
    <mergeCell ref="C74:D74"/>
    <mergeCell ref="H74:I74"/>
    <mergeCell ref="K74:K82"/>
    <mergeCell ref="L74:M74"/>
  </mergeCells>
  <hyperlinks>
    <hyperlink ref="Q1" location="Inicio!A1" display="Ir a Tabla de contenido"/>
  </hyperlinks>
  <pageMargins left="0.7" right="0.7" top="0.75" bottom="0.75"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O104"/>
  <sheetViews>
    <sheetView showGridLines="0" zoomScaleNormal="100" workbookViewId="0">
      <pane ySplit="3" topLeftCell="A4" activePane="bottomLeft" state="frozen"/>
      <selection pane="bottomLeft" activeCell="B5" sqref="B5:R6"/>
    </sheetView>
  </sheetViews>
  <sheetFormatPr baseColWidth="10" defaultColWidth="9.140625" defaultRowHeight="15" x14ac:dyDescent="0.25"/>
  <cols>
    <col min="1" max="1" width="11.42578125" customWidth="1"/>
    <col min="2" max="2" width="10.140625" style="19" customWidth="1"/>
    <col min="3" max="3" width="19.42578125" style="19" customWidth="1"/>
    <col min="4" max="4" width="4.140625" style="19" customWidth="1"/>
    <col min="5" max="9" width="12.42578125" style="19" customWidth="1"/>
    <col min="10" max="10" width="2.42578125" style="19" customWidth="1"/>
    <col min="11" max="11" width="10.42578125" style="19" customWidth="1"/>
    <col min="12" max="12" width="19.42578125" style="19" customWidth="1"/>
    <col min="13" max="13" width="3.85546875" style="19" customWidth="1"/>
    <col min="14" max="17" width="12.42578125" style="19" customWidth="1"/>
    <col min="18" max="18" width="14.140625" style="19" customWidth="1"/>
    <col min="19" max="19" width="2.7109375" style="19" customWidth="1"/>
    <col min="20" max="20" width="34.5703125" style="19" hidden="1" customWidth="1"/>
    <col min="21" max="25" width="5.140625" style="19" hidden="1" customWidth="1"/>
    <col min="26" max="34" width="0" style="19" hidden="1" customWidth="1"/>
    <col min="35" max="36" width="11.42578125" style="19" hidden="1" customWidth="1"/>
    <col min="37" max="39" width="0" style="19" hidden="1" customWidth="1"/>
    <col min="40" max="41" width="11.42578125" style="19" customWidth="1"/>
    <col min="42" max="256" width="11.42578125" customWidth="1"/>
  </cols>
  <sheetData>
    <row r="1" spans="2:20" ht="18" customHeight="1" x14ac:dyDescent="0.3">
      <c r="B1" s="516" t="s">
        <v>65</v>
      </c>
      <c r="C1" s="516"/>
      <c r="D1" s="516"/>
      <c r="E1" s="516"/>
      <c r="F1" s="516"/>
      <c r="G1" s="516"/>
      <c r="H1" s="516"/>
      <c r="I1" s="516"/>
      <c r="J1" s="516"/>
      <c r="K1" s="516"/>
      <c r="L1" s="516"/>
      <c r="M1" s="516"/>
      <c r="N1" s="516"/>
      <c r="O1" s="516"/>
      <c r="P1" s="516"/>
      <c r="Q1" s="5" t="s">
        <v>116</v>
      </c>
    </row>
    <row r="2" spans="2:20" ht="15.75" customHeight="1" thickBot="1" x14ac:dyDescent="0.4">
      <c r="B2" s="536"/>
      <c r="C2" s="536"/>
      <c r="D2" s="536"/>
      <c r="E2" s="536"/>
      <c r="F2" s="536"/>
      <c r="G2" s="536"/>
      <c r="H2" s="536"/>
      <c r="I2" s="536"/>
      <c r="J2" s="536"/>
      <c r="K2" s="536"/>
      <c r="L2" s="536"/>
      <c r="M2" s="536"/>
      <c r="N2" s="536"/>
      <c r="O2" s="536"/>
      <c r="P2" s="536"/>
      <c r="Q2" s="536"/>
      <c r="R2" s="536"/>
    </row>
    <row r="3" spans="2:20" ht="22.5" customHeight="1" x14ac:dyDescent="0.25">
      <c r="B3" s="520" t="s">
        <v>117</v>
      </c>
      <c r="C3" s="520"/>
      <c r="D3" s="520"/>
      <c r="E3" s="520"/>
      <c r="F3" s="520"/>
      <c r="G3" s="520"/>
      <c r="H3" s="520"/>
      <c r="I3" s="520"/>
      <c r="J3" s="520"/>
      <c r="K3" s="520"/>
      <c r="L3" s="520"/>
      <c r="M3" s="520"/>
      <c r="N3" s="520"/>
      <c r="O3" s="520"/>
      <c r="P3" s="520"/>
      <c r="Q3" s="520"/>
      <c r="R3" s="520"/>
    </row>
    <row r="4" spans="2:20" ht="22.5" customHeight="1" x14ac:dyDescent="0.4">
      <c r="B4" s="103" t="s">
        <v>67</v>
      </c>
      <c r="C4" s="349"/>
      <c r="D4" s="349"/>
      <c r="E4" s="349"/>
      <c r="F4" s="349"/>
      <c r="G4" s="349"/>
      <c r="H4" s="349"/>
      <c r="I4" s="349"/>
      <c r="J4" s="349"/>
      <c r="K4" s="349"/>
      <c r="L4" s="349"/>
      <c r="M4" s="349"/>
      <c r="N4" s="349"/>
      <c r="O4" s="349"/>
      <c r="P4" s="349"/>
      <c r="Q4" s="349"/>
      <c r="R4" s="349"/>
    </row>
    <row r="5" spans="2:20" ht="22.5" customHeight="1" x14ac:dyDescent="0.25">
      <c r="B5" s="537" t="s">
        <v>118</v>
      </c>
      <c r="C5" s="537"/>
      <c r="D5" s="537"/>
      <c r="E5" s="537"/>
      <c r="F5" s="537"/>
      <c r="G5" s="537"/>
      <c r="H5" s="537"/>
      <c r="I5" s="537"/>
      <c r="J5" s="537"/>
      <c r="K5" s="537"/>
      <c r="L5" s="537"/>
      <c r="M5" s="537"/>
      <c r="N5" s="537"/>
      <c r="O5" s="537"/>
      <c r="P5" s="537"/>
      <c r="Q5" s="537"/>
      <c r="R5" s="537"/>
    </row>
    <row r="6" spans="2:20" ht="22.5" customHeight="1" x14ac:dyDescent="0.25">
      <c r="B6" s="538"/>
      <c r="C6" s="538"/>
      <c r="D6" s="538"/>
      <c r="E6" s="538"/>
      <c r="F6" s="538"/>
      <c r="G6" s="538"/>
      <c r="H6" s="538"/>
      <c r="I6" s="538"/>
      <c r="J6" s="538"/>
      <c r="K6" s="538"/>
      <c r="L6" s="538"/>
      <c r="M6" s="538"/>
      <c r="N6" s="538"/>
      <c r="O6" s="538"/>
      <c r="P6" s="538"/>
      <c r="Q6" s="538"/>
      <c r="R6" s="538"/>
    </row>
    <row r="7" spans="2:20" ht="17.25" customHeight="1" x14ac:dyDescent="0.25">
      <c r="B7" s="101"/>
      <c r="C7" s="101"/>
      <c r="D7" s="101"/>
      <c r="E7" s="101"/>
      <c r="F7" s="101"/>
      <c r="G7" s="101"/>
      <c r="H7" s="101"/>
      <c r="I7" s="101"/>
      <c r="J7" s="101"/>
      <c r="K7" s="101"/>
      <c r="L7" s="101"/>
      <c r="M7" s="101"/>
      <c r="N7" s="101"/>
      <c r="O7" s="101"/>
      <c r="P7" s="101"/>
      <c r="Q7" s="101"/>
      <c r="R7" s="101"/>
    </row>
    <row r="8" spans="2:20" ht="27" x14ac:dyDescent="0.25">
      <c r="B8" s="151" t="s">
        <v>99</v>
      </c>
      <c r="C8" s="25"/>
      <c r="D8" s="25"/>
      <c r="E8" s="25"/>
      <c r="F8" s="25"/>
      <c r="G8" s="25"/>
      <c r="H8" s="25"/>
      <c r="I8" s="25"/>
    </row>
    <row r="9" spans="2:20" ht="22.5" customHeight="1" x14ac:dyDescent="0.25">
      <c r="B9" s="522" t="s">
        <v>119</v>
      </c>
      <c r="C9" s="522"/>
      <c r="D9" s="522"/>
      <c r="E9" s="517">
        <v>2014</v>
      </c>
      <c r="F9" s="517">
        <v>2015</v>
      </c>
      <c r="G9" s="517">
        <v>2016</v>
      </c>
      <c r="H9" s="517">
        <v>2017</v>
      </c>
      <c r="I9" s="517"/>
      <c r="K9" s="522" t="s">
        <v>71</v>
      </c>
      <c r="L9" s="522"/>
      <c r="M9" s="522"/>
      <c r="N9" s="517">
        <v>2014</v>
      </c>
      <c r="O9" s="517">
        <v>2015</v>
      </c>
      <c r="P9" s="517">
        <v>2016</v>
      </c>
      <c r="Q9" s="517">
        <v>2017</v>
      </c>
      <c r="R9" s="517"/>
      <c r="T9" s="36"/>
    </row>
    <row r="10" spans="2:20" ht="23.25" customHeight="1" x14ac:dyDescent="0.25">
      <c r="B10" s="522"/>
      <c r="C10" s="522"/>
      <c r="D10" s="522"/>
      <c r="E10" s="517"/>
      <c r="F10" s="517"/>
      <c r="G10" s="517"/>
      <c r="H10" s="441" t="s">
        <v>72</v>
      </c>
      <c r="I10" s="441" t="s">
        <v>73</v>
      </c>
      <c r="K10" s="522"/>
      <c r="L10" s="522"/>
      <c r="M10" s="522"/>
      <c r="N10" s="517"/>
      <c r="O10" s="517"/>
      <c r="P10" s="517"/>
      <c r="Q10" s="441" t="s">
        <v>72</v>
      </c>
      <c r="R10" s="441" t="s">
        <v>73</v>
      </c>
      <c r="T10" s="36"/>
    </row>
    <row r="11" spans="2:20" ht="12" customHeight="1" x14ac:dyDescent="0.25">
      <c r="B11" s="515" t="s">
        <v>102</v>
      </c>
      <c r="C11" s="509" t="s">
        <v>75</v>
      </c>
      <c r="D11" s="509"/>
      <c r="E11" s="171">
        <f>SUM(E24,E34,E44,E54,E64,E74)</f>
        <v>21</v>
      </c>
      <c r="F11" s="171">
        <f>SUM(F24,F34,F44,F54,F64,F74)</f>
        <v>0</v>
      </c>
      <c r="G11" s="171">
        <f>SUM(G24,G34,G44,G54,G64,G74)</f>
        <v>0</v>
      </c>
      <c r="H11" s="514">
        <f>SUM(H24,H34,H44,H54,H64,H74)</f>
        <v>0</v>
      </c>
      <c r="I11" s="514"/>
      <c r="K11" s="515" t="s">
        <v>102</v>
      </c>
      <c r="L11" s="509" t="s">
        <v>75</v>
      </c>
      <c r="M11" s="509"/>
      <c r="N11" s="171">
        <f>SUM(N24,N34,N44,N54,N64,N74)</f>
        <v>0</v>
      </c>
      <c r="O11" s="171">
        <f>SUM(O24,O34,O44,O54,O64,O74)</f>
        <v>0</v>
      </c>
      <c r="P11" s="171">
        <f>SUM(P24,P34,P44,P54,P64,P74)</f>
        <v>0</v>
      </c>
      <c r="Q11" s="514">
        <f>SUM(Q24,Q34,Q44,Q54,Q64,Q74)</f>
        <v>0</v>
      </c>
      <c r="R11" s="514"/>
      <c r="T11" s="36"/>
    </row>
    <row r="12" spans="2:20" ht="12" customHeight="1" x14ac:dyDescent="0.25">
      <c r="B12" s="515"/>
      <c r="C12" s="509" t="s">
        <v>76</v>
      </c>
      <c r="D12" s="336" t="s">
        <v>103</v>
      </c>
      <c r="E12" s="340">
        <f t="shared" ref="E12:G15" si="0">SUM(E25,E35,E45,E55,E65,E75)</f>
        <v>9</v>
      </c>
      <c r="F12" s="340">
        <f t="shared" si="0"/>
        <v>0</v>
      </c>
      <c r="G12" s="340">
        <f t="shared" si="0"/>
        <v>0</v>
      </c>
      <c r="H12" s="346" t="str">
        <f>IFERROR(H16*H11,"")</f>
        <v/>
      </c>
      <c r="I12" s="346" t="str">
        <f>IFERROR(I16*H11,"")</f>
        <v/>
      </c>
      <c r="K12" s="515"/>
      <c r="L12" s="509" t="s">
        <v>76</v>
      </c>
      <c r="M12" s="336" t="s">
        <v>103</v>
      </c>
      <c r="N12" s="340">
        <f t="shared" ref="N12:P15" si="1">SUM(N25,N35,N45,N55,N65,N75)</f>
        <v>0</v>
      </c>
      <c r="O12" s="340">
        <f t="shared" si="1"/>
        <v>0</v>
      </c>
      <c r="P12" s="340">
        <f t="shared" si="1"/>
        <v>0</v>
      </c>
      <c r="Q12" s="346" t="str">
        <f>IFERROR(Q16*Q11,"")</f>
        <v/>
      </c>
      <c r="R12" s="346" t="str">
        <f>IFERROR(R16*Q11,"")</f>
        <v/>
      </c>
      <c r="T12" s="36"/>
    </row>
    <row r="13" spans="2:20" ht="12" customHeight="1" x14ac:dyDescent="0.25">
      <c r="B13" s="515"/>
      <c r="C13" s="509"/>
      <c r="D13" s="336" t="s">
        <v>77</v>
      </c>
      <c r="E13" s="340">
        <f t="shared" si="0"/>
        <v>5</v>
      </c>
      <c r="F13" s="340">
        <f t="shared" si="0"/>
        <v>0</v>
      </c>
      <c r="G13" s="340">
        <f t="shared" si="0"/>
        <v>0</v>
      </c>
      <c r="H13" s="346" t="str">
        <f>IFERROR(H17*H11,"")</f>
        <v/>
      </c>
      <c r="I13" s="346" t="str">
        <f>IFERROR(I17*H11,"")</f>
        <v/>
      </c>
      <c r="K13" s="515"/>
      <c r="L13" s="509"/>
      <c r="M13" s="336" t="s">
        <v>77</v>
      </c>
      <c r="N13" s="340">
        <f t="shared" si="1"/>
        <v>0</v>
      </c>
      <c r="O13" s="340">
        <f t="shared" si="1"/>
        <v>0</v>
      </c>
      <c r="P13" s="340">
        <f t="shared" si="1"/>
        <v>0</v>
      </c>
      <c r="Q13" s="346" t="str">
        <f>IFERROR(Q17*Q11,"")</f>
        <v/>
      </c>
      <c r="R13" s="346" t="str">
        <f>IFERROR(R17*Q11,"")</f>
        <v/>
      </c>
      <c r="T13" s="36"/>
    </row>
    <row r="14" spans="2:20" ht="12" customHeight="1" x14ac:dyDescent="0.25">
      <c r="B14" s="515"/>
      <c r="C14" s="509"/>
      <c r="D14" s="336" t="s">
        <v>78</v>
      </c>
      <c r="E14" s="340">
        <f t="shared" si="0"/>
        <v>3</v>
      </c>
      <c r="F14" s="340">
        <f t="shared" si="0"/>
        <v>0</v>
      </c>
      <c r="G14" s="340">
        <f t="shared" si="0"/>
        <v>0</v>
      </c>
      <c r="H14" s="346" t="str">
        <f>IFERROR(H18*H11,"")</f>
        <v/>
      </c>
      <c r="I14" s="346" t="str">
        <f>IFERROR(I18*H11,"")</f>
        <v/>
      </c>
      <c r="K14" s="515"/>
      <c r="L14" s="509"/>
      <c r="M14" s="336" t="s">
        <v>78</v>
      </c>
      <c r="N14" s="340">
        <f t="shared" si="1"/>
        <v>0</v>
      </c>
      <c r="O14" s="340">
        <f t="shared" si="1"/>
        <v>0</v>
      </c>
      <c r="P14" s="340">
        <f t="shared" si="1"/>
        <v>0</v>
      </c>
      <c r="Q14" s="346" t="str">
        <f>IFERROR(Q18*Q11,"")</f>
        <v/>
      </c>
      <c r="R14" s="346" t="str">
        <f>IFERROR(R18*Q11,"")</f>
        <v/>
      </c>
      <c r="T14" s="36"/>
    </row>
    <row r="15" spans="2:20" ht="12" customHeight="1" x14ac:dyDescent="0.25">
      <c r="B15" s="515"/>
      <c r="C15" s="509"/>
      <c r="D15" s="336" t="s">
        <v>79</v>
      </c>
      <c r="E15" s="340">
        <f t="shared" si="0"/>
        <v>4</v>
      </c>
      <c r="F15" s="340">
        <f t="shared" si="0"/>
        <v>0</v>
      </c>
      <c r="G15" s="340">
        <f t="shared" si="0"/>
        <v>0</v>
      </c>
      <c r="H15" s="346" t="str">
        <f>IFERROR(H19*H11,"")</f>
        <v/>
      </c>
      <c r="I15" s="346" t="str">
        <f>IFERROR(I19*H11,"")</f>
        <v/>
      </c>
      <c r="K15" s="515"/>
      <c r="L15" s="509"/>
      <c r="M15" s="336" t="s">
        <v>79</v>
      </c>
      <c r="N15" s="340">
        <f t="shared" si="1"/>
        <v>0</v>
      </c>
      <c r="O15" s="340">
        <f t="shared" si="1"/>
        <v>0</v>
      </c>
      <c r="P15" s="340">
        <f t="shared" si="1"/>
        <v>0</v>
      </c>
      <c r="Q15" s="346" t="str">
        <f>IFERROR(Q19*Q11,"")</f>
        <v/>
      </c>
      <c r="R15" s="346" t="str">
        <f>IFERROR(R19*Q11,"")</f>
        <v/>
      </c>
      <c r="T15" s="36"/>
    </row>
    <row r="16" spans="2:20" ht="12" customHeight="1" x14ac:dyDescent="0.25">
      <c r="B16" s="515"/>
      <c r="C16" s="509" t="s">
        <v>80</v>
      </c>
      <c r="D16" s="336" t="s">
        <v>103</v>
      </c>
      <c r="E16" s="332">
        <f>IFERROR(E12/E11,"")</f>
        <v>0.42857142857142855</v>
      </c>
      <c r="F16" s="332" t="str">
        <f>IFERROR(F12/F11,"")</f>
        <v/>
      </c>
      <c r="G16" s="332" t="str">
        <f>IFERROR(G12/G11,"")</f>
        <v/>
      </c>
      <c r="H16" s="167" t="str">
        <f>IFERROR(SUM(H25,H35,H45,H55,H65,H75)/SUM(H24,H34,H44,H54,H64,H74),"")</f>
        <v/>
      </c>
      <c r="I16" s="170" t="str">
        <f>IFERROR(FORECAST(H9,E16:G16,E9:G9),"")</f>
        <v/>
      </c>
      <c r="K16" s="515"/>
      <c r="L16" s="509" t="s">
        <v>80</v>
      </c>
      <c r="M16" s="336" t="s">
        <v>103</v>
      </c>
      <c r="N16" s="332" t="str">
        <f>IFERROR(N12/N11,"")</f>
        <v/>
      </c>
      <c r="O16" s="332" t="str">
        <f>IFERROR(O12/O11,"")</f>
        <v/>
      </c>
      <c r="P16" s="332" t="str">
        <f>IFERROR(P12/P11,"")</f>
        <v/>
      </c>
      <c r="Q16" s="167" t="str">
        <f>IFERROR(SUM(Q25,Q35,Q45,Q55,Q65,Q75)/SUM(Q24,Q34,Q44,Q54,Q64,Q74),"")</f>
        <v/>
      </c>
      <c r="R16" s="170" t="str">
        <f>IFERROR(FORECAST(Q9,N16:P16,N9:P9),"")</f>
        <v/>
      </c>
      <c r="T16" s="36"/>
    </row>
    <row r="17" spans="2:41" ht="12" customHeight="1" x14ac:dyDescent="0.25">
      <c r="B17" s="515"/>
      <c r="C17" s="509"/>
      <c r="D17" s="336" t="s">
        <v>77</v>
      </c>
      <c r="E17" s="332">
        <f>IFERROR(E13/E11,"")</f>
        <v>0.23809523809523808</v>
      </c>
      <c r="F17" s="332" t="str">
        <f>IFERROR(F13/F11,"")</f>
        <v/>
      </c>
      <c r="G17" s="332" t="str">
        <f>IFERROR(G13/G11,"")</f>
        <v/>
      </c>
      <c r="H17" s="167" t="str">
        <f>IFERROR(SUM(H26,H36,H46,H56,H66,H76)/SUM(H24,H34,H44,H54,H64,H74),"")</f>
        <v/>
      </c>
      <c r="I17" s="170" t="str">
        <f>IFERROR(FORECAST(H9,E17:G17,E9:G9),"")</f>
        <v/>
      </c>
      <c r="K17" s="515"/>
      <c r="L17" s="509"/>
      <c r="M17" s="336" t="s">
        <v>77</v>
      </c>
      <c r="N17" s="332" t="str">
        <f>IFERROR(N13/N11,"")</f>
        <v/>
      </c>
      <c r="O17" s="332" t="str">
        <f>IFERROR(O13/O11,"")</f>
        <v/>
      </c>
      <c r="P17" s="332" t="str">
        <f>IFERROR(P13/P11,"")</f>
        <v/>
      </c>
      <c r="Q17" s="167" t="str">
        <f>IFERROR(SUM(Q26,Q36,Q46,Q56,Q66,Q76)/SUM(Q24,Q34,Q44,Q54,Q64,Q74),"")</f>
        <v/>
      </c>
      <c r="R17" s="170" t="str">
        <f>IFERROR(FORECAST(Q9,N17:P17,N9:P9),"")</f>
        <v/>
      </c>
      <c r="T17" s="36"/>
    </row>
    <row r="18" spans="2:41" ht="12" customHeight="1" x14ac:dyDescent="0.25">
      <c r="B18" s="515"/>
      <c r="C18" s="509"/>
      <c r="D18" s="336" t="s">
        <v>78</v>
      </c>
      <c r="E18" s="332">
        <f>IFERROR(E14/E11,"")</f>
        <v>0.14285714285714285</v>
      </c>
      <c r="F18" s="332" t="str">
        <f>IFERROR(F14/F11,"")</f>
        <v/>
      </c>
      <c r="G18" s="332" t="str">
        <f>IFERROR(G14/G11,"")</f>
        <v/>
      </c>
      <c r="H18" s="167" t="str">
        <f>IFERROR(SUM(H27,H37,H47,H57,H67,H77)/SUM(H24,H34,H44,H54,H64,H74),"")</f>
        <v/>
      </c>
      <c r="I18" s="170" t="str">
        <f>IFERROR(FORECAST(H9,E18:G18,E9:G9),"")</f>
        <v/>
      </c>
      <c r="K18" s="515"/>
      <c r="L18" s="509"/>
      <c r="M18" s="336" t="s">
        <v>78</v>
      </c>
      <c r="N18" s="332" t="str">
        <f>IFERROR(N14/N11,"")</f>
        <v/>
      </c>
      <c r="O18" s="332" t="str">
        <f>IFERROR(O14/O11,"")</f>
        <v/>
      </c>
      <c r="P18" s="332" t="str">
        <f>IFERROR(P14/P11,"")</f>
        <v/>
      </c>
      <c r="Q18" s="167" t="str">
        <f>IFERROR(SUM(Q27,Q37,Q47,Q57,Q67,Q77)/SUM(Q24,Q34,Q44,Q54,Q64,Q74),"")</f>
        <v/>
      </c>
      <c r="R18" s="170" t="str">
        <f>IFERROR(FORECAST(Q9,N18:P18,N9:P9),"")</f>
        <v/>
      </c>
      <c r="T18" s="36"/>
    </row>
    <row r="19" spans="2:41" ht="12" customHeight="1" x14ac:dyDescent="0.25">
      <c r="B19" s="515"/>
      <c r="C19" s="509"/>
      <c r="D19" s="336" t="s">
        <v>79</v>
      </c>
      <c r="E19" s="343">
        <f>IFERROR(E15/E11,"")</f>
        <v>0.19047619047619047</v>
      </c>
      <c r="F19" s="343" t="str">
        <f>IFERROR(F15/F11,"")</f>
        <v/>
      </c>
      <c r="G19" s="343" t="str">
        <f>IFERROR(G15/G11,"")</f>
        <v/>
      </c>
      <c r="H19" s="167" t="str">
        <f>IFERROR(SUM(H28,H38,H48,H58,H68,H78)/SUM(H24,H34,H44,H54,H64,H74),"")</f>
        <v/>
      </c>
      <c r="I19" s="170" t="str">
        <f>IFERROR(FORECAST(H9,E19:G19,E9:G9),"")</f>
        <v/>
      </c>
      <c r="J19" s="25"/>
      <c r="K19" s="515"/>
      <c r="L19" s="509"/>
      <c r="M19" s="336" t="s">
        <v>79</v>
      </c>
      <c r="N19" s="343" t="str">
        <f>IFERROR(N15/N11,"")</f>
        <v/>
      </c>
      <c r="O19" s="343" t="str">
        <f>IFERROR(O15/O11,"")</f>
        <v/>
      </c>
      <c r="P19" s="343" t="str">
        <f>IFERROR(P15/P11,"")</f>
        <v/>
      </c>
      <c r="Q19" s="167" t="str">
        <f>IFERROR(SUM(Q28,Q38,Q48,Q58,Q68,Q78)/SUM(Q24,Q34,Q44,Q54,Q64,Q74),"")</f>
        <v/>
      </c>
      <c r="R19" s="170" t="str">
        <f>IFERROR(FORECAST(Q9,N19:P19,N9:P9),"")</f>
        <v/>
      </c>
    </row>
    <row r="20" spans="2:41" s="4" customFormat="1" ht="42.75" customHeight="1" x14ac:dyDescent="0.5">
      <c r="B20" s="99" t="s">
        <v>104</v>
      </c>
      <c r="C20" s="27"/>
      <c r="D20" s="27"/>
      <c r="E20" s="27"/>
      <c r="F20" s="27"/>
      <c r="G20" s="27"/>
      <c r="H20" s="27"/>
      <c r="I20" s="27"/>
      <c r="J20" s="28"/>
      <c r="K20" s="28"/>
      <c r="L20" s="28"/>
      <c r="M20" s="28"/>
      <c r="N20" s="27"/>
      <c r="O20" s="27"/>
      <c r="P20" s="27"/>
      <c r="Q20" s="27"/>
      <c r="R20" s="27"/>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2:41" ht="4.5" customHeight="1" x14ac:dyDescent="0.25">
      <c r="B21" s="26"/>
      <c r="C21" s="25"/>
      <c r="D21" s="25"/>
      <c r="E21" s="25"/>
      <c r="F21" s="25"/>
      <c r="G21" s="25"/>
      <c r="H21" s="25"/>
      <c r="I21" s="25"/>
      <c r="N21" s="25"/>
      <c r="O21" s="25"/>
      <c r="P21" s="25"/>
      <c r="Q21" s="25"/>
      <c r="R21" s="25"/>
    </row>
    <row r="22" spans="2:41" ht="22.5" customHeight="1" x14ac:dyDescent="0.25">
      <c r="B22" s="512" t="s">
        <v>70</v>
      </c>
      <c r="C22" s="512"/>
      <c r="D22" s="512"/>
      <c r="E22" s="507">
        <v>2014</v>
      </c>
      <c r="F22" s="507">
        <v>2015</v>
      </c>
      <c r="G22" s="507">
        <v>2016</v>
      </c>
      <c r="H22" s="507">
        <v>2017</v>
      </c>
      <c r="I22" s="507"/>
      <c r="K22" s="512" t="s">
        <v>71</v>
      </c>
      <c r="L22" s="512"/>
      <c r="M22" s="512"/>
      <c r="N22" s="507">
        <v>2014</v>
      </c>
      <c r="O22" s="507">
        <v>2015</v>
      </c>
      <c r="P22" s="507">
        <v>2016</v>
      </c>
      <c r="Q22" s="507">
        <v>2017</v>
      </c>
      <c r="R22" s="507"/>
      <c r="T22" s="36"/>
    </row>
    <row r="23" spans="2:41" ht="23.25" customHeight="1" x14ac:dyDescent="0.25">
      <c r="B23" s="512"/>
      <c r="C23" s="512"/>
      <c r="D23" s="512"/>
      <c r="E23" s="507"/>
      <c r="F23" s="507"/>
      <c r="G23" s="507"/>
      <c r="H23" s="438" t="s">
        <v>72</v>
      </c>
      <c r="I23" s="438" t="s">
        <v>73</v>
      </c>
      <c r="K23" s="512"/>
      <c r="L23" s="512"/>
      <c r="M23" s="512"/>
      <c r="N23" s="507"/>
      <c r="O23" s="507"/>
      <c r="P23" s="507"/>
      <c r="Q23" s="438" t="s">
        <v>72</v>
      </c>
      <c r="R23" s="438" t="s">
        <v>73</v>
      </c>
      <c r="T23" s="36"/>
    </row>
    <row r="24" spans="2:41" ht="12" customHeight="1" x14ac:dyDescent="0.25">
      <c r="B24" s="524" t="s">
        <v>105</v>
      </c>
      <c r="C24" s="509" t="s">
        <v>75</v>
      </c>
      <c r="D24" s="509"/>
      <c r="E24" s="117">
        <v>21</v>
      </c>
      <c r="F24" s="440">
        <v>0</v>
      </c>
      <c r="G24" s="440">
        <v>0</v>
      </c>
      <c r="H24" s="510">
        <v>0</v>
      </c>
      <c r="I24" s="510"/>
      <c r="K24" s="535" t="s">
        <v>105</v>
      </c>
      <c r="L24" s="509" t="s">
        <v>75</v>
      </c>
      <c r="M24" s="509"/>
      <c r="N24" s="117">
        <v>0</v>
      </c>
      <c r="O24" s="440">
        <v>0</v>
      </c>
      <c r="P24" s="440">
        <v>0</v>
      </c>
      <c r="Q24" s="510"/>
      <c r="R24" s="510"/>
      <c r="T24" s="36"/>
    </row>
    <row r="25" spans="2:41" ht="12" customHeight="1" x14ac:dyDescent="0.25">
      <c r="B25" s="524"/>
      <c r="C25" s="509" t="s">
        <v>76</v>
      </c>
      <c r="D25" s="338" t="s">
        <v>103</v>
      </c>
      <c r="E25" s="126">
        <v>9</v>
      </c>
      <c r="F25" s="126">
        <v>0</v>
      </c>
      <c r="G25" s="126">
        <v>0</v>
      </c>
      <c r="H25" s="163">
        <f>ROUNDUP(H29*H24,0)</f>
        <v>0</v>
      </c>
      <c r="I25" s="164" t="str">
        <f>IFERROR(I29*H24,"")</f>
        <v/>
      </c>
      <c r="K25" s="535"/>
      <c r="L25" s="509" t="s">
        <v>76</v>
      </c>
      <c r="M25" s="338" t="s">
        <v>103</v>
      </c>
      <c r="N25" s="126">
        <v>0</v>
      </c>
      <c r="O25" s="126">
        <v>0</v>
      </c>
      <c r="P25" s="126">
        <v>0</v>
      </c>
      <c r="Q25" s="163">
        <f>ROUNDUP(Q29*Q24,0)</f>
        <v>0</v>
      </c>
      <c r="R25" s="164" t="str">
        <f>IFERROR(R29*Q24,"")</f>
        <v/>
      </c>
      <c r="T25" s="36"/>
    </row>
    <row r="26" spans="2:41" ht="12" customHeight="1" x14ac:dyDescent="0.25">
      <c r="B26" s="524"/>
      <c r="C26" s="509"/>
      <c r="D26" s="338" t="s">
        <v>77</v>
      </c>
      <c r="E26" s="126">
        <v>5</v>
      </c>
      <c r="F26" s="126">
        <v>0</v>
      </c>
      <c r="G26" s="126">
        <v>0</v>
      </c>
      <c r="H26" s="163">
        <f>ROUNDUP(H30*H24,0)</f>
        <v>0</v>
      </c>
      <c r="I26" s="164" t="str">
        <f>IFERROR(I30*H24,"")</f>
        <v/>
      </c>
      <c r="K26" s="535"/>
      <c r="L26" s="509"/>
      <c r="M26" s="338" t="s">
        <v>77</v>
      </c>
      <c r="N26" s="126">
        <v>0</v>
      </c>
      <c r="O26" s="126">
        <v>0</v>
      </c>
      <c r="P26" s="126">
        <v>0</v>
      </c>
      <c r="Q26" s="163">
        <f>ROUNDUP(Q30*Q24,0)</f>
        <v>0</v>
      </c>
      <c r="R26" s="164" t="str">
        <f>IFERROR(R30*Q24,"")</f>
        <v/>
      </c>
      <c r="T26" s="36"/>
    </row>
    <row r="27" spans="2:41" ht="12" customHeight="1" x14ac:dyDescent="0.25">
      <c r="B27" s="524"/>
      <c r="C27" s="509"/>
      <c r="D27" s="338" t="s">
        <v>78</v>
      </c>
      <c r="E27" s="126">
        <v>3</v>
      </c>
      <c r="F27" s="126">
        <v>0</v>
      </c>
      <c r="G27" s="126">
        <v>0</v>
      </c>
      <c r="H27" s="163">
        <f>ROUNDUP(H31*H24,0)</f>
        <v>0</v>
      </c>
      <c r="I27" s="164" t="str">
        <f>IFERROR(I31*H24,"")</f>
        <v/>
      </c>
      <c r="K27" s="535"/>
      <c r="L27" s="509"/>
      <c r="M27" s="338" t="s">
        <v>78</v>
      </c>
      <c r="N27" s="126">
        <v>0</v>
      </c>
      <c r="O27" s="126">
        <v>0</v>
      </c>
      <c r="P27" s="126">
        <v>0</v>
      </c>
      <c r="Q27" s="163">
        <f>ROUNDUP(Q31*Q24,0)</f>
        <v>0</v>
      </c>
      <c r="R27" s="164" t="str">
        <f>IFERROR(R31*Q24,"")</f>
        <v/>
      </c>
      <c r="T27" s="36"/>
    </row>
    <row r="28" spans="2:41" ht="12" customHeight="1" x14ac:dyDescent="0.25">
      <c r="B28" s="524"/>
      <c r="C28" s="509"/>
      <c r="D28" s="338" t="s">
        <v>79</v>
      </c>
      <c r="E28" s="126">
        <v>4</v>
      </c>
      <c r="F28" s="126">
        <v>0</v>
      </c>
      <c r="G28" s="126">
        <v>0</v>
      </c>
      <c r="H28" s="163">
        <f>ROUNDUP(H32*H24,0)</f>
        <v>0</v>
      </c>
      <c r="I28" s="164" t="str">
        <f>IFERROR(I32*H24,"")</f>
        <v/>
      </c>
      <c r="K28" s="535"/>
      <c r="L28" s="509"/>
      <c r="M28" s="338" t="s">
        <v>79</v>
      </c>
      <c r="N28" s="126">
        <v>0</v>
      </c>
      <c r="O28" s="127">
        <v>0</v>
      </c>
      <c r="P28" s="127">
        <v>0</v>
      </c>
      <c r="Q28" s="163">
        <f>ROUNDUP(Q32*Q24,0)</f>
        <v>0</v>
      </c>
      <c r="R28" s="164" t="str">
        <f>IFERROR(R32*Q24,"")</f>
        <v/>
      </c>
      <c r="T28" s="36"/>
    </row>
    <row r="29" spans="2:41" ht="12" customHeight="1" x14ac:dyDescent="0.25">
      <c r="B29" s="524"/>
      <c r="C29" s="509" t="s">
        <v>80</v>
      </c>
      <c r="D29" s="338" t="s">
        <v>103</v>
      </c>
      <c r="E29" s="167">
        <f>IFERROR(E25/E24,"")</f>
        <v>0.42857142857142855</v>
      </c>
      <c r="F29" s="167" t="str">
        <f>IFERROR(F25/F24,"")</f>
        <v/>
      </c>
      <c r="G29" s="167" t="str">
        <f>IFERROR(G25/G24,"")</f>
        <v/>
      </c>
      <c r="H29" s="118">
        <v>0</v>
      </c>
      <c r="I29" s="165" t="str">
        <f>IFERROR(FORECAST(H22,E29:G29,E22:G22),"")</f>
        <v/>
      </c>
      <c r="K29" s="535"/>
      <c r="L29" s="509" t="s">
        <v>80</v>
      </c>
      <c r="M29" s="338" t="s">
        <v>103</v>
      </c>
      <c r="N29" s="161" t="str">
        <f>IFERROR(N25/N24,"")</f>
        <v/>
      </c>
      <c r="O29" s="161" t="str">
        <f>IFERROR(O25/O24,"")</f>
        <v/>
      </c>
      <c r="P29" s="161" t="str">
        <f>IFERROR(P25/P24,"")</f>
        <v/>
      </c>
      <c r="Q29" s="118">
        <v>0</v>
      </c>
      <c r="R29" s="165" t="str">
        <f>IFERROR(FORECAST(Q22,N29:P29,N22:P22),"")</f>
        <v/>
      </c>
      <c r="T29" s="36"/>
    </row>
    <row r="30" spans="2:41" ht="12" customHeight="1" x14ac:dyDescent="0.25">
      <c r="B30" s="524"/>
      <c r="C30" s="509"/>
      <c r="D30" s="338" t="s">
        <v>77</v>
      </c>
      <c r="E30" s="167">
        <f>IFERROR(E26/E24,"")</f>
        <v>0.23809523809523808</v>
      </c>
      <c r="F30" s="167" t="str">
        <f>IFERROR(F26/F24,"")</f>
        <v/>
      </c>
      <c r="G30" s="167" t="str">
        <f>IFERROR(G26/G24,"")</f>
        <v/>
      </c>
      <c r="H30" s="118">
        <v>0</v>
      </c>
      <c r="I30" s="165" t="str">
        <f>IFERROR(FORECAST(H22,E30:G30,E22:G22),"")</f>
        <v/>
      </c>
      <c r="K30" s="535"/>
      <c r="L30" s="509"/>
      <c r="M30" s="338" t="s">
        <v>77</v>
      </c>
      <c r="N30" s="161" t="str">
        <f>IFERROR(N26/N24,"")</f>
        <v/>
      </c>
      <c r="O30" s="161" t="str">
        <f>IFERROR(O26/O24,"")</f>
        <v/>
      </c>
      <c r="P30" s="161" t="str">
        <f>IFERROR(P26/P24,"")</f>
        <v/>
      </c>
      <c r="Q30" s="118">
        <v>0</v>
      </c>
      <c r="R30" s="165" t="str">
        <f>IFERROR(FORECAST(Q22,N30:P30,N22:P22),"")</f>
        <v/>
      </c>
      <c r="T30" s="36"/>
    </row>
    <row r="31" spans="2:41" ht="12" customHeight="1" x14ac:dyDescent="0.25">
      <c r="B31" s="524"/>
      <c r="C31" s="509"/>
      <c r="D31" s="338" t="s">
        <v>78</v>
      </c>
      <c r="E31" s="167">
        <f>IFERROR(E27/E24,"")</f>
        <v>0.14285714285714285</v>
      </c>
      <c r="F31" s="167" t="str">
        <f>IFERROR(F27/F24,"")</f>
        <v/>
      </c>
      <c r="G31" s="167" t="str">
        <f>IFERROR(G27/G24,"")</f>
        <v/>
      </c>
      <c r="H31" s="118">
        <v>0</v>
      </c>
      <c r="I31" s="165" t="str">
        <f>IFERROR(FORECAST(H22,E31:G31,E22:G22),"")</f>
        <v/>
      </c>
      <c r="K31" s="535"/>
      <c r="L31" s="509"/>
      <c r="M31" s="338" t="s">
        <v>78</v>
      </c>
      <c r="N31" s="161" t="str">
        <f>IFERROR(N27/N24,"")</f>
        <v/>
      </c>
      <c r="O31" s="161" t="str">
        <f>IFERROR(O27/O24,"")</f>
        <v/>
      </c>
      <c r="P31" s="161" t="str">
        <f>IFERROR(P27/P24,"")</f>
        <v/>
      </c>
      <c r="Q31" s="118">
        <v>0</v>
      </c>
      <c r="R31" s="165" t="str">
        <f>IFERROR(FORECAST(Q22,N31:P31,N22:P22),"")</f>
        <v/>
      </c>
      <c r="T31" s="36"/>
    </row>
    <row r="32" spans="2:41" ht="12" customHeight="1" x14ac:dyDescent="0.25">
      <c r="B32" s="524"/>
      <c r="C32" s="509"/>
      <c r="D32" s="338" t="s">
        <v>79</v>
      </c>
      <c r="E32" s="168">
        <f>IFERROR(E28/E24,"")</f>
        <v>0.19047619047619047</v>
      </c>
      <c r="F32" s="168" t="str">
        <f>IFERROR(F28/F24,"")</f>
        <v/>
      </c>
      <c r="G32" s="168" t="str">
        <f>IFERROR(G28/G24,"")</f>
        <v/>
      </c>
      <c r="H32" s="118">
        <v>0</v>
      </c>
      <c r="I32" s="165" t="str">
        <f>IFERROR(FORECAST(H22,E32:G32,E22:G22),"")</f>
        <v/>
      </c>
      <c r="J32" s="25"/>
      <c r="K32" s="535"/>
      <c r="L32" s="509"/>
      <c r="M32" s="338" t="s">
        <v>79</v>
      </c>
      <c r="N32" s="162" t="str">
        <f>IFERROR(N28/N24,"")</f>
        <v/>
      </c>
      <c r="O32" s="162" t="str">
        <f>IFERROR(O28/O24,"")</f>
        <v/>
      </c>
      <c r="P32" s="162" t="str">
        <f>IFERROR(P28/P24,"")</f>
        <v/>
      </c>
      <c r="Q32" s="118">
        <v>0</v>
      </c>
      <c r="R32" s="165" t="str">
        <f>IFERROR(FORECAST(Q22,N32:P32,N22:P22),"")</f>
        <v/>
      </c>
    </row>
    <row r="33" spans="2:41" s="125" customFormat="1" ht="12" customHeight="1" x14ac:dyDescent="0.25">
      <c r="B33" s="119"/>
      <c r="C33" s="120"/>
      <c r="D33" s="121"/>
      <c r="E33" s="122" t="str">
        <f>IF(SUM(E25:E28)=E24,"","datos erróneos")</f>
        <v/>
      </c>
      <c r="F33" s="122" t="str">
        <f>IF(SUM(F25:F28)=F24,"","datos erróneos")</f>
        <v/>
      </c>
      <c r="G33" s="122" t="str">
        <f>IF(SUM(G25:G28)=G24,"","datos erróneos")</f>
        <v/>
      </c>
      <c r="H33" s="122" t="str">
        <f>IF(SUM(H29:H32)=1,"",(IF(SUM(H29:H32)=0,"","datos erróneos")))</f>
        <v/>
      </c>
      <c r="I33" s="123"/>
      <c r="J33" s="124"/>
      <c r="K33" s="119"/>
      <c r="L33" s="120"/>
      <c r="M33" s="121"/>
      <c r="N33" s="122" t="str">
        <f>IF(SUM(N25:N28)=N24,"","datos erróneos")</f>
        <v/>
      </c>
      <c r="O33" s="122" t="str">
        <f>IF(SUM(O25:O28)=O24,"","datos erróneos")</f>
        <v/>
      </c>
      <c r="P33" s="122" t="str">
        <f>IF(SUM(P25:P28)=P24,"","datos erróneos")</f>
        <v/>
      </c>
      <c r="Q33" s="122" t="str">
        <f>IF(SUM(Q29:Q32)=1,"",(IF(SUM(Q29:Q32)=0,"","datos erróneos")))</f>
        <v/>
      </c>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row>
    <row r="34" spans="2:41" ht="12" customHeight="1" x14ac:dyDescent="0.25">
      <c r="B34" s="524" t="s">
        <v>106</v>
      </c>
      <c r="C34" s="509" t="s">
        <v>75</v>
      </c>
      <c r="D34" s="509"/>
      <c r="E34" s="117">
        <v>0</v>
      </c>
      <c r="F34" s="440">
        <v>0</v>
      </c>
      <c r="G34" s="440">
        <v>0</v>
      </c>
      <c r="H34" s="510">
        <v>0</v>
      </c>
      <c r="I34" s="510"/>
      <c r="K34" s="524" t="s">
        <v>106</v>
      </c>
      <c r="L34" s="509" t="s">
        <v>75</v>
      </c>
      <c r="M34" s="509"/>
      <c r="N34" s="117">
        <v>0</v>
      </c>
      <c r="O34" s="440">
        <v>0</v>
      </c>
      <c r="P34" s="440">
        <v>0</v>
      </c>
      <c r="Q34" s="510">
        <v>0</v>
      </c>
      <c r="R34" s="510"/>
      <c r="T34" s="36"/>
    </row>
    <row r="35" spans="2:41" ht="12" customHeight="1" x14ac:dyDescent="0.25">
      <c r="B35" s="524"/>
      <c r="C35" s="509" t="s">
        <v>76</v>
      </c>
      <c r="D35" s="338" t="s">
        <v>103</v>
      </c>
      <c r="E35" s="126">
        <v>0</v>
      </c>
      <c r="F35" s="126">
        <v>0</v>
      </c>
      <c r="G35" s="126">
        <v>0</v>
      </c>
      <c r="H35" s="163">
        <f>ROUNDUP(H39*H34,0)</f>
        <v>0</v>
      </c>
      <c r="I35" s="164" t="str">
        <f>IFERROR(I39*H34,"")</f>
        <v/>
      </c>
      <c r="K35" s="524"/>
      <c r="L35" s="509" t="s">
        <v>76</v>
      </c>
      <c r="M35" s="338" t="s">
        <v>103</v>
      </c>
      <c r="N35" s="126">
        <v>0</v>
      </c>
      <c r="O35" s="126">
        <v>0</v>
      </c>
      <c r="P35" s="126">
        <v>0</v>
      </c>
      <c r="Q35" s="163">
        <f>ROUNDUP(Q39*Q34,0)</f>
        <v>0</v>
      </c>
      <c r="R35" s="164" t="str">
        <f>IFERROR(R39*Q34,"")</f>
        <v/>
      </c>
      <c r="T35" s="36"/>
    </row>
    <row r="36" spans="2:41" ht="12" customHeight="1" x14ac:dyDescent="0.25">
      <c r="B36" s="524"/>
      <c r="C36" s="509"/>
      <c r="D36" s="338" t="s">
        <v>77</v>
      </c>
      <c r="E36" s="126">
        <v>0</v>
      </c>
      <c r="F36" s="126">
        <v>0</v>
      </c>
      <c r="G36" s="126">
        <v>0</v>
      </c>
      <c r="H36" s="163">
        <f>ROUNDUP(H40*H34,0)</f>
        <v>0</v>
      </c>
      <c r="I36" s="164" t="str">
        <f>IFERROR(I40*H34,"")</f>
        <v/>
      </c>
      <c r="K36" s="524"/>
      <c r="L36" s="509"/>
      <c r="M36" s="338" t="s">
        <v>77</v>
      </c>
      <c r="N36" s="126">
        <v>0</v>
      </c>
      <c r="O36" s="126">
        <v>0</v>
      </c>
      <c r="P36" s="126">
        <v>0</v>
      </c>
      <c r="Q36" s="163">
        <f>ROUNDUP(Q40*Q34,0)</f>
        <v>0</v>
      </c>
      <c r="R36" s="164" t="str">
        <f>IFERROR(R40*Q34,"")</f>
        <v/>
      </c>
      <c r="T36" s="36"/>
    </row>
    <row r="37" spans="2:41" ht="12" customHeight="1" x14ac:dyDescent="0.25">
      <c r="B37" s="524"/>
      <c r="C37" s="509"/>
      <c r="D37" s="338" t="s">
        <v>78</v>
      </c>
      <c r="E37" s="126">
        <v>0</v>
      </c>
      <c r="F37" s="126">
        <v>0</v>
      </c>
      <c r="G37" s="126">
        <v>0</v>
      </c>
      <c r="H37" s="163">
        <f>ROUNDUP(H41*H34,0)</f>
        <v>0</v>
      </c>
      <c r="I37" s="164" t="str">
        <f>IFERROR(I41*H34,"")</f>
        <v/>
      </c>
      <c r="K37" s="524"/>
      <c r="L37" s="509"/>
      <c r="M37" s="338" t="s">
        <v>78</v>
      </c>
      <c r="N37" s="126">
        <v>0</v>
      </c>
      <c r="O37" s="126">
        <v>0</v>
      </c>
      <c r="P37" s="126">
        <v>0</v>
      </c>
      <c r="Q37" s="163">
        <f>ROUNDUP(Q41*Q34,0)</f>
        <v>0</v>
      </c>
      <c r="R37" s="164" t="str">
        <f>IFERROR(R41*Q34,"")</f>
        <v/>
      </c>
      <c r="T37" s="36"/>
    </row>
    <row r="38" spans="2:41" ht="12" customHeight="1" x14ac:dyDescent="0.25">
      <c r="B38" s="524"/>
      <c r="C38" s="509"/>
      <c r="D38" s="338" t="s">
        <v>79</v>
      </c>
      <c r="E38" s="126">
        <v>0</v>
      </c>
      <c r="F38" s="127">
        <v>0</v>
      </c>
      <c r="G38" s="127">
        <v>0</v>
      </c>
      <c r="H38" s="163">
        <f>ROUNDUP(H42*H34,0)</f>
        <v>0</v>
      </c>
      <c r="I38" s="164" t="str">
        <f>IFERROR(I42*H34,"")</f>
        <v/>
      </c>
      <c r="K38" s="524"/>
      <c r="L38" s="509"/>
      <c r="M38" s="338" t="s">
        <v>79</v>
      </c>
      <c r="N38" s="126">
        <v>0</v>
      </c>
      <c r="O38" s="127">
        <v>0</v>
      </c>
      <c r="P38" s="127">
        <v>0</v>
      </c>
      <c r="Q38" s="163">
        <f>ROUNDUP(Q42*Q34,0)</f>
        <v>0</v>
      </c>
      <c r="R38" s="164" t="str">
        <f>IFERROR(R42*Q34,"")</f>
        <v/>
      </c>
      <c r="T38" s="36"/>
    </row>
    <row r="39" spans="2:41" ht="12" customHeight="1" x14ac:dyDescent="0.25">
      <c r="B39" s="524"/>
      <c r="C39" s="509" t="s">
        <v>80</v>
      </c>
      <c r="D39" s="338" t="s">
        <v>103</v>
      </c>
      <c r="E39" s="161" t="str">
        <f>IFERROR(E35/E34,"")</f>
        <v/>
      </c>
      <c r="F39" s="161" t="str">
        <f>IFERROR(F35/F34,"")</f>
        <v/>
      </c>
      <c r="G39" s="161" t="str">
        <f>IFERROR(G35/G34,"")</f>
        <v/>
      </c>
      <c r="H39" s="118">
        <v>0</v>
      </c>
      <c r="I39" s="165" t="str">
        <f>IFERROR(FORECAST(H22,E39:G39,E22:G22),"")</f>
        <v/>
      </c>
      <c r="K39" s="524"/>
      <c r="L39" s="509" t="s">
        <v>80</v>
      </c>
      <c r="M39" s="338" t="s">
        <v>103</v>
      </c>
      <c r="N39" s="161" t="str">
        <f>IFERROR(N35/N34,"")</f>
        <v/>
      </c>
      <c r="O39" s="161" t="str">
        <f>IFERROR(O35/O34,"")</f>
        <v/>
      </c>
      <c r="P39" s="161" t="str">
        <f>IFERROR(P35/P34,"")</f>
        <v/>
      </c>
      <c r="Q39" s="118">
        <v>0</v>
      </c>
      <c r="R39" s="165" t="str">
        <f>IFERROR(FORECAST(Q22,N39:P39,N22:P22),"")</f>
        <v/>
      </c>
      <c r="T39" s="36"/>
    </row>
    <row r="40" spans="2:41" ht="12" customHeight="1" x14ac:dyDescent="0.25">
      <c r="B40" s="524"/>
      <c r="C40" s="509"/>
      <c r="D40" s="338" t="s">
        <v>77</v>
      </c>
      <c r="E40" s="161" t="str">
        <f>IFERROR(E36/E34,"")</f>
        <v/>
      </c>
      <c r="F40" s="161" t="str">
        <f>IFERROR(F36/F34,"")</f>
        <v/>
      </c>
      <c r="G40" s="161" t="str">
        <f>IFERROR(G36/G34,"")</f>
        <v/>
      </c>
      <c r="H40" s="118">
        <v>0</v>
      </c>
      <c r="I40" s="165" t="str">
        <f>IFERROR(FORECAST(H22,E40:G40,E22:G22),"")</f>
        <v/>
      </c>
      <c r="K40" s="524"/>
      <c r="L40" s="509"/>
      <c r="M40" s="338" t="s">
        <v>77</v>
      </c>
      <c r="N40" s="161" t="str">
        <f>IFERROR(N36/N34,"")</f>
        <v/>
      </c>
      <c r="O40" s="161" t="str">
        <f>IFERROR(O36/O34,"")</f>
        <v/>
      </c>
      <c r="P40" s="161" t="str">
        <f>IFERROR(P36/P34,"")</f>
        <v/>
      </c>
      <c r="Q40" s="118">
        <v>0</v>
      </c>
      <c r="R40" s="165" t="str">
        <f>IFERROR(FORECAST(Q22,N40:P40,N22:P22),"")</f>
        <v/>
      </c>
      <c r="T40" s="36"/>
    </row>
    <row r="41" spans="2:41" ht="12" customHeight="1" x14ac:dyDescent="0.25">
      <c r="B41" s="524"/>
      <c r="C41" s="509"/>
      <c r="D41" s="338" t="s">
        <v>78</v>
      </c>
      <c r="E41" s="161" t="str">
        <f>IFERROR(E37/E34,"")</f>
        <v/>
      </c>
      <c r="F41" s="161" t="str">
        <f>IFERROR(F37/F34,"")</f>
        <v/>
      </c>
      <c r="G41" s="161" t="str">
        <f>IFERROR(G37/G34,"")</f>
        <v/>
      </c>
      <c r="H41" s="118">
        <v>0</v>
      </c>
      <c r="I41" s="165" t="str">
        <f>IFERROR(FORECAST(H22,E41:G41,E22:G22),"")</f>
        <v/>
      </c>
      <c r="K41" s="524"/>
      <c r="L41" s="509"/>
      <c r="M41" s="338" t="s">
        <v>78</v>
      </c>
      <c r="N41" s="161" t="str">
        <f>IFERROR(N37/N34,"")</f>
        <v/>
      </c>
      <c r="O41" s="161" t="str">
        <f>IFERROR(O37/O34,"")</f>
        <v/>
      </c>
      <c r="P41" s="161" t="str">
        <f>IFERROR(P37/P34,"")</f>
        <v/>
      </c>
      <c r="Q41" s="118">
        <v>0</v>
      </c>
      <c r="R41" s="165" t="str">
        <f>IFERROR(FORECAST(Q22,N41:P41,N22:P22),"")</f>
        <v/>
      </c>
      <c r="T41" s="36"/>
    </row>
    <row r="42" spans="2:41" ht="12" customHeight="1" x14ac:dyDescent="0.25">
      <c r="B42" s="524"/>
      <c r="C42" s="509"/>
      <c r="D42" s="338" t="s">
        <v>79</v>
      </c>
      <c r="E42" s="162" t="str">
        <f>IFERROR(E38/E34,"")</f>
        <v/>
      </c>
      <c r="F42" s="162" t="str">
        <f>IFERROR(F38/F34,"")</f>
        <v/>
      </c>
      <c r="G42" s="162" t="str">
        <f>IFERROR(G38/G34,"")</f>
        <v/>
      </c>
      <c r="H42" s="118">
        <v>0</v>
      </c>
      <c r="I42" s="165" t="str">
        <f>IFERROR(FORECAST(H22,E42:G42,E22:G22),"")</f>
        <v/>
      </c>
      <c r="J42" s="25"/>
      <c r="K42" s="524"/>
      <c r="L42" s="509"/>
      <c r="M42" s="338" t="s">
        <v>79</v>
      </c>
      <c r="N42" s="162" t="str">
        <f>IFERROR(N38/N34,"")</f>
        <v/>
      </c>
      <c r="O42" s="162" t="str">
        <f>IFERROR(O38/O34,"")</f>
        <v/>
      </c>
      <c r="P42" s="162" t="str">
        <f>IFERROR(P38/P34,"")</f>
        <v/>
      </c>
      <c r="Q42" s="118">
        <v>0</v>
      </c>
      <c r="R42" s="165" t="str">
        <f>IFERROR(FORECAST(Q22,N42:P42,N22:P22),"")</f>
        <v/>
      </c>
    </row>
    <row r="43" spans="2:41" s="125" customFormat="1" ht="12" customHeight="1" x14ac:dyDescent="0.25">
      <c r="B43" s="119"/>
      <c r="C43" s="120"/>
      <c r="D43" s="121"/>
      <c r="E43" s="122" t="str">
        <f>IF(SUM(E35:E38)=E34,"","datos erróneos")</f>
        <v/>
      </c>
      <c r="F43" s="122" t="str">
        <f>IF(SUM(F35:F38)=F34,"","datos erróneos")</f>
        <v/>
      </c>
      <c r="G43" s="122" t="str">
        <f>IF(SUM(G35:G38)=G34,"","datos erróneos")</f>
        <v/>
      </c>
      <c r="H43" s="122" t="str">
        <f>IF(SUM(H39:H42)=1,"",(IF(SUM(H39:H42)=0,"","datos erróneos")))</f>
        <v/>
      </c>
      <c r="I43" s="123"/>
      <c r="J43" s="124"/>
      <c r="K43" s="119"/>
      <c r="L43" s="120"/>
      <c r="M43" s="121"/>
      <c r="N43" s="122" t="str">
        <f>IF(SUM(N35:N38)=N34,"","datos erróneos")</f>
        <v/>
      </c>
      <c r="O43" s="122" t="str">
        <f>IF(SUM(O35:O38)=O34,"","datos erróneos")</f>
        <v/>
      </c>
      <c r="P43" s="122" t="str">
        <f>IF(SUM(P35:P38)=P34,"","datos erróneos")</f>
        <v/>
      </c>
      <c r="Q43" s="122" t="str">
        <f>IF(SUM(Q39:Q42)=1,"",(IF(SUM(Q39:Q42)=0,"","datos erróneos")))</f>
        <v/>
      </c>
      <c r="R43" s="123"/>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row>
    <row r="44" spans="2:41" ht="12" customHeight="1" x14ac:dyDescent="0.25">
      <c r="B44" s="524" t="s">
        <v>107</v>
      </c>
      <c r="C44" s="509" t="s">
        <v>75</v>
      </c>
      <c r="D44" s="509"/>
      <c r="E44" s="117">
        <v>0</v>
      </c>
      <c r="F44" s="440">
        <v>0</v>
      </c>
      <c r="G44" s="440">
        <v>0</v>
      </c>
      <c r="H44" s="510">
        <v>0</v>
      </c>
      <c r="I44" s="510"/>
      <c r="K44" s="524" t="s">
        <v>107</v>
      </c>
      <c r="L44" s="509" t="s">
        <v>75</v>
      </c>
      <c r="M44" s="509"/>
      <c r="N44" s="117">
        <v>0</v>
      </c>
      <c r="O44" s="440">
        <v>0</v>
      </c>
      <c r="P44" s="440">
        <v>0</v>
      </c>
      <c r="Q44" s="510">
        <v>0</v>
      </c>
      <c r="R44" s="510"/>
      <c r="T44" s="36"/>
    </row>
    <row r="45" spans="2:41" ht="12" customHeight="1" x14ac:dyDescent="0.25">
      <c r="B45" s="524"/>
      <c r="C45" s="509" t="s">
        <v>76</v>
      </c>
      <c r="D45" s="338" t="s">
        <v>103</v>
      </c>
      <c r="E45" s="126">
        <v>0</v>
      </c>
      <c r="F45" s="126">
        <v>0</v>
      </c>
      <c r="G45" s="126">
        <v>0</v>
      </c>
      <c r="H45" s="163">
        <f>ROUNDUP(H49*H44,0)</f>
        <v>0</v>
      </c>
      <c r="I45" s="164" t="str">
        <f>IFERROR(I49*H44,"")</f>
        <v/>
      </c>
      <c r="K45" s="524"/>
      <c r="L45" s="509" t="s">
        <v>76</v>
      </c>
      <c r="M45" s="338" t="s">
        <v>103</v>
      </c>
      <c r="N45" s="126">
        <v>0</v>
      </c>
      <c r="O45" s="126">
        <v>0</v>
      </c>
      <c r="P45" s="126">
        <v>0</v>
      </c>
      <c r="Q45" s="163">
        <f>ROUNDUP(Q49*Q44,0)</f>
        <v>0</v>
      </c>
      <c r="R45" s="164" t="str">
        <f>IFERROR(R49*Q44,"")</f>
        <v/>
      </c>
      <c r="T45" s="36"/>
    </row>
    <row r="46" spans="2:41" ht="12" customHeight="1" x14ac:dyDescent="0.25">
      <c r="B46" s="524"/>
      <c r="C46" s="509"/>
      <c r="D46" s="338" t="s">
        <v>77</v>
      </c>
      <c r="E46" s="126">
        <v>0</v>
      </c>
      <c r="F46" s="126">
        <v>0</v>
      </c>
      <c r="G46" s="126">
        <v>0</v>
      </c>
      <c r="H46" s="163">
        <f>ROUNDUP(H50*H44,0)</f>
        <v>0</v>
      </c>
      <c r="I46" s="164" t="str">
        <f>IFERROR(I50*H44,"")</f>
        <v/>
      </c>
      <c r="K46" s="524"/>
      <c r="L46" s="509"/>
      <c r="M46" s="338" t="s">
        <v>77</v>
      </c>
      <c r="N46" s="126">
        <v>0</v>
      </c>
      <c r="O46" s="126">
        <v>0</v>
      </c>
      <c r="P46" s="126">
        <v>0</v>
      </c>
      <c r="Q46" s="163">
        <f>ROUNDUP(Q50*Q44,0)</f>
        <v>0</v>
      </c>
      <c r="R46" s="164" t="str">
        <f>IFERROR(R50*Q44,"")</f>
        <v/>
      </c>
      <c r="T46" s="36"/>
    </row>
    <row r="47" spans="2:41" ht="12" customHeight="1" x14ac:dyDescent="0.25">
      <c r="B47" s="524"/>
      <c r="C47" s="509"/>
      <c r="D47" s="338" t="s">
        <v>78</v>
      </c>
      <c r="E47" s="126">
        <v>0</v>
      </c>
      <c r="F47" s="126">
        <v>0</v>
      </c>
      <c r="G47" s="126">
        <v>0</v>
      </c>
      <c r="H47" s="163">
        <f>ROUNDUP(H51*H44,0)</f>
        <v>0</v>
      </c>
      <c r="I47" s="164" t="str">
        <f>IFERROR(I51*H44,"")</f>
        <v/>
      </c>
      <c r="K47" s="524"/>
      <c r="L47" s="509"/>
      <c r="M47" s="338" t="s">
        <v>78</v>
      </c>
      <c r="N47" s="126">
        <v>0</v>
      </c>
      <c r="O47" s="126">
        <v>0</v>
      </c>
      <c r="P47" s="126">
        <v>0</v>
      </c>
      <c r="Q47" s="163">
        <f>ROUNDUP(Q51*Q44,0)</f>
        <v>0</v>
      </c>
      <c r="R47" s="164" t="str">
        <f>IFERROR(R51*Q44,"")</f>
        <v/>
      </c>
      <c r="T47" s="36"/>
    </row>
    <row r="48" spans="2:41" ht="12" customHeight="1" x14ac:dyDescent="0.25">
      <c r="B48" s="524"/>
      <c r="C48" s="509"/>
      <c r="D48" s="338" t="s">
        <v>79</v>
      </c>
      <c r="E48" s="126">
        <v>0</v>
      </c>
      <c r="F48" s="127">
        <v>0</v>
      </c>
      <c r="G48" s="127">
        <v>0</v>
      </c>
      <c r="H48" s="163">
        <f>ROUNDUP(H52*H44,0)</f>
        <v>0</v>
      </c>
      <c r="I48" s="164" t="str">
        <f>IFERROR(I52*H44,"")</f>
        <v/>
      </c>
      <c r="K48" s="524"/>
      <c r="L48" s="509"/>
      <c r="M48" s="338" t="s">
        <v>79</v>
      </c>
      <c r="N48" s="126">
        <v>0</v>
      </c>
      <c r="O48" s="127">
        <v>0</v>
      </c>
      <c r="P48" s="127">
        <v>0</v>
      </c>
      <c r="Q48" s="163">
        <f>ROUNDUP(Q52*Q44,0)</f>
        <v>0</v>
      </c>
      <c r="R48" s="164" t="str">
        <f>IFERROR(R52*Q44,"")</f>
        <v/>
      </c>
      <c r="T48" s="36"/>
    </row>
    <row r="49" spans="2:41" ht="12" customHeight="1" x14ac:dyDescent="0.25">
      <c r="B49" s="524"/>
      <c r="C49" s="509" t="s">
        <v>80</v>
      </c>
      <c r="D49" s="338" t="s">
        <v>103</v>
      </c>
      <c r="E49" s="161" t="str">
        <f>IFERROR(E45/E44,"")</f>
        <v/>
      </c>
      <c r="F49" s="161" t="str">
        <f>IFERROR(F45/F44,"")</f>
        <v/>
      </c>
      <c r="G49" s="161" t="str">
        <f>IFERROR(G45/G44,"")</f>
        <v/>
      </c>
      <c r="H49" s="118">
        <v>0</v>
      </c>
      <c r="I49" s="165" t="str">
        <f>IFERROR(FORECAST(H22,E49:G49,E22:G22),"")</f>
        <v/>
      </c>
      <c r="K49" s="524"/>
      <c r="L49" s="509" t="s">
        <v>80</v>
      </c>
      <c r="M49" s="338" t="s">
        <v>103</v>
      </c>
      <c r="N49" s="161" t="str">
        <f>IFERROR(N45/N44,"")</f>
        <v/>
      </c>
      <c r="O49" s="161" t="str">
        <f>IFERROR(O45/O44,"")</f>
        <v/>
      </c>
      <c r="P49" s="161" t="str">
        <f>IFERROR(P45/P44,"")</f>
        <v/>
      </c>
      <c r="Q49" s="118">
        <v>0</v>
      </c>
      <c r="R49" s="165" t="str">
        <f>IFERROR(FORECAST(Q22,N49:P49,N22:P22),"")</f>
        <v/>
      </c>
      <c r="T49" s="36"/>
    </row>
    <row r="50" spans="2:41" ht="12" customHeight="1" x14ac:dyDescent="0.25">
      <c r="B50" s="524"/>
      <c r="C50" s="509"/>
      <c r="D50" s="338" t="s">
        <v>77</v>
      </c>
      <c r="E50" s="161" t="str">
        <f>IFERROR(E46/E44,"")</f>
        <v/>
      </c>
      <c r="F50" s="161" t="str">
        <f>IFERROR(F46/F44,"")</f>
        <v/>
      </c>
      <c r="G50" s="161" t="str">
        <f>IFERROR(G46/G44,"")</f>
        <v/>
      </c>
      <c r="H50" s="118">
        <v>0</v>
      </c>
      <c r="I50" s="165" t="str">
        <f>IFERROR(FORECAST(H22,E50:G50,E22:G22),"")</f>
        <v/>
      </c>
      <c r="K50" s="524"/>
      <c r="L50" s="509"/>
      <c r="M50" s="338" t="s">
        <v>77</v>
      </c>
      <c r="N50" s="161" t="str">
        <f>IFERROR(N46/N44,"")</f>
        <v/>
      </c>
      <c r="O50" s="161" t="str">
        <f>IFERROR(O46/O44,"")</f>
        <v/>
      </c>
      <c r="P50" s="161" t="str">
        <f>IFERROR(P46/P44,"")</f>
        <v/>
      </c>
      <c r="Q50" s="118">
        <v>0</v>
      </c>
      <c r="R50" s="165" t="str">
        <f>IFERROR(FORECAST(Q22,N50:P50,N22:P22),"")</f>
        <v/>
      </c>
      <c r="T50" s="36"/>
    </row>
    <row r="51" spans="2:41" ht="12" customHeight="1" x14ac:dyDescent="0.25">
      <c r="B51" s="524"/>
      <c r="C51" s="509"/>
      <c r="D51" s="338" t="s">
        <v>78</v>
      </c>
      <c r="E51" s="161" t="str">
        <f>IFERROR(E47/E44,"")</f>
        <v/>
      </c>
      <c r="F51" s="161" t="str">
        <f>IFERROR(F47/F44,"")</f>
        <v/>
      </c>
      <c r="G51" s="161" t="str">
        <f>IFERROR(G47/G44,"")</f>
        <v/>
      </c>
      <c r="H51" s="118">
        <v>0</v>
      </c>
      <c r="I51" s="165" t="str">
        <f>IFERROR(FORECAST(H22,E51:G51,E22:G22),"")</f>
        <v/>
      </c>
      <c r="K51" s="524"/>
      <c r="L51" s="509"/>
      <c r="M51" s="338" t="s">
        <v>78</v>
      </c>
      <c r="N51" s="161" t="str">
        <f>IFERROR(N47/N44,"")</f>
        <v/>
      </c>
      <c r="O51" s="161" t="str">
        <f>IFERROR(O47/O44,"")</f>
        <v/>
      </c>
      <c r="P51" s="161" t="str">
        <f>IFERROR(P47/P44,"")</f>
        <v/>
      </c>
      <c r="Q51" s="118">
        <v>0</v>
      </c>
      <c r="R51" s="165" t="str">
        <f>IFERROR(FORECAST(Q22,N51:P51,N22:P22),"")</f>
        <v/>
      </c>
      <c r="T51" s="36"/>
    </row>
    <row r="52" spans="2:41" ht="12" customHeight="1" x14ac:dyDescent="0.25">
      <c r="B52" s="524"/>
      <c r="C52" s="509"/>
      <c r="D52" s="338" t="s">
        <v>79</v>
      </c>
      <c r="E52" s="162" t="str">
        <f>IFERROR(E48/E44,"")</f>
        <v/>
      </c>
      <c r="F52" s="162" t="str">
        <f>IFERROR(F48/F44,"")</f>
        <v/>
      </c>
      <c r="G52" s="162" t="str">
        <f>IFERROR(G48/G44,"")</f>
        <v/>
      </c>
      <c r="H52" s="118">
        <v>0</v>
      </c>
      <c r="I52" s="165" t="str">
        <f>IFERROR(FORECAST(H22,E52:G52,E22:G22),"")</f>
        <v/>
      </c>
      <c r="J52" s="25"/>
      <c r="K52" s="524"/>
      <c r="L52" s="509"/>
      <c r="M52" s="338" t="s">
        <v>79</v>
      </c>
      <c r="N52" s="162" t="str">
        <f>IFERROR(N48/N44,"")</f>
        <v/>
      </c>
      <c r="O52" s="162" t="str">
        <f>IFERROR(O48/O44,"")</f>
        <v/>
      </c>
      <c r="P52" s="162" t="str">
        <f>IFERROR(P48/P44,"")</f>
        <v/>
      </c>
      <c r="Q52" s="118">
        <v>0</v>
      </c>
      <c r="R52" s="165" t="str">
        <f>IFERROR(FORECAST(Q22,N52:P52,N22:P22),"")</f>
        <v/>
      </c>
    </row>
    <row r="53" spans="2:41" s="125" customFormat="1" ht="12" customHeight="1" x14ac:dyDescent="0.25">
      <c r="B53" s="119"/>
      <c r="C53" s="120"/>
      <c r="D53" s="121"/>
      <c r="E53" s="122" t="str">
        <f>IF(SUM(E45:E48)=E44,"","datos erróneos")</f>
        <v/>
      </c>
      <c r="F53" s="122" t="str">
        <f>IF(SUM(F45:F48)=F44,"","datos erróneos")</f>
        <v/>
      </c>
      <c r="G53" s="122" t="str">
        <f>IF(SUM(G45:G48)=G44,"","datos erróneos")</f>
        <v/>
      </c>
      <c r="H53" s="122" t="str">
        <f>IF(SUM(H49:H52)=1,"",(IF(SUM(H49:H52)=0,"","datos erróneos")))</f>
        <v/>
      </c>
      <c r="I53" s="123"/>
      <c r="J53" s="124"/>
      <c r="K53" s="119"/>
      <c r="L53" s="120"/>
      <c r="M53" s="121"/>
      <c r="N53" s="122" t="str">
        <f>IF(SUM(N45:N48)=N44,"","datos erróneos")</f>
        <v/>
      </c>
      <c r="O53" s="122" t="str">
        <f>IF(SUM(O45:O48)=O44,"","datos erróneos")</f>
        <v/>
      </c>
      <c r="P53" s="122" t="str">
        <f>IF(SUM(P45:P48)=P44,"","datos erróneos")</f>
        <v/>
      </c>
      <c r="Q53" s="122" t="str">
        <f>IF(SUM(Q49:Q52)=1,"",(IF(SUM(Q49:Q52)=0,"","datos erróneos")))</f>
        <v/>
      </c>
      <c r="R53" s="123"/>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row>
    <row r="54" spans="2:41" ht="12" customHeight="1" x14ac:dyDescent="0.25">
      <c r="B54" s="524" t="s">
        <v>108</v>
      </c>
      <c r="C54" s="509" t="s">
        <v>75</v>
      </c>
      <c r="D54" s="509"/>
      <c r="E54" s="117">
        <v>0</v>
      </c>
      <c r="F54" s="440">
        <v>0</v>
      </c>
      <c r="G54" s="440">
        <v>0</v>
      </c>
      <c r="H54" s="510">
        <v>0</v>
      </c>
      <c r="I54" s="510"/>
      <c r="K54" s="524" t="s">
        <v>108</v>
      </c>
      <c r="L54" s="509" t="s">
        <v>75</v>
      </c>
      <c r="M54" s="509"/>
      <c r="N54" s="117">
        <v>0</v>
      </c>
      <c r="O54" s="440">
        <v>0</v>
      </c>
      <c r="P54" s="440">
        <v>0</v>
      </c>
      <c r="Q54" s="510">
        <v>0</v>
      </c>
      <c r="R54" s="510"/>
      <c r="T54" s="36"/>
    </row>
    <row r="55" spans="2:41" ht="12" customHeight="1" x14ac:dyDescent="0.25">
      <c r="B55" s="524"/>
      <c r="C55" s="509" t="s">
        <v>76</v>
      </c>
      <c r="D55" s="338" t="s">
        <v>103</v>
      </c>
      <c r="E55" s="126">
        <v>0</v>
      </c>
      <c r="F55" s="126">
        <v>0</v>
      </c>
      <c r="G55" s="126">
        <v>0</v>
      </c>
      <c r="H55" s="163">
        <f>ROUNDUP(H59*H54,0)</f>
        <v>0</v>
      </c>
      <c r="I55" s="164" t="str">
        <f>IFERROR(I59*H54,"")</f>
        <v/>
      </c>
      <c r="K55" s="524"/>
      <c r="L55" s="509" t="s">
        <v>76</v>
      </c>
      <c r="M55" s="338" t="s">
        <v>103</v>
      </c>
      <c r="N55" s="126">
        <v>0</v>
      </c>
      <c r="O55" s="126">
        <v>0</v>
      </c>
      <c r="P55" s="126">
        <v>0</v>
      </c>
      <c r="Q55" s="163">
        <f>ROUNDUP(Q59*Q54,0)</f>
        <v>0</v>
      </c>
      <c r="R55" s="164" t="str">
        <f>IFERROR(R59*Q54,"")</f>
        <v/>
      </c>
      <c r="T55" s="36"/>
    </row>
    <row r="56" spans="2:41" ht="12" customHeight="1" x14ac:dyDescent="0.25">
      <c r="B56" s="524"/>
      <c r="C56" s="509"/>
      <c r="D56" s="338" t="s">
        <v>77</v>
      </c>
      <c r="E56" s="126">
        <v>0</v>
      </c>
      <c r="F56" s="126">
        <v>0</v>
      </c>
      <c r="G56" s="126">
        <v>0</v>
      </c>
      <c r="H56" s="163">
        <f>ROUNDUP(H60*H54,0)</f>
        <v>0</v>
      </c>
      <c r="I56" s="164" t="str">
        <f>IFERROR(I60*H54,"")</f>
        <v/>
      </c>
      <c r="K56" s="524"/>
      <c r="L56" s="509"/>
      <c r="M56" s="338" t="s">
        <v>77</v>
      </c>
      <c r="N56" s="126">
        <v>0</v>
      </c>
      <c r="O56" s="126">
        <v>0</v>
      </c>
      <c r="P56" s="126">
        <v>0</v>
      </c>
      <c r="Q56" s="163">
        <f>ROUNDUP(Q60*Q54,0)</f>
        <v>0</v>
      </c>
      <c r="R56" s="164" t="str">
        <f>IFERROR(R60*Q54,"")</f>
        <v/>
      </c>
      <c r="T56" s="36"/>
    </row>
    <row r="57" spans="2:41" ht="12" customHeight="1" x14ac:dyDescent="0.25">
      <c r="B57" s="524"/>
      <c r="C57" s="509"/>
      <c r="D57" s="338" t="s">
        <v>78</v>
      </c>
      <c r="E57" s="126">
        <v>0</v>
      </c>
      <c r="F57" s="126">
        <v>0</v>
      </c>
      <c r="G57" s="126">
        <v>0</v>
      </c>
      <c r="H57" s="163">
        <f>ROUNDUP(H61*H54,0)</f>
        <v>0</v>
      </c>
      <c r="I57" s="164" t="str">
        <f>IFERROR(I61*H54,"")</f>
        <v/>
      </c>
      <c r="K57" s="524"/>
      <c r="L57" s="509"/>
      <c r="M57" s="338" t="s">
        <v>78</v>
      </c>
      <c r="N57" s="126">
        <v>0</v>
      </c>
      <c r="O57" s="126">
        <v>0</v>
      </c>
      <c r="P57" s="126">
        <v>0</v>
      </c>
      <c r="Q57" s="163">
        <f>ROUNDUP(Q61*Q54,0)</f>
        <v>0</v>
      </c>
      <c r="R57" s="164" t="str">
        <f>IFERROR(R61*Q54,"")</f>
        <v/>
      </c>
      <c r="T57" s="36"/>
    </row>
    <row r="58" spans="2:41" ht="12" customHeight="1" x14ac:dyDescent="0.25">
      <c r="B58" s="524"/>
      <c r="C58" s="509"/>
      <c r="D58" s="338" t="s">
        <v>79</v>
      </c>
      <c r="E58" s="126">
        <v>0</v>
      </c>
      <c r="F58" s="127">
        <v>0</v>
      </c>
      <c r="G58" s="127">
        <v>0</v>
      </c>
      <c r="H58" s="163">
        <f>ROUNDUP(H62*H54,0)</f>
        <v>0</v>
      </c>
      <c r="I58" s="164" t="str">
        <f>IFERROR(I62*H54,"")</f>
        <v/>
      </c>
      <c r="K58" s="524"/>
      <c r="L58" s="509"/>
      <c r="M58" s="338" t="s">
        <v>79</v>
      </c>
      <c r="N58" s="126">
        <v>0</v>
      </c>
      <c r="O58" s="127">
        <v>0</v>
      </c>
      <c r="P58" s="127">
        <v>0</v>
      </c>
      <c r="Q58" s="163">
        <f>ROUNDUP(Q62*Q54,0)</f>
        <v>0</v>
      </c>
      <c r="R58" s="164" t="str">
        <f>IFERROR(R62*Q54,"")</f>
        <v/>
      </c>
      <c r="T58" s="36"/>
    </row>
    <row r="59" spans="2:41" ht="12" customHeight="1" x14ac:dyDescent="0.25">
      <c r="B59" s="524"/>
      <c r="C59" s="509" t="s">
        <v>80</v>
      </c>
      <c r="D59" s="338" t="s">
        <v>103</v>
      </c>
      <c r="E59" s="161" t="str">
        <f>IFERROR(E55/E54,"")</f>
        <v/>
      </c>
      <c r="F59" s="161" t="str">
        <f>IFERROR(F55/F54,"")</f>
        <v/>
      </c>
      <c r="G59" s="161" t="str">
        <f>IFERROR(G55/G54,"")</f>
        <v/>
      </c>
      <c r="H59" s="118">
        <v>0</v>
      </c>
      <c r="I59" s="165" t="str">
        <f>IFERROR(FORECAST(H22,E59:G59,E22:G22),"")</f>
        <v/>
      </c>
      <c r="K59" s="524"/>
      <c r="L59" s="509" t="s">
        <v>80</v>
      </c>
      <c r="M59" s="338" t="s">
        <v>103</v>
      </c>
      <c r="N59" s="161" t="str">
        <f>IFERROR(N55/N54,"")</f>
        <v/>
      </c>
      <c r="O59" s="161" t="str">
        <f>IFERROR(O55/O54,"")</f>
        <v/>
      </c>
      <c r="P59" s="161" t="str">
        <f>IFERROR(P55/P54,"")</f>
        <v/>
      </c>
      <c r="Q59" s="118">
        <v>0</v>
      </c>
      <c r="R59" s="165" t="str">
        <f>IFERROR(FORECAST(Q22,N59:P59,N22:P22),"")</f>
        <v/>
      </c>
      <c r="T59" s="36"/>
    </row>
    <row r="60" spans="2:41" ht="12" customHeight="1" x14ac:dyDescent="0.25">
      <c r="B60" s="524"/>
      <c r="C60" s="509"/>
      <c r="D60" s="338" t="s">
        <v>77</v>
      </c>
      <c r="E60" s="161" t="str">
        <f>IFERROR(E56/E54,"")</f>
        <v/>
      </c>
      <c r="F60" s="161" t="str">
        <f>IFERROR(F56/F54,"")</f>
        <v/>
      </c>
      <c r="G60" s="161" t="str">
        <f>IFERROR(G56/G54,"")</f>
        <v/>
      </c>
      <c r="H60" s="118">
        <v>0</v>
      </c>
      <c r="I60" s="165" t="str">
        <f>IFERROR(FORECAST(H22,E60:G60,E22:G22),"")</f>
        <v/>
      </c>
      <c r="K60" s="524"/>
      <c r="L60" s="509"/>
      <c r="M60" s="338" t="s">
        <v>77</v>
      </c>
      <c r="N60" s="161" t="str">
        <f>IFERROR(N56/N54,"")</f>
        <v/>
      </c>
      <c r="O60" s="161" t="str">
        <f>IFERROR(O56/O54,"")</f>
        <v/>
      </c>
      <c r="P60" s="161" t="str">
        <f>IFERROR(P56/P54,"")</f>
        <v/>
      </c>
      <c r="Q60" s="118">
        <v>0</v>
      </c>
      <c r="R60" s="165" t="str">
        <f>IFERROR(FORECAST(Q22,N60:P60,N22:P22),"")</f>
        <v/>
      </c>
      <c r="T60" s="36"/>
    </row>
    <row r="61" spans="2:41" ht="12" customHeight="1" x14ac:dyDescent="0.25">
      <c r="B61" s="524"/>
      <c r="C61" s="509"/>
      <c r="D61" s="338" t="s">
        <v>78</v>
      </c>
      <c r="E61" s="161" t="str">
        <f>IFERROR(E57/E54,"")</f>
        <v/>
      </c>
      <c r="F61" s="161" t="str">
        <f>IFERROR(F57/F54,"")</f>
        <v/>
      </c>
      <c r="G61" s="161" t="str">
        <f>IFERROR(G57/G54,"")</f>
        <v/>
      </c>
      <c r="H61" s="118">
        <v>0</v>
      </c>
      <c r="I61" s="165" t="str">
        <f>IFERROR(FORECAST(H22,E61:G61,E22:G22),"")</f>
        <v/>
      </c>
      <c r="K61" s="524"/>
      <c r="L61" s="509"/>
      <c r="M61" s="338" t="s">
        <v>78</v>
      </c>
      <c r="N61" s="161" t="str">
        <f>IFERROR(N57/N54,"")</f>
        <v/>
      </c>
      <c r="O61" s="161" t="str">
        <f>IFERROR(O57/O54,"")</f>
        <v/>
      </c>
      <c r="P61" s="161" t="str">
        <f>IFERROR(P57/P54,"")</f>
        <v/>
      </c>
      <c r="Q61" s="118">
        <v>0</v>
      </c>
      <c r="R61" s="165" t="str">
        <f>IFERROR(FORECAST(Q22,N61:P61,N22:P22),"")</f>
        <v/>
      </c>
      <c r="T61" s="36"/>
    </row>
    <row r="62" spans="2:41" ht="12" customHeight="1" x14ac:dyDescent="0.25">
      <c r="B62" s="524"/>
      <c r="C62" s="509"/>
      <c r="D62" s="338" t="s">
        <v>79</v>
      </c>
      <c r="E62" s="162" t="str">
        <f>IFERROR(E58/E54,"")</f>
        <v/>
      </c>
      <c r="F62" s="162" t="str">
        <f>IFERROR(F58/F54,"")</f>
        <v/>
      </c>
      <c r="G62" s="162" t="str">
        <f>IFERROR(G58/G54,"")</f>
        <v/>
      </c>
      <c r="H62" s="118">
        <v>0</v>
      </c>
      <c r="I62" s="165" t="str">
        <f>IFERROR(FORECAST(H22,E62:G62,E22:G22),"")</f>
        <v/>
      </c>
      <c r="J62" s="25"/>
      <c r="K62" s="524"/>
      <c r="L62" s="509"/>
      <c r="M62" s="338" t="s">
        <v>79</v>
      </c>
      <c r="N62" s="162" t="str">
        <f>IFERROR(N58/N54,"")</f>
        <v/>
      </c>
      <c r="O62" s="162" t="str">
        <f>IFERROR(O58/O54,"")</f>
        <v/>
      </c>
      <c r="P62" s="162" t="str">
        <f>IFERROR(P58/P54,"")</f>
        <v/>
      </c>
      <c r="Q62" s="118">
        <v>0</v>
      </c>
      <c r="R62" s="165" t="str">
        <f>IFERROR(FORECAST(Q22,N62:P62,N22:P22),"")</f>
        <v/>
      </c>
    </row>
    <row r="63" spans="2:41" s="125" customFormat="1" ht="12" customHeight="1" x14ac:dyDescent="0.25">
      <c r="B63" s="119"/>
      <c r="C63" s="120"/>
      <c r="D63" s="121"/>
      <c r="E63" s="122" t="str">
        <f>IF(SUM(E55:E58)=E54,"","datos erróneos")</f>
        <v/>
      </c>
      <c r="F63" s="122" t="str">
        <f>IF(SUM(F55:F58)=F54,"","datos erróneos")</f>
        <v/>
      </c>
      <c r="G63" s="122" t="str">
        <f>IF(SUM(G55:G58)=G54,"","datos erróneos")</f>
        <v/>
      </c>
      <c r="H63" s="122" t="str">
        <f>IF(SUM(H59:H62)=1,"",(IF(SUM(H59:H62)=0,"","datos erróneos")))</f>
        <v/>
      </c>
      <c r="I63" s="123"/>
      <c r="J63" s="124"/>
      <c r="K63" s="119"/>
      <c r="L63" s="120"/>
      <c r="M63" s="121"/>
      <c r="N63" s="122" t="str">
        <f>IF(SUM(N55:N58)=N54,"","datos erróneos")</f>
        <v/>
      </c>
      <c r="O63" s="122" t="str">
        <f>IF(SUM(O55:O58)=O54,"","datos erróneos")</f>
        <v/>
      </c>
      <c r="P63" s="122" t="str">
        <f>IF(SUM(P55:P58)=P54,"","datos erróneos")</f>
        <v/>
      </c>
      <c r="Q63" s="122" t="str">
        <f>IF(SUM(Q59:Q62)=1,"",(IF(SUM(Q59:Q62)=0,"","datos erróneos")))</f>
        <v/>
      </c>
      <c r="R63" s="123"/>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row>
    <row r="64" spans="2:41" ht="12" customHeight="1" x14ac:dyDescent="0.25">
      <c r="B64" s="524" t="s">
        <v>109</v>
      </c>
      <c r="C64" s="509" t="s">
        <v>75</v>
      </c>
      <c r="D64" s="509"/>
      <c r="E64" s="117">
        <v>0</v>
      </c>
      <c r="F64" s="440">
        <v>0</v>
      </c>
      <c r="G64" s="440">
        <v>0</v>
      </c>
      <c r="H64" s="510">
        <v>0</v>
      </c>
      <c r="I64" s="510"/>
      <c r="K64" s="524" t="s">
        <v>109</v>
      </c>
      <c r="L64" s="509" t="s">
        <v>75</v>
      </c>
      <c r="M64" s="509"/>
      <c r="N64" s="117">
        <v>0</v>
      </c>
      <c r="O64" s="440">
        <v>0</v>
      </c>
      <c r="P64" s="440">
        <v>0</v>
      </c>
      <c r="Q64" s="510">
        <v>0</v>
      </c>
      <c r="R64" s="510"/>
      <c r="T64" s="36"/>
    </row>
    <row r="65" spans="2:41" ht="12" customHeight="1" x14ac:dyDescent="0.25">
      <c r="B65" s="524"/>
      <c r="C65" s="509" t="s">
        <v>76</v>
      </c>
      <c r="D65" s="338" t="s">
        <v>103</v>
      </c>
      <c r="E65" s="126">
        <v>0</v>
      </c>
      <c r="F65" s="126">
        <v>0</v>
      </c>
      <c r="G65" s="126">
        <v>0</v>
      </c>
      <c r="H65" s="163">
        <f>ROUNDUP(H69*H64,0)</f>
        <v>0</v>
      </c>
      <c r="I65" s="164" t="str">
        <f>IFERROR(I69*H64,"")</f>
        <v/>
      </c>
      <c r="K65" s="524"/>
      <c r="L65" s="509" t="s">
        <v>76</v>
      </c>
      <c r="M65" s="338" t="s">
        <v>103</v>
      </c>
      <c r="N65" s="126">
        <v>0</v>
      </c>
      <c r="O65" s="126">
        <v>0</v>
      </c>
      <c r="P65" s="126">
        <v>0</v>
      </c>
      <c r="Q65" s="163">
        <f>ROUNDUP(Q69*Q64,0)</f>
        <v>0</v>
      </c>
      <c r="R65" s="164" t="str">
        <f>IFERROR(R69*Q64,"")</f>
        <v/>
      </c>
      <c r="T65" s="36"/>
    </row>
    <row r="66" spans="2:41" ht="12" customHeight="1" x14ac:dyDescent="0.25">
      <c r="B66" s="524"/>
      <c r="C66" s="509"/>
      <c r="D66" s="338" t="s">
        <v>77</v>
      </c>
      <c r="E66" s="126">
        <v>0</v>
      </c>
      <c r="F66" s="126">
        <v>0</v>
      </c>
      <c r="G66" s="126">
        <v>0</v>
      </c>
      <c r="H66" s="163">
        <f>ROUNDUP(H70*H64,0)</f>
        <v>0</v>
      </c>
      <c r="I66" s="164" t="str">
        <f>IFERROR(I70*H64,"")</f>
        <v/>
      </c>
      <c r="K66" s="524"/>
      <c r="L66" s="509"/>
      <c r="M66" s="338" t="s">
        <v>77</v>
      </c>
      <c r="N66" s="126">
        <v>0</v>
      </c>
      <c r="O66" s="126">
        <v>0</v>
      </c>
      <c r="P66" s="126">
        <v>0</v>
      </c>
      <c r="Q66" s="163">
        <f>ROUNDUP(Q70*Q64,0)</f>
        <v>0</v>
      </c>
      <c r="R66" s="164" t="str">
        <f>IFERROR(R70*Q64,"")</f>
        <v/>
      </c>
      <c r="T66" s="36"/>
    </row>
    <row r="67" spans="2:41" ht="12" customHeight="1" x14ac:dyDescent="0.25">
      <c r="B67" s="524"/>
      <c r="C67" s="509"/>
      <c r="D67" s="338" t="s">
        <v>78</v>
      </c>
      <c r="E67" s="126">
        <v>0</v>
      </c>
      <c r="F67" s="126">
        <v>0</v>
      </c>
      <c r="G67" s="126">
        <v>0</v>
      </c>
      <c r="H67" s="163">
        <f>ROUNDUP(H71*H64,0)</f>
        <v>0</v>
      </c>
      <c r="I67" s="164" t="str">
        <f>IFERROR(I71*H64,"")</f>
        <v/>
      </c>
      <c r="K67" s="524"/>
      <c r="L67" s="509"/>
      <c r="M67" s="338" t="s">
        <v>78</v>
      </c>
      <c r="N67" s="126">
        <v>0</v>
      </c>
      <c r="O67" s="126">
        <v>0</v>
      </c>
      <c r="P67" s="126">
        <v>0</v>
      </c>
      <c r="Q67" s="163">
        <f>ROUNDUP(Q71*Q64,0)</f>
        <v>0</v>
      </c>
      <c r="R67" s="164" t="str">
        <f>IFERROR(R71*Q64,"")</f>
        <v/>
      </c>
      <c r="T67" s="36"/>
    </row>
    <row r="68" spans="2:41" ht="12" customHeight="1" x14ac:dyDescent="0.25">
      <c r="B68" s="524"/>
      <c r="C68" s="509"/>
      <c r="D68" s="338" t="s">
        <v>79</v>
      </c>
      <c r="E68" s="126">
        <v>0</v>
      </c>
      <c r="F68" s="127">
        <v>0</v>
      </c>
      <c r="G68" s="127">
        <v>0</v>
      </c>
      <c r="H68" s="163">
        <f>ROUNDUP(H72*H64,0)</f>
        <v>0</v>
      </c>
      <c r="I68" s="164" t="str">
        <f>IFERROR(I72*H64,"")</f>
        <v/>
      </c>
      <c r="K68" s="524"/>
      <c r="L68" s="509"/>
      <c r="M68" s="338" t="s">
        <v>79</v>
      </c>
      <c r="N68" s="126">
        <v>0</v>
      </c>
      <c r="O68" s="127">
        <v>0</v>
      </c>
      <c r="P68" s="127">
        <v>0</v>
      </c>
      <c r="Q68" s="163">
        <f>ROUNDUP(Q72*Q64,0)</f>
        <v>0</v>
      </c>
      <c r="R68" s="164" t="str">
        <f>IFERROR(R72*Q64,"")</f>
        <v/>
      </c>
      <c r="T68" s="36"/>
    </row>
    <row r="69" spans="2:41" ht="12" customHeight="1" x14ac:dyDescent="0.25">
      <c r="B69" s="524"/>
      <c r="C69" s="509" t="s">
        <v>80</v>
      </c>
      <c r="D69" s="338" t="s">
        <v>103</v>
      </c>
      <c r="E69" s="161" t="str">
        <f>IFERROR(E65/E64,"")</f>
        <v/>
      </c>
      <c r="F69" s="161" t="str">
        <f>IFERROR(F65/F64,"")</f>
        <v/>
      </c>
      <c r="G69" s="161" t="str">
        <f>IFERROR(G65/G64,"")</f>
        <v/>
      </c>
      <c r="H69" s="118">
        <v>0</v>
      </c>
      <c r="I69" s="165" t="str">
        <f>IFERROR(FORECAST(H22,E69:G69,E22:G22),"")</f>
        <v/>
      </c>
      <c r="K69" s="524"/>
      <c r="L69" s="509" t="s">
        <v>80</v>
      </c>
      <c r="M69" s="338" t="s">
        <v>103</v>
      </c>
      <c r="N69" s="161" t="str">
        <f>IFERROR(N65/N64,"")</f>
        <v/>
      </c>
      <c r="O69" s="161" t="str">
        <f>IFERROR(O65/O64,"")</f>
        <v/>
      </c>
      <c r="P69" s="161" t="str">
        <f>IFERROR(P65/P64,"")</f>
        <v/>
      </c>
      <c r="Q69" s="118">
        <v>0</v>
      </c>
      <c r="R69" s="165" t="str">
        <f>IFERROR(FORECAST(Q22,N69:P69,N22:P22),"")</f>
        <v/>
      </c>
      <c r="T69" s="36"/>
    </row>
    <row r="70" spans="2:41" ht="12" customHeight="1" x14ac:dyDescent="0.25">
      <c r="B70" s="524"/>
      <c r="C70" s="509"/>
      <c r="D70" s="338" t="s">
        <v>77</v>
      </c>
      <c r="E70" s="161" t="str">
        <f>IFERROR(E66/E64,"")</f>
        <v/>
      </c>
      <c r="F70" s="161" t="str">
        <f>IFERROR(F66/F64,"")</f>
        <v/>
      </c>
      <c r="G70" s="161" t="str">
        <f>IFERROR(G66/G64,"")</f>
        <v/>
      </c>
      <c r="H70" s="118">
        <v>0</v>
      </c>
      <c r="I70" s="165" t="str">
        <f>IFERROR(FORECAST(H22,E70:G70,E22:G22),"")</f>
        <v/>
      </c>
      <c r="K70" s="524"/>
      <c r="L70" s="509"/>
      <c r="M70" s="338" t="s">
        <v>77</v>
      </c>
      <c r="N70" s="161" t="str">
        <f>IFERROR(N66/N64,"")</f>
        <v/>
      </c>
      <c r="O70" s="161" t="str">
        <f>IFERROR(O66/O64,"")</f>
        <v/>
      </c>
      <c r="P70" s="161" t="str">
        <f>IFERROR(P66/P64,"")</f>
        <v/>
      </c>
      <c r="Q70" s="118">
        <v>0</v>
      </c>
      <c r="R70" s="165" t="str">
        <f>IFERROR(FORECAST(Q22,N70:P70,N22:P22),"")</f>
        <v/>
      </c>
      <c r="T70" s="36"/>
    </row>
    <row r="71" spans="2:41" ht="12" customHeight="1" x14ac:dyDescent="0.25">
      <c r="B71" s="524"/>
      <c r="C71" s="509"/>
      <c r="D71" s="338" t="s">
        <v>78</v>
      </c>
      <c r="E71" s="161" t="str">
        <f>IFERROR(E67/E64,"")</f>
        <v/>
      </c>
      <c r="F71" s="161" t="str">
        <f>IFERROR(F67/F64,"")</f>
        <v/>
      </c>
      <c r="G71" s="161" t="str">
        <f>IFERROR(G67/G64,"")</f>
        <v/>
      </c>
      <c r="H71" s="118">
        <v>0</v>
      </c>
      <c r="I71" s="165" t="str">
        <f>IFERROR(FORECAST(H22,E71:G71,E22:G22),"")</f>
        <v/>
      </c>
      <c r="K71" s="524"/>
      <c r="L71" s="509"/>
      <c r="M71" s="338" t="s">
        <v>78</v>
      </c>
      <c r="N71" s="161" t="str">
        <f>IFERROR(N67/N64,"")</f>
        <v/>
      </c>
      <c r="O71" s="161" t="str">
        <f>IFERROR(O67/O64,"")</f>
        <v/>
      </c>
      <c r="P71" s="161" t="str">
        <f>IFERROR(P67/P64,"")</f>
        <v/>
      </c>
      <c r="Q71" s="118">
        <v>0</v>
      </c>
      <c r="R71" s="165" t="str">
        <f>IFERROR(FORECAST(Q22,N71:P71,N22:P22),"")</f>
        <v/>
      </c>
      <c r="T71" s="36"/>
    </row>
    <row r="72" spans="2:41" ht="12" customHeight="1" x14ac:dyDescent="0.25">
      <c r="B72" s="524"/>
      <c r="C72" s="509"/>
      <c r="D72" s="338" t="s">
        <v>79</v>
      </c>
      <c r="E72" s="162" t="str">
        <f>IFERROR(E68/E64,"")</f>
        <v/>
      </c>
      <c r="F72" s="162" t="str">
        <f>IFERROR(F68/F64,"")</f>
        <v/>
      </c>
      <c r="G72" s="162" t="str">
        <f>IFERROR(G68/G64,"")</f>
        <v/>
      </c>
      <c r="H72" s="118">
        <v>0</v>
      </c>
      <c r="I72" s="165" t="str">
        <f>IFERROR(FORECAST(H22,E72:G72,E22:G22),"")</f>
        <v/>
      </c>
      <c r="J72" s="25"/>
      <c r="K72" s="524"/>
      <c r="L72" s="509"/>
      <c r="M72" s="338" t="s">
        <v>79</v>
      </c>
      <c r="N72" s="162" t="str">
        <f>IFERROR(N68/N64,"")</f>
        <v/>
      </c>
      <c r="O72" s="162" t="str">
        <f>IFERROR(O68/O64,"")</f>
        <v/>
      </c>
      <c r="P72" s="162" t="str">
        <f>IFERROR(P68/P64,"")</f>
        <v/>
      </c>
      <c r="Q72" s="118">
        <v>0</v>
      </c>
      <c r="R72" s="165" t="str">
        <f>IFERROR(FORECAST(Q22,N72:P72,N22:P22),"")</f>
        <v/>
      </c>
    </row>
    <row r="73" spans="2:41" s="125" customFormat="1" ht="12" customHeight="1" x14ac:dyDescent="0.25">
      <c r="B73" s="119"/>
      <c r="C73" s="120"/>
      <c r="D73" s="121"/>
      <c r="E73" s="122" t="str">
        <f>IF(SUM(E65:E68)=E64,"","datos erróneos")</f>
        <v/>
      </c>
      <c r="F73" s="122" t="str">
        <f>IF(SUM(F65:F68)=F64,"","datos erróneos")</f>
        <v/>
      </c>
      <c r="G73" s="122" t="str">
        <f>IF(SUM(G65:G68)=G64,"","datos erróneos")</f>
        <v/>
      </c>
      <c r="H73" s="122" t="str">
        <f>IF(SUM(H69:H72)=1,"",(IF(SUM(H69:H72)=0,"","datos erróneos")))</f>
        <v/>
      </c>
      <c r="I73" s="123"/>
      <c r="J73" s="124"/>
      <c r="K73" s="119"/>
      <c r="L73" s="120"/>
      <c r="M73" s="121"/>
      <c r="N73" s="122" t="str">
        <f>IF(SUM(N65:N68)=N64,"","datos erróneos")</f>
        <v/>
      </c>
      <c r="O73" s="122" t="str">
        <f>IF(SUM(O65:O68)=O64,"","datos erróneos")</f>
        <v/>
      </c>
      <c r="P73" s="122" t="str">
        <f>IF(SUM(P65:P68)=P64,"","datos erróneos")</f>
        <v/>
      </c>
      <c r="Q73" s="122" t="str">
        <f>IF(SUM(Q69:Q72)=1,"",(IF(SUM(Q69:Q72)=0,"","datos erróneos")))</f>
        <v/>
      </c>
      <c r="R73" s="123"/>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2:41" ht="12" customHeight="1" x14ac:dyDescent="0.25">
      <c r="B74" s="524" t="s">
        <v>110</v>
      </c>
      <c r="C74" s="509" t="s">
        <v>75</v>
      </c>
      <c r="D74" s="509"/>
      <c r="E74" s="117">
        <v>0</v>
      </c>
      <c r="F74" s="440">
        <v>0</v>
      </c>
      <c r="G74" s="440">
        <v>0</v>
      </c>
      <c r="H74" s="510">
        <v>0</v>
      </c>
      <c r="I74" s="510"/>
      <c r="K74" s="524" t="s">
        <v>110</v>
      </c>
      <c r="L74" s="509" t="s">
        <v>75</v>
      </c>
      <c r="M74" s="509"/>
      <c r="N74" s="117">
        <v>0</v>
      </c>
      <c r="O74" s="440">
        <v>0</v>
      </c>
      <c r="P74" s="440">
        <v>0</v>
      </c>
      <c r="Q74" s="510">
        <v>0</v>
      </c>
      <c r="R74" s="510"/>
      <c r="T74" s="36"/>
    </row>
    <row r="75" spans="2:41" ht="12" customHeight="1" x14ac:dyDescent="0.25">
      <c r="B75" s="524"/>
      <c r="C75" s="509" t="s">
        <v>76</v>
      </c>
      <c r="D75" s="338" t="s">
        <v>103</v>
      </c>
      <c r="E75" s="126">
        <v>0</v>
      </c>
      <c r="F75" s="126">
        <v>0</v>
      </c>
      <c r="G75" s="126">
        <v>0</v>
      </c>
      <c r="H75" s="163">
        <f>ROUNDUP(H79*H74,0)</f>
        <v>0</v>
      </c>
      <c r="I75" s="164" t="str">
        <f>IFERROR(I79*H74,"")</f>
        <v/>
      </c>
      <c r="K75" s="524"/>
      <c r="L75" s="509" t="s">
        <v>76</v>
      </c>
      <c r="M75" s="338" t="s">
        <v>103</v>
      </c>
      <c r="N75" s="126">
        <v>0</v>
      </c>
      <c r="O75" s="126">
        <v>0</v>
      </c>
      <c r="P75" s="126">
        <v>0</v>
      </c>
      <c r="Q75" s="163">
        <f>ROUNDUP(Q79*Q74,0)</f>
        <v>0</v>
      </c>
      <c r="R75" s="164" t="str">
        <f>IFERROR(R79*Q74,"")</f>
        <v/>
      </c>
      <c r="T75" s="36"/>
    </row>
    <row r="76" spans="2:41" ht="12" customHeight="1" x14ac:dyDescent="0.25">
      <c r="B76" s="524"/>
      <c r="C76" s="509"/>
      <c r="D76" s="338" t="s">
        <v>77</v>
      </c>
      <c r="E76" s="126">
        <v>0</v>
      </c>
      <c r="F76" s="126">
        <v>0</v>
      </c>
      <c r="G76" s="126">
        <v>0</v>
      </c>
      <c r="H76" s="163">
        <f>ROUNDUP(H80*H74,0)</f>
        <v>0</v>
      </c>
      <c r="I76" s="164" t="str">
        <f>IFERROR(I80*H74,"")</f>
        <v/>
      </c>
      <c r="K76" s="524"/>
      <c r="L76" s="509"/>
      <c r="M76" s="338" t="s">
        <v>77</v>
      </c>
      <c r="N76" s="126">
        <v>0</v>
      </c>
      <c r="O76" s="126">
        <v>0</v>
      </c>
      <c r="P76" s="126">
        <v>0</v>
      </c>
      <c r="Q76" s="163">
        <f>ROUNDUP(Q80*Q74,0)</f>
        <v>0</v>
      </c>
      <c r="R76" s="164" t="str">
        <f>IFERROR(R80*Q74,"")</f>
        <v/>
      </c>
      <c r="T76" s="36"/>
    </row>
    <row r="77" spans="2:41" ht="12" customHeight="1" x14ac:dyDescent="0.25">
      <c r="B77" s="524"/>
      <c r="C77" s="509"/>
      <c r="D77" s="338" t="s">
        <v>78</v>
      </c>
      <c r="E77" s="126">
        <v>0</v>
      </c>
      <c r="F77" s="126">
        <v>0</v>
      </c>
      <c r="G77" s="126">
        <v>0</v>
      </c>
      <c r="H77" s="163">
        <f>ROUNDUP(H81*H74,0)</f>
        <v>0</v>
      </c>
      <c r="I77" s="164" t="str">
        <f>IFERROR(I81*H74,"")</f>
        <v/>
      </c>
      <c r="K77" s="524"/>
      <c r="L77" s="509"/>
      <c r="M77" s="338" t="s">
        <v>78</v>
      </c>
      <c r="N77" s="126">
        <v>0</v>
      </c>
      <c r="O77" s="126">
        <v>0</v>
      </c>
      <c r="P77" s="126">
        <v>0</v>
      </c>
      <c r="Q77" s="163">
        <f>ROUNDUP(Q81*Q74,0)</f>
        <v>0</v>
      </c>
      <c r="R77" s="164" t="str">
        <f>IFERROR(R81*Q74,"")</f>
        <v/>
      </c>
      <c r="T77" s="36"/>
    </row>
    <row r="78" spans="2:41" ht="12" customHeight="1" x14ac:dyDescent="0.25">
      <c r="B78" s="524"/>
      <c r="C78" s="509"/>
      <c r="D78" s="338" t="s">
        <v>79</v>
      </c>
      <c r="E78" s="126">
        <v>0</v>
      </c>
      <c r="F78" s="127">
        <v>0</v>
      </c>
      <c r="G78" s="127">
        <v>0</v>
      </c>
      <c r="H78" s="163">
        <f>ROUNDUP(H82*H74,0)</f>
        <v>0</v>
      </c>
      <c r="I78" s="164" t="str">
        <f>IFERROR(I82*H74,"")</f>
        <v/>
      </c>
      <c r="K78" s="524"/>
      <c r="L78" s="509"/>
      <c r="M78" s="338" t="s">
        <v>79</v>
      </c>
      <c r="N78" s="126">
        <v>0</v>
      </c>
      <c r="O78" s="127">
        <v>0</v>
      </c>
      <c r="P78" s="127">
        <v>0</v>
      </c>
      <c r="Q78" s="163">
        <f>ROUNDUP(Q82*Q74,0)</f>
        <v>0</v>
      </c>
      <c r="R78" s="164" t="str">
        <f>IFERROR(R82*Q74,"")</f>
        <v/>
      </c>
      <c r="T78" s="36"/>
    </row>
    <row r="79" spans="2:41" ht="12" customHeight="1" x14ac:dyDescent="0.25">
      <c r="B79" s="524"/>
      <c r="C79" s="509" t="s">
        <v>80</v>
      </c>
      <c r="D79" s="338" t="s">
        <v>103</v>
      </c>
      <c r="E79" s="161" t="str">
        <f>IFERROR(E75/E74,"")</f>
        <v/>
      </c>
      <c r="F79" s="161" t="str">
        <f>IFERROR(F75/F74,"")</f>
        <v/>
      </c>
      <c r="G79" s="161" t="str">
        <f>IFERROR(G75/G74,"")</f>
        <v/>
      </c>
      <c r="H79" s="118">
        <v>0</v>
      </c>
      <c r="I79" s="165" t="str">
        <f>IFERROR(FORECAST(H22,E79:G79,E22:G22),"")</f>
        <v/>
      </c>
      <c r="K79" s="524"/>
      <c r="L79" s="509" t="s">
        <v>80</v>
      </c>
      <c r="M79" s="338" t="s">
        <v>103</v>
      </c>
      <c r="N79" s="161" t="str">
        <f>IFERROR(N75/N74,"")</f>
        <v/>
      </c>
      <c r="O79" s="161" t="str">
        <f>IFERROR(O75/O74,"")</f>
        <v/>
      </c>
      <c r="P79" s="161" t="str">
        <f>IFERROR(P75/P74,"")</f>
        <v/>
      </c>
      <c r="Q79" s="118">
        <v>0</v>
      </c>
      <c r="R79" s="165" t="str">
        <f>IFERROR(FORECAST(Q22,N79:P79,N22:P22),"")</f>
        <v/>
      </c>
      <c r="T79" s="36"/>
    </row>
    <row r="80" spans="2:41" ht="12" customHeight="1" x14ac:dyDescent="0.25">
      <c r="B80" s="524"/>
      <c r="C80" s="509"/>
      <c r="D80" s="338" t="s">
        <v>77</v>
      </c>
      <c r="E80" s="161" t="str">
        <f>IFERROR(E76/E74,"")</f>
        <v/>
      </c>
      <c r="F80" s="161" t="str">
        <f>IFERROR(F76/F74,"")</f>
        <v/>
      </c>
      <c r="G80" s="161" t="str">
        <f>IFERROR(G76/G74,"")</f>
        <v/>
      </c>
      <c r="H80" s="118">
        <v>0</v>
      </c>
      <c r="I80" s="165" t="str">
        <f>IFERROR(FORECAST(H22,E80:G80,E22:G22),"")</f>
        <v/>
      </c>
      <c r="K80" s="524"/>
      <c r="L80" s="509"/>
      <c r="M80" s="338" t="s">
        <v>77</v>
      </c>
      <c r="N80" s="161" t="str">
        <f>IFERROR(N76/N74,"")</f>
        <v/>
      </c>
      <c r="O80" s="161" t="str">
        <f>IFERROR(O76/O74,"")</f>
        <v/>
      </c>
      <c r="P80" s="161" t="str">
        <f>IFERROR(P76/P74,"")</f>
        <v/>
      </c>
      <c r="Q80" s="118">
        <v>0</v>
      </c>
      <c r="R80" s="165" t="str">
        <f>IFERROR(FORECAST(Q22,N80:P80,N22:P22),"")</f>
        <v/>
      </c>
      <c r="T80" s="36"/>
    </row>
    <row r="81" spans="2:41" ht="12" customHeight="1" x14ac:dyDescent="0.25">
      <c r="B81" s="524"/>
      <c r="C81" s="509"/>
      <c r="D81" s="338" t="s">
        <v>78</v>
      </c>
      <c r="E81" s="161" t="str">
        <f>IFERROR(E77/E74,"")</f>
        <v/>
      </c>
      <c r="F81" s="161" t="str">
        <f>IFERROR(F77/F74,"")</f>
        <v/>
      </c>
      <c r="G81" s="161" t="str">
        <f>IFERROR(G77/G74,"")</f>
        <v/>
      </c>
      <c r="H81" s="118">
        <v>0</v>
      </c>
      <c r="I81" s="165" t="str">
        <f>IFERROR(FORECAST(H22,E81:G81,E22:G22),"")</f>
        <v/>
      </c>
      <c r="K81" s="524"/>
      <c r="L81" s="509"/>
      <c r="M81" s="338" t="s">
        <v>78</v>
      </c>
      <c r="N81" s="161" t="str">
        <f>IFERROR(N77/N74,"")</f>
        <v/>
      </c>
      <c r="O81" s="161" t="str">
        <f>IFERROR(O77/O74,"")</f>
        <v/>
      </c>
      <c r="P81" s="161" t="str">
        <f>IFERROR(P77/P74,"")</f>
        <v/>
      </c>
      <c r="Q81" s="118">
        <v>0</v>
      </c>
      <c r="R81" s="165" t="str">
        <f>IFERROR(FORECAST(Q22,N81:P81,N22:P22),"")</f>
        <v/>
      </c>
      <c r="T81" s="36"/>
    </row>
    <row r="82" spans="2:41" ht="12" customHeight="1" x14ac:dyDescent="0.25">
      <c r="B82" s="524"/>
      <c r="C82" s="509"/>
      <c r="D82" s="338" t="s">
        <v>79</v>
      </c>
      <c r="E82" s="162" t="str">
        <f>IFERROR(E78/E74,"")</f>
        <v/>
      </c>
      <c r="F82" s="162" t="str">
        <f>IFERROR(F78/F74,"")</f>
        <v/>
      </c>
      <c r="G82" s="162" t="str">
        <f>IFERROR(G78/G74,"")</f>
        <v/>
      </c>
      <c r="H82" s="118">
        <v>0</v>
      </c>
      <c r="I82" s="165" t="str">
        <f>IFERROR(FORECAST(H22,E82:G82,E22:G22),"")</f>
        <v/>
      </c>
      <c r="J82" s="25"/>
      <c r="K82" s="524"/>
      <c r="L82" s="509"/>
      <c r="M82" s="338" t="s">
        <v>79</v>
      </c>
      <c r="N82" s="162" t="str">
        <f>IFERROR(N78/N74,"")</f>
        <v/>
      </c>
      <c r="O82" s="162" t="str">
        <f>IFERROR(O78/O74,"")</f>
        <v/>
      </c>
      <c r="P82" s="162" t="str">
        <f>IFERROR(P78/P74,"")</f>
        <v/>
      </c>
      <c r="Q82" s="118">
        <v>0</v>
      </c>
      <c r="R82" s="165" t="str">
        <f>IFERROR(FORECAST(Q22,N82:P82,N22:P22),"")</f>
        <v/>
      </c>
    </row>
    <row r="83" spans="2:41" s="125" customFormat="1" ht="48" customHeight="1" x14ac:dyDescent="0.25">
      <c r="B83" s="119"/>
      <c r="C83" s="120"/>
      <c r="D83" s="121"/>
      <c r="E83" s="122" t="str">
        <f>IF(SUM(E75:E78)=E74,"","datos erróneos")</f>
        <v/>
      </c>
      <c r="F83" s="122" t="str">
        <f>IF(SUM(F75:F78)=F74,"","datos erróneos")</f>
        <v/>
      </c>
      <c r="G83" s="122" t="str">
        <f>IF(SUM(G75:G78)=G74,"","datos erróneos")</f>
        <v/>
      </c>
      <c r="H83" s="122" t="str">
        <f>IF(SUM(H79:H82)=1,"",(IF(SUM(H79:H82)=0,"","datos erróneos")))</f>
        <v/>
      </c>
      <c r="I83" s="123"/>
      <c r="J83" s="124"/>
      <c r="K83" s="119"/>
      <c r="L83" s="120"/>
      <c r="M83" s="121"/>
      <c r="N83" s="122" t="str">
        <f>IF(SUM(N75:N78)=N74,"","datos erróneos")</f>
        <v/>
      </c>
      <c r="O83" s="122" t="str">
        <f>IF(SUM(O75:O78)=O74,"","datos erróneos")</f>
        <v/>
      </c>
      <c r="P83" s="122" t="str">
        <f>IF(SUM(P75:P78)=P74,"","datos erróneos")</f>
        <v/>
      </c>
      <c r="Q83" s="122" t="str">
        <f>IF(SUM(Q79:Q82)=1,"",(IF(SUM(Q79:Q82)=0,"","datos erróneos")))</f>
        <v/>
      </c>
      <c r="R83" s="123"/>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2:41" ht="13.5" customHeight="1" x14ac:dyDescent="0.25">
      <c r="B84" s="444" t="s">
        <v>87</v>
      </c>
      <c r="C84" s="32"/>
      <c r="D84" s="32"/>
      <c r="E84" s="146"/>
      <c r="F84" s="32"/>
      <c r="G84" s="32"/>
      <c r="H84" s="32"/>
      <c r="I84" s="32"/>
      <c r="J84" s="33"/>
      <c r="K84" s="146"/>
      <c r="L84" s="146"/>
      <c r="M84" s="146"/>
      <c r="N84" s="32"/>
      <c r="O84" s="32"/>
      <c r="P84" s="32"/>
      <c r="Q84" s="32"/>
      <c r="R84" s="32"/>
      <c r="S84" s="35"/>
      <c r="T84" s="35"/>
      <c r="U84" s="35"/>
      <c r="V84" s="35"/>
      <c r="W84" s="35"/>
      <c r="X84" s="35"/>
      <c r="Y84" s="35"/>
      <c r="Z84" s="35"/>
      <c r="AA84" s="35"/>
      <c r="AB84" s="35"/>
      <c r="AC84" s="35"/>
      <c r="AD84" s="35"/>
      <c r="AE84" s="35"/>
      <c r="AF84" s="35"/>
      <c r="AG84" s="35"/>
      <c r="AH84" s="35"/>
      <c r="AI84" s="35"/>
      <c r="AJ84" s="35"/>
      <c r="AK84" s="35"/>
      <c r="AL84" s="35"/>
      <c r="AM84" s="35"/>
      <c r="AN84" s="35"/>
    </row>
    <row r="85" spans="2:41" s="1" customFormat="1" ht="13.5" customHeight="1" x14ac:dyDescent="0.25">
      <c r="B85" s="444" t="s">
        <v>88</v>
      </c>
      <c r="C85" s="147"/>
      <c r="D85" s="147"/>
      <c r="E85" s="147"/>
      <c r="F85" s="147"/>
      <c r="G85" s="147"/>
      <c r="H85" s="147"/>
      <c r="I85" s="147"/>
      <c r="J85" s="148"/>
      <c r="K85" s="439"/>
      <c r="L85" s="439"/>
      <c r="M85" s="439"/>
      <c r="N85" s="147"/>
      <c r="O85" s="147"/>
      <c r="P85" s="147"/>
      <c r="Q85" s="147"/>
      <c r="R85" s="147"/>
      <c r="S85" s="35"/>
      <c r="T85" s="35"/>
      <c r="U85" s="35"/>
      <c r="V85" s="35"/>
      <c r="W85" s="35"/>
      <c r="X85" s="35"/>
      <c r="Y85" s="35"/>
      <c r="Z85" s="35"/>
      <c r="AA85" s="35"/>
      <c r="AB85" s="35"/>
      <c r="AC85" s="35"/>
      <c r="AD85" s="35"/>
      <c r="AE85" s="35"/>
      <c r="AF85" s="35"/>
      <c r="AG85" s="35"/>
      <c r="AH85" s="35"/>
      <c r="AI85" s="35"/>
      <c r="AJ85" s="35"/>
      <c r="AK85" s="35"/>
      <c r="AL85" s="35"/>
      <c r="AM85" s="35"/>
      <c r="AN85" s="35"/>
      <c r="AO85" s="35"/>
    </row>
    <row r="86" spans="2:41" s="1" customFormat="1" ht="42" customHeight="1" x14ac:dyDescent="0.25">
      <c r="B86" s="508" t="s">
        <v>89</v>
      </c>
      <c r="C86" s="508"/>
      <c r="D86" s="508"/>
      <c r="E86" s="508"/>
      <c r="F86" s="508"/>
      <c r="G86" s="508"/>
      <c r="H86" s="508"/>
      <c r="I86" s="508"/>
      <c r="J86" s="508"/>
      <c r="K86" s="508"/>
      <c r="L86" s="508"/>
      <c r="M86" s="508"/>
      <c r="N86" s="508"/>
      <c r="O86" s="508"/>
      <c r="P86" s="508"/>
      <c r="Q86" s="508"/>
      <c r="R86" s="508"/>
      <c r="S86" s="35"/>
      <c r="T86" s="35"/>
      <c r="U86" s="35"/>
      <c r="V86" s="35"/>
      <c r="W86" s="35"/>
      <c r="X86" s="35"/>
      <c r="Y86" s="35"/>
      <c r="Z86" s="35"/>
      <c r="AA86" s="35"/>
      <c r="AB86" s="35"/>
      <c r="AC86" s="35"/>
      <c r="AD86" s="35"/>
      <c r="AE86" s="35"/>
      <c r="AF86" s="35"/>
      <c r="AG86" s="35"/>
      <c r="AH86" s="35"/>
      <c r="AI86" s="35"/>
      <c r="AJ86" s="35"/>
      <c r="AK86" s="35"/>
      <c r="AL86" s="35"/>
      <c r="AM86" s="35"/>
      <c r="AN86" s="35"/>
      <c r="AO86" s="35"/>
    </row>
    <row r="87" spans="2:41" s="1" customFormat="1" ht="13.5" customHeight="1" x14ac:dyDescent="0.25">
      <c r="B87" s="444" t="s">
        <v>114</v>
      </c>
      <c r="C87" s="147"/>
      <c r="D87" s="147"/>
      <c r="E87" s="147"/>
      <c r="F87" s="147"/>
      <c r="G87" s="147"/>
      <c r="H87" s="147"/>
      <c r="I87" s="147"/>
      <c r="J87" s="148"/>
      <c r="K87" s="439"/>
      <c r="L87" s="439"/>
      <c r="M87" s="439"/>
      <c r="N87" s="147"/>
      <c r="O87" s="147"/>
      <c r="P87" s="147"/>
      <c r="Q87" s="147"/>
      <c r="R87" s="147"/>
      <c r="S87" s="35"/>
      <c r="T87" s="35"/>
      <c r="U87" s="35"/>
      <c r="V87" s="35"/>
      <c r="W87" s="35"/>
      <c r="X87" s="35"/>
      <c r="Y87" s="35"/>
      <c r="Z87" s="35"/>
      <c r="AA87" s="35"/>
      <c r="AB87" s="35"/>
      <c r="AC87" s="35"/>
      <c r="AD87" s="35"/>
      <c r="AE87" s="35"/>
      <c r="AF87" s="35"/>
      <c r="AG87" s="35"/>
      <c r="AH87" s="35"/>
      <c r="AI87" s="35"/>
      <c r="AJ87" s="35"/>
      <c r="AK87" s="35"/>
      <c r="AL87" s="35"/>
      <c r="AM87" s="35"/>
      <c r="AN87" s="35"/>
      <c r="AO87" s="35"/>
    </row>
    <row r="88" spans="2:41" s="1" customFormat="1" ht="21" customHeight="1" x14ac:dyDescent="0.25">
      <c r="B88" s="444" t="s">
        <v>115</v>
      </c>
      <c r="C88" s="34"/>
      <c r="D88" s="34"/>
      <c r="E88" s="34"/>
      <c r="F88" s="34"/>
      <c r="G88" s="34"/>
      <c r="H88" s="34"/>
      <c r="I88" s="34"/>
      <c r="J88" s="35"/>
      <c r="K88" s="442"/>
      <c r="L88" s="442"/>
      <c r="M88" s="442"/>
      <c r="N88" s="34"/>
      <c r="O88" s="34"/>
      <c r="P88" s="34"/>
      <c r="Q88" s="34"/>
      <c r="R88" s="34"/>
      <c r="S88" s="35"/>
      <c r="T88" s="35"/>
      <c r="U88" s="35"/>
      <c r="V88" s="35"/>
      <c r="W88" s="35"/>
      <c r="X88" s="35"/>
      <c r="Y88" s="35"/>
      <c r="Z88" s="35"/>
      <c r="AA88" s="35"/>
      <c r="AB88" s="35"/>
      <c r="AC88" s="35"/>
      <c r="AD88" s="35"/>
      <c r="AE88" s="35"/>
      <c r="AF88" s="35"/>
      <c r="AG88" s="35"/>
      <c r="AH88" s="35"/>
      <c r="AI88" s="35"/>
      <c r="AJ88" s="35"/>
      <c r="AK88" s="35"/>
      <c r="AL88" s="35"/>
      <c r="AM88" s="35"/>
      <c r="AN88" s="35"/>
      <c r="AO88" s="35"/>
    </row>
    <row r="90" spans="2:41" ht="33" customHeight="1" x14ac:dyDescent="0.25">
      <c r="B90" s="528" t="s">
        <v>120</v>
      </c>
      <c r="C90" s="528"/>
      <c r="D90" s="528"/>
      <c r="E90" s="528"/>
      <c r="F90" s="528"/>
      <c r="G90" s="528"/>
      <c r="H90" s="528"/>
      <c r="I90" s="528"/>
      <c r="J90" s="528"/>
      <c r="K90" s="528"/>
      <c r="L90" s="528"/>
      <c r="M90" s="528"/>
      <c r="N90" s="528"/>
      <c r="O90" s="528"/>
      <c r="P90" s="528"/>
      <c r="Q90" s="528"/>
      <c r="R90" s="528"/>
    </row>
    <row r="91" spans="2:41" ht="32.25" customHeight="1" x14ac:dyDescent="0.25">
      <c r="B91" s="534" t="s">
        <v>121</v>
      </c>
      <c r="C91" s="534"/>
      <c r="D91" s="534"/>
      <c r="E91" s="534"/>
      <c r="F91" s="534"/>
      <c r="G91" s="534"/>
      <c r="H91" s="534"/>
      <c r="I91" s="534"/>
      <c r="J91" s="534"/>
      <c r="K91" s="534"/>
      <c r="L91" s="534"/>
      <c r="M91" s="534"/>
      <c r="N91" s="534"/>
      <c r="O91" s="534"/>
      <c r="P91" s="534"/>
      <c r="Q91" s="534"/>
      <c r="R91" s="534"/>
    </row>
    <row r="92" spans="2:41" x14ac:dyDescent="0.25">
      <c r="B92" s="97"/>
      <c r="C92" s="97"/>
      <c r="D92" s="97"/>
      <c r="E92" s="97"/>
      <c r="F92" s="97"/>
      <c r="G92" s="97"/>
      <c r="H92" s="97"/>
      <c r="I92" s="97"/>
      <c r="J92" s="97"/>
      <c r="K92" s="97"/>
      <c r="L92" s="97"/>
      <c r="M92" s="97"/>
      <c r="N92" s="97"/>
      <c r="O92" s="97"/>
      <c r="P92" s="97"/>
      <c r="Q92" s="97"/>
      <c r="R92" s="97"/>
    </row>
    <row r="93" spans="2:41" x14ac:dyDescent="0.25">
      <c r="B93" s="97"/>
      <c r="C93" s="97"/>
      <c r="D93" s="97"/>
      <c r="E93" s="97"/>
      <c r="F93" s="97"/>
      <c r="G93" s="97"/>
      <c r="H93" s="97"/>
      <c r="I93" s="97"/>
      <c r="J93" s="97"/>
      <c r="K93" s="97"/>
      <c r="L93" s="97"/>
      <c r="M93" s="97"/>
      <c r="N93" s="97"/>
      <c r="O93" s="97"/>
      <c r="P93" s="97"/>
      <c r="Q93" s="97"/>
      <c r="R93" s="97"/>
    </row>
    <row r="94" spans="2:41" x14ac:dyDescent="0.25">
      <c r="B94" s="97"/>
      <c r="C94" s="97"/>
      <c r="D94" s="97"/>
      <c r="E94" s="97"/>
      <c r="F94" s="97"/>
      <c r="G94" s="97"/>
      <c r="H94" s="97"/>
      <c r="I94" s="97"/>
      <c r="J94" s="97"/>
      <c r="K94" s="97"/>
      <c r="L94" s="97"/>
      <c r="M94" s="97"/>
      <c r="N94" s="97"/>
      <c r="O94" s="97"/>
      <c r="P94" s="97"/>
      <c r="Q94" s="97"/>
      <c r="R94" s="97"/>
    </row>
    <row r="95" spans="2:41" x14ac:dyDescent="0.25">
      <c r="B95" s="97"/>
      <c r="C95" s="97"/>
      <c r="D95" s="97"/>
      <c r="E95" s="97"/>
      <c r="F95" s="97"/>
      <c r="G95" s="97"/>
      <c r="H95" s="97"/>
      <c r="I95" s="97"/>
      <c r="J95" s="97"/>
      <c r="K95" s="97"/>
      <c r="L95" s="97"/>
      <c r="M95" s="97"/>
      <c r="N95" s="97"/>
      <c r="O95" s="97"/>
      <c r="P95" s="97"/>
      <c r="Q95" s="97"/>
      <c r="R95" s="97"/>
    </row>
    <row r="96" spans="2:41" x14ac:dyDescent="0.25">
      <c r="B96" s="97"/>
      <c r="C96" s="97"/>
      <c r="D96" s="97"/>
      <c r="E96" s="97"/>
      <c r="F96" s="97"/>
      <c r="G96" s="97"/>
      <c r="H96" s="97"/>
      <c r="I96" s="97"/>
      <c r="J96" s="97"/>
      <c r="K96" s="97"/>
      <c r="L96" s="97"/>
      <c r="M96" s="97"/>
      <c r="N96" s="97"/>
      <c r="O96" s="97"/>
      <c r="P96" s="97"/>
      <c r="Q96" s="97"/>
      <c r="R96" s="97"/>
    </row>
    <row r="97" spans="2:18" ht="15" hidden="1" customHeight="1" x14ac:dyDescent="0.25">
      <c r="B97" s="97"/>
      <c r="C97" s="97"/>
      <c r="D97" s="97"/>
      <c r="E97" s="97"/>
      <c r="F97" s="97"/>
      <c r="G97" s="97"/>
      <c r="H97" s="97"/>
      <c r="I97" s="97"/>
      <c r="J97" s="97"/>
      <c r="K97" s="97"/>
      <c r="L97" s="97"/>
      <c r="M97" s="97"/>
      <c r="N97" s="97"/>
      <c r="O97" s="97"/>
      <c r="P97" s="97"/>
      <c r="Q97" s="97"/>
      <c r="R97" s="97"/>
    </row>
    <row r="98" spans="2:18" ht="15" hidden="1" customHeight="1" x14ac:dyDescent="0.25">
      <c r="B98" s="97"/>
      <c r="C98" s="97"/>
      <c r="D98" s="97"/>
      <c r="E98" s="97"/>
      <c r="F98" s="97"/>
      <c r="G98" s="97"/>
      <c r="H98" s="97"/>
      <c r="I98" s="97"/>
      <c r="J98" s="97"/>
      <c r="K98" s="97"/>
      <c r="L98" s="97"/>
      <c r="M98" s="97"/>
      <c r="N98" s="97"/>
      <c r="O98" s="97"/>
      <c r="P98" s="97"/>
      <c r="Q98" s="97"/>
      <c r="R98" s="97"/>
    </row>
    <row r="99" spans="2:18" x14ac:dyDescent="0.25">
      <c r="B99" s="97"/>
      <c r="C99" s="97"/>
      <c r="D99" s="97"/>
      <c r="E99" s="97"/>
      <c r="F99" s="97"/>
      <c r="G99" s="97"/>
      <c r="H99" s="97"/>
      <c r="I99" s="97"/>
      <c r="J99" s="97"/>
      <c r="K99" s="97"/>
      <c r="L99" s="97"/>
      <c r="M99" s="97"/>
      <c r="N99" s="97"/>
      <c r="O99" s="97"/>
      <c r="P99" s="97"/>
      <c r="Q99" s="97"/>
      <c r="R99" s="97"/>
    </row>
    <row r="100" spans="2:18" x14ac:dyDescent="0.25">
      <c r="B100" s="444"/>
      <c r="C100" s="32"/>
      <c r="D100" s="32"/>
      <c r="E100" s="146"/>
      <c r="F100" s="32"/>
      <c r="G100" s="32"/>
      <c r="H100" s="32"/>
      <c r="I100" s="32"/>
      <c r="J100" s="33"/>
      <c r="K100" s="146"/>
      <c r="L100" s="146"/>
      <c r="M100" s="146"/>
      <c r="N100" s="32"/>
      <c r="O100" s="32"/>
      <c r="P100" s="32"/>
      <c r="Q100" s="32"/>
      <c r="R100" s="32"/>
    </row>
    <row r="101" spans="2:18" x14ac:dyDescent="0.25">
      <c r="B101" s="444"/>
      <c r="C101" s="147"/>
      <c r="D101" s="147"/>
      <c r="E101" s="147"/>
      <c r="F101" s="147"/>
      <c r="G101" s="147"/>
      <c r="H101" s="147"/>
      <c r="I101" s="147"/>
      <c r="J101" s="148"/>
      <c r="K101" s="439"/>
      <c r="L101" s="439"/>
      <c r="M101" s="439"/>
      <c r="N101" s="147"/>
      <c r="O101" s="147"/>
      <c r="P101" s="147"/>
      <c r="Q101" s="147"/>
      <c r="R101" s="147"/>
    </row>
    <row r="102" spans="2:18" x14ac:dyDescent="0.25">
      <c r="B102" s="508"/>
      <c r="C102" s="508"/>
      <c r="D102" s="508"/>
      <c r="E102" s="508"/>
      <c r="F102" s="508"/>
      <c r="G102" s="508"/>
      <c r="H102" s="508"/>
      <c r="I102" s="508"/>
      <c r="J102" s="508"/>
      <c r="K102" s="508"/>
      <c r="L102" s="508"/>
      <c r="M102" s="508"/>
      <c r="N102" s="508"/>
      <c r="O102" s="508"/>
      <c r="P102" s="508"/>
      <c r="Q102" s="508"/>
      <c r="R102" s="508"/>
    </row>
    <row r="103" spans="2:18" x14ac:dyDescent="0.25">
      <c r="B103" s="529"/>
      <c r="C103" s="529"/>
      <c r="D103" s="529"/>
      <c r="E103" s="529"/>
      <c r="F103" s="529"/>
      <c r="G103" s="529"/>
      <c r="H103" s="529"/>
      <c r="I103" s="529"/>
      <c r="J103" s="529"/>
      <c r="K103" s="529"/>
      <c r="L103" s="529"/>
      <c r="M103" s="529"/>
      <c r="N103" s="529"/>
      <c r="O103" s="529"/>
      <c r="P103" s="529"/>
      <c r="Q103" s="529"/>
      <c r="R103" s="529"/>
    </row>
    <row r="104" spans="2:18" x14ac:dyDescent="0.25">
      <c r="B104" s="529"/>
      <c r="C104" s="529"/>
      <c r="D104" s="529"/>
      <c r="E104" s="529"/>
      <c r="F104" s="529"/>
      <c r="G104" s="529"/>
      <c r="H104" s="529"/>
      <c r="I104" s="529"/>
      <c r="J104" s="529"/>
      <c r="K104" s="529"/>
      <c r="L104" s="529"/>
      <c r="M104" s="529"/>
      <c r="N104" s="529"/>
      <c r="O104" s="529"/>
      <c r="P104" s="529"/>
      <c r="Q104" s="529"/>
      <c r="R104" s="529"/>
    </row>
  </sheetData>
  <sheetProtection password="CB78" sheet="1"/>
  <mergeCells count="99">
    <mergeCell ref="B1:P1"/>
    <mergeCell ref="B2:R2"/>
    <mergeCell ref="B3:R3"/>
    <mergeCell ref="B5:R6"/>
    <mergeCell ref="B9:D10"/>
    <mergeCell ref="E9:E10"/>
    <mergeCell ref="F9:F10"/>
    <mergeCell ref="G9:G10"/>
    <mergeCell ref="H9:I9"/>
    <mergeCell ref="K9:M10"/>
    <mergeCell ref="N9:N10"/>
    <mergeCell ref="O9:O10"/>
    <mergeCell ref="P9:P10"/>
    <mergeCell ref="Q9:R9"/>
    <mergeCell ref="B11:B19"/>
    <mergeCell ref="C11:D11"/>
    <mergeCell ref="H11:I11"/>
    <mergeCell ref="K11:K19"/>
    <mergeCell ref="L11:M11"/>
    <mergeCell ref="Q11:R11"/>
    <mergeCell ref="C12:C15"/>
    <mergeCell ref="L12:L15"/>
    <mergeCell ref="C16:C19"/>
    <mergeCell ref="L16:L19"/>
    <mergeCell ref="B22:D23"/>
    <mergeCell ref="E22:E23"/>
    <mergeCell ref="F22:F23"/>
    <mergeCell ref="G22:G23"/>
    <mergeCell ref="H22:I22"/>
    <mergeCell ref="K22:M23"/>
    <mergeCell ref="N22:N23"/>
    <mergeCell ref="O22:O23"/>
    <mergeCell ref="P22:P23"/>
    <mergeCell ref="Q22:R22"/>
    <mergeCell ref="B24:B32"/>
    <mergeCell ref="C24:D24"/>
    <mergeCell ref="H24:I24"/>
    <mergeCell ref="K24:K32"/>
    <mergeCell ref="L24:M24"/>
    <mergeCell ref="Q24:R24"/>
    <mergeCell ref="C25:C28"/>
    <mergeCell ref="L25:L28"/>
    <mergeCell ref="C29:C32"/>
    <mergeCell ref="L29:L32"/>
    <mergeCell ref="B34:B42"/>
    <mergeCell ref="C34:D34"/>
    <mergeCell ref="H34:I34"/>
    <mergeCell ref="K34:K42"/>
    <mergeCell ref="L34:M34"/>
    <mergeCell ref="Q34:R34"/>
    <mergeCell ref="C35:C38"/>
    <mergeCell ref="L35:L38"/>
    <mergeCell ref="C39:C42"/>
    <mergeCell ref="L39:L42"/>
    <mergeCell ref="B44:B52"/>
    <mergeCell ref="C44:D44"/>
    <mergeCell ref="H44:I44"/>
    <mergeCell ref="K44:K52"/>
    <mergeCell ref="L44:M44"/>
    <mergeCell ref="Q44:R44"/>
    <mergeCell ref="C45:C48"/>
    <mergeCell ref="L45:L48"/>
    <mergeCell ref="C49:C52"/>
    <mergeCell ref="L49:L52"/>
    <mergeCell ref="B54:B62"/>
    <mergeCell ref="C54:D54"/>
    <mergeCell ref="H54:I54"/>
    <mergeCell ref="K54:K62"/>
    <mergeCell ref="L54:M54"/>
    <mergeCell ref="Q54:R54"/>
    <mergeCell ref="C55:C58"/>
    <mergeCell ref="L55:L58"/>
    <mergeCell ref="C59:C62"/>
    <mergeCell ref="L59:L62"/>
    <mergeCell ref="B64:B72"/>
    <mergeCell ref="C64:D64"/>
    <mergeCell ref="H64:I64"/>
    <mergeCell ref="K64:K72"/>
    <mergeCell ref="L64:M64"/>
    <mergeCell ref="Q64:R64"/>
    <mergeCell ref="C65:C68"/>
    <mergeCell ref="L65:L68"/>
    <mergeCell ref="C69:C72"/>
    <mergeCell ref="L69:L72"/>
    <mergeCell ref="B90:R90"/>
    <mergeCell ref="B91:R91"/>
    <mergeCell ref="B102:R102"/>
    <mergeCell ref="B103:R104"/>
    <mergeCell ref="Q74:R74"/>
    <mergeCell ref="C75:C78"/>
    <mergeCell ref="L75:L78"/>
    <mergeCell ref="C79:C82"/>
    <mergeCell ref="L79:L82"/>
    <mergeCell ref="B86:R86"/>
    <mergeCell ref="B74:B82"/>
    <mergeCell ref="C74:D74"/>
    <mergeCell ref="H74:I74"/>
    <mergeCell ref="K74:K82"/>
    <mergeCell ref="L74:M74"/>
  </mergeCells>
  <hyperlinks>
    <hyperlink ref="Q1" location="Inicio!A1" display="Ir a Tabla de contenido"/>
  </hyperlinks>
  <pageMargins left="0.7" right="0.7" top="0.75" bottom="0.75" header="0.3" footer="0.3"/>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O88"/>
  <sheetViews>
    <sheetView showGridLines="0" zoomScale="85" zoomScaleNormal="85" workbookViewId="0">
      <pane ySplit="3" topLeftCell="A4" activePane="bottomLeft" state="frozen"/>
      <selection pane="bottomLeft" activeCell="O16" sqref="O16"/>
    </sheetView>
  </sheetViews>
  <sheetFormatPr baseColWidth="10" defaultColWidth="9.140625" defaultRowHeight="15" x14ac:dyDescent="0.25"/>
  <cols>
    <col min="1" max="1" width="10.5703125" customWidth="1"/>
    <col min="2" max="2" width="10.140625" style="19" customWidth="1"/>
    <col min="3" max="3" width="19.42578125" style="19" customWidth="1"/>
    <col min="4" max="4" width="4.140625" style="19" customWidth="1"/>
    <col min="5" max="8" width="12.42578125" style="19" customWidth="1"/>
    <col min="9" max="9" width="14.140625" style="19" customWidth="1"/>
    <col min="10" max="10" width="2.42578125" style="19" customWidth="1"/>
    <col min="11" max="11" width="9.7109375" style="19" customWidth="1"/>
    <col min="12" max="12" width="19.42578125" style="19" customWidth="1"/>
    <col min="13" max="13" width="3.85546875" style="19" customWidth="1"/>
    <col min="14" max="17" width="12.42578125" style="19" customWidth="1"/>
    <col min="18" max="18" width="13.85546875" style="19" customWidth="1"/>
    <col min="19" max="19" width="2.7109375" style="19" customWidth="1"/>
    <col min="20" max="20" width="34.5703125" style="19" hidden="1" customWidth="1"/>
    <col min="21" max="25" width="5.140625" style="19" hidden="1" customWidth="1"/>
    <col min="26" max="34" width="0" style="19" hidden="1" customWidth="1"/>
    <col min="35" max="36" width="11.42578125" style="19" hidden="1" customWidth="1"/>
    <col min="37" max="39" width="0" style="19" hidden="1" customWidth="1"/>
    <col min="40" max="41" width="11.42578125" style="19" customWidth="1"/>
    <col min="42" max="256" width="11.42578125" customWidth="1"/>
  </cols>
  <sheetData>
    <row r="1" spans="2:20" ht="24.75" customHeight="1" x14ac:dyDescent="0.3">
      <c r="B1" s="516" t="s">
        <v>65</v>
      </c>
      <c r="C1" s="516"/>
      <c r="D1" s="516"/>
      <c r="E1" s="516"/>
      <c r="F1" s="516"/>
      <c r="G1" s="516"/>
      <c r="H1" s="516"/>
      <c r="I1" s="516"/>
      <c r="J1" s="516"/>
      <c r="K1" s="516"/>
      <c r="L1" s="516"/>
      <c r="M1" s="516"/>
      <c r="N1" s="516"/>
      <c r="O1" s="516"/>
      <c r="P1" s="516"/>
      <c r="Q1" s="5" t="s">
        <v>31</v>
      </c>
    </row>
    <row r="2" spans="2:20" ht="6.75" customHeight="1" thickBot="1" x14ac:dyDescent="0.4">
      <c r="B2" s="536"/>
      <c r="C2" s="536"/>
      <c r="D2" s="536"/>
      <c r="E2" s="536"/>
      <c r="F2" s="536"/>
      <c r="G2" s="536"/>
      <c r="H2" s="536"/>
      <c r="I2" s="536"/>
      <c r="J2" s="536"/>
      <c r="K2" s="536"/>
      <c r="L2" s="536"/>
      <c r="M2" s="536"/>
      <c r="N2" s="536"/>
      <c r="O2" s="536"/>
      <c r="P2" s="536"/>
      <c r="Q2" s="536"/>
      <c r="R2" s="536"/>
    </row>
    <row r="3" spans="2:20" ht="25.5" customHeight="1" x14ac:dyDescent="0.25">
      <c r="B3" s="520" t="s">
        <v>122</v>
      </c>
      <c r="C3" s="520"/>
      <c r="D3" s="520"/>
      <c r="E3" s="520"/>
      <c r="F3" s="520"/>
      <c r="G3" s="520"/>
      <c r="H3" s="520"/>
      <c r="I3" s="520"/>
      <c r="J3" s="520"/>
      <c r="K3" s="520"/>
      <c r="L3" s="520"/>
      <c r="M3" s="520"/>
      <c r="N3" s="520"/>
      <c r="O3" s="520"/>
      <c r="P3" s="520"/>
      <c r="Q3" s="520"/>
      <c r="R3" s="520"/>
    </row>
    <row r="4" spans="2:20" ht="21" customHeight="1" x14ac:dyDescent="0.4">
      <c r="B4" s="103" t="s">
        <v>67</v>
      </c>
      <c r="C4" s="349"/>
      <c r="D4" s="349"/>
      <c r="E4" s="349"/>
      <c r="F4" s="349"/>
      <c r="G4" s="349"/>
      <c r="H4" s="349"/>
      <c r="I4" s="349"/>
      <c r="J4" s="349"/>
      <c r="K4" s="349"/>
      <c r="L4" s="349"/>
      <c r="M4" s="349"/>
      <c r="N4" s="349"/>
      <c r="O4" s="349"/>
      <c r="P4" s="349"/>
      <c r="Q4" s="349"/>
      <c r="R4" s="349"/>
    </row>
    <row r="5" spans="2:20" ht="11.25" customHeight="1" x14ac:dyDescent="0.25">
      <c r="B5" s="532" t="s">
        <v>123</v>
      </c>
      <c r="C5" s="532"/>
      <c r="D5" s="532"/>
      <c r="E5" s="532"/>
      <c r="F5" s="532"/>
      <c r="G5" s="532"/>
      <c r="H5" s="532"/>
      <c r="I5" s="532"/>
      <c r="J5" s="532"/>
      <c r="K5" s="532"/>
      <c r="L5" s="532"/>
      <c r="M5" s="532"/>
      <c r="N5" s="532"/>
      <c r="O5" s="532"/>
      <c r="P5" s="532"/>
      <c r="Q5" s="532"/>
      <c r="R5" s="532"/>
    </row>
    <row r="6" spans="2:20" ht="30.75" customHeight="1" x14ac:dyDescent="0.25">
      <c r="B6" s="533"/>
      <c r="C6" s="533"/>
      <c r="D6" s="533"/>
      <c r="E6" s="533"/>
      <c r="F6" s="533"/>
      <c r="G6" s="533"/>
      <c r="H6" s="533"/>
      <c r="I6" s="533"/>
      <c r="J6" s="533"/>
      <c r="K6" s="533"/>
      <c r="L6" s="533"/>
      <c r="M6" s="533"/>
      <c r="N6" s="533"/>
      <c r="O6" s="533"/>
      <c r="P6" s="533"/>
      <c r="Q6" s="533"/>
      <c r="R6" s="533"/>
    </row>
    <row r="7" spans="2:20" ht="9.75" customHeight="1" x14ac:dyDescent="0.25">
      <c r="B7" s="540"/>
      <c r="C7" s="540"/>
      <c r="D7" s="540"/>
      <c r="E7" s="540"/>
      <c r="F7" s="540"/>
      <c r="G7" s="540"/>
      <c r="H7" s="540"/>
      <c r="I7" s="540"/>
      <c r="J7" s="540"/>
      <c r="K7" s="540"/>
      <c r="L7" s="540"/>
      <c r="M7" s="540"/>
      <c r="N7" s="540"/>
      <c r="O7" s="540"/>
      <c r="P7" s="540"/>
      <c r="Q7" s="540"/>
      <c r="R7" s="540"/>
    </row>
    <row r="8" spans="2:20" ht="27" x14ac:dyDescent="0.25">
      <c r="B8" s="151" t="s">
        <v>124</v>
      </c>
      <c r="C8" s="25"/>
      <c r="D8" s="25"/>
      <c r="E8" s="25"/>
      <c r="F8" s="25"/>
      <c r="G8" s="25"/>
      <c r="H8" s="25"/>
      <c r="I8" s="25"/>
    </row>
    <row r="9" spans="2:20" ht="22.5" customHeight="1" x14ac:dyDescent="0.25">
      <c r="B9" s="541" t="s">
        <v>94</v>
      </c>
      <c r="C9" s="541"/>
      <c r="D9" s="541"/>
      <c r="E9" s="517">
        <v>2014</v>
      </c>
      <c r="F9" s="517">
        <v>2015</v>
      </c>
      <c r="G9" s="517">
        <v>2016</v>
      </c>
      <c r="H9" s="517">
        <v>2017</v>
      </c>
      <c r="I9" s="517"/>
      <c r="K9" s="541" t="s">
        <v>95</v>
      </c>
      <c r="L9" s="541"/>
      <c r="M9" s="541"/>
      <c r="N9" s="517">
        <v>2014</v>
      </c>
      <c r="O9" s="517">
        <v>2015</v>
      </c>
      <c r="P9" s="517">
        <v>2016</v>
      </c>
      <c r="Q9" s="517">
        <v>2017</v>
      </c>
      <c r="R9" s="517"/>
      <c r="T9" s="36"/>
    </row>
    <row r="10" spans="2:20" ht="23.25" customHeight="1" x14ac:dyDescent="0.25">
      <c r="B10" s="541"/>
      <c r="C10" s="541"/>
      <c r="D10" s="541"/>
      <c r="E10" s="517"/>
      <c r="F10" s="517"/>
      <c r="G10" s="517"/>
      <c r="H10" s="441" t="s">
        <v>72</v>
      </c>
      <c r="I10" s="441" t="s">
        <v>73</v>
      </c>
      <c r="K10" s="541"/>
      <c r="L10" s="541"/>
      <c r="M10" s="541"/>
      <c r="N10" s="517"/>
      <c r="O10" s="517"/>
      <c r="P10" s="517"/>
      <c r="Q10" s="441" t="s">
        <v>72</v>
      </c>
      <c r="R10" s="441" t="s">
        <v>73</v>
      </c>
      <c r="T10" s="36"/>
    </row>
    <row r="11" spans="2:20" ht="12" customHeight="1" x14ac:dyDescent="0.25">
      <c r="B11" s="530" t="s">
        <v>102</v>
      </c>
      <c r="C11" s="509" t="s">
        <v>75</v>
      </c>
      <c r="D11" s="509"/>
      <c r="E11" s="171">
        <f>SUM(E24,E34,E44,E54,E64,E74)</f>
        <v>0</v>
      </c>
      <c r="F11" s="171">
        <f>SUM(F24,F34,F44,F54,F64,F74)</f>
        <v>0</v>
      </c>
      <c r="G11" s="171">
        <f>SUM(G24,G34,G44,G54,G64,G74)</f>
        <v>0</v>
      </c>
      <c r="H11" s="539">
        <f>SUM(H24,H34,H44,H54,H64,H74)</f>
        <v>0</v>
      </c>
      <c r="I11" s="539"/>
      <c r="K11" s="530" t="s">
        <v>102</v>
      </c>
      <c r="L11" s="509" t="s">
        <v>75</v>
      </c>
      <c r="M11" s="509"/>
      <c r="N11" s="171">
        <f>SUM(N24,N34,N44,N54,N64,N74)</f>
        <v>0</v>
      </c>
      <c r="O11" s="171">
        <f>SUM(O24,O34,O44,O54,O64,O74)</f>
        <v>0</v>
      </c>
      <c r="P11" s="171">
        <f>SUM(P24,P34,P44,P54,P64,P74)</f>
        <v>0</v>
      </c>
      <c r="Q11" s="539">
        <f>SUM(Q24,Q34,Q44,Q54,Q64,Q74)</f>
        <v>0</v>
      </c>
      <c r="R11" s="539"/>
      <c r="T11" s="36"/>
    </row>
    <row r="12" spans="2:20" ht="12" customHeight="1" x14ac:dyDescent="0.25">
      <c r="B12" s="530"/>
      <c r="C12" s="509" t="s">
        <v>76</v>
      </c>
      <c r="D12" s="341" t="s">
        <v>103</v>
      </c>
      <c r="E12" s="340">
        <f t="shared" ref="E12:G15" si="0">SUM(E25,E35,E45,E55,E65,E75)</f>
        <v>0</v>
      </c>
      <c r="F12" s="340">
        <f t="shared" si="0"/>
        <v>0</v>
      </c>
      <c r="G12" s="340">
        <f t="shared" si="0"/>
        <v>0</v>
      </c>
      <c r="H12" s="346" t="str">
        <f>IFERROR(H16*H11,"")</f>
        <v/>
      </c>
      <c r="I12" s="346" t="str">
        <f>IFERROR(I16*H11,"")</f>
        <v/>
      </c>
      <c r="K12" s="530"/>
      <c r="L12" s="509" t="s">
        <v>76</v>
      </c>
      <c r="M12" s="341" t="s">
        <v>103</v>
      </c>
      <c r="N12" s="340">
        <f t="shared" ref="N12:P15" si="1">SUM(N25,N35,N45,N55,N65,N75)</f>
        <v>0</v>
      </c>
      <c r="O12" s="340">
        <f t="shared" si="1"/>
        <v>0</v>
      </c>
      <c r="P12" s="340">
        <f t="shared" si="1"/>
        <v>0</v>
      </c>
      <c r="Q12" s="346" t="str">
        <f>IFERROR(Q16*Q11,"")</f>
        <v/>
      </c>
      <c r="R12" s="346" t="str">
        <f>IFERROR(R16*Q11,"")</f>
        <v/>
      </c>
      <c r="T12" s="36"/>
    </row>
    <row r="13" spans="2:20" ht="12" customHeight="1" x14ac:dyDescent="0.25">
      <c r="B13" s="530"/>
      <c r="C13" s="509"/>
      <c r="D13" s="341" t="s">
        <v>77</v>
      </c>
      <c r="E13" s="340">
        <f t="shared" si="0"/>
        <v>0</v>
      </c>
      <c r="F13" s="340">
        <f t="shared" si="0"/>
        <v>0</v>
      </c>
      <c r="G13" s="340">
        <f t="shared" si="0"/>
        <v>0</v>
      </c>
      <c r="H13" s="346" t="str">
        <f>IFERROR(H17*H11,"")</f>
        <v/>
      </c>
      <c r="I13" s="346" t="str">
        <f>IFERROR(I17*H11,"")</f>
        <v/>
      </c>
      <c r="K13" s="530"/>
      <c r="L13" s="509"/>
      <c r="M13" s="341" t="s">
        <v>77</v>
      </c>
      <c r="N13" s="340">
        <f t="shared" si="1"/>
        <v>0</v>
      </c>
      <c r="O13" s="340">
        <f t="shared" si="1"/>
        <v>0</v>
      </c>
      <c r="P13" s="340">
        <f t="shared" si="1"/>
        <v>0</v>
      </c>
      <c r="Q13" s="346" t="str">
        <f>IFERROR(Q17*Q11,"")</f>
        <v/>
      </c>
      <c r="R13" s="346" t="str">
        <f>IFERROR(R17*Q11,"")</f>
        <v/>
      </c>
      <c r="T13" s="36"/>
    </row>
    <row r="14" spans="2:20" ht="12" customHeight="1" x14ac:dyDescent="0.25">
      <c r="B14" s="530"/>
      <c r="C14" s="509"/>
      <c r="D14" s="341" t="s">
        <v>78</v>
      </c>
      <c r="E14" s="340">
        <f t="shared" si="0"/>
        <v>0</v>
      </c>
      <c r="F14" s="340">
        <f t="shared" si="0"/>
        <v>0</v>
      </c>
      <c r="G14" s="340">
        <f t="shared" si="0"/>
        <v>0</v>
      </c>
      <c r="H14" s="346" t="str">
        <f>IFERROR(H18*H11,"")</f>
        <v/>
      </c>
      <c r="I14" s="346" t="str">
        <f>IFERROR(I18*H11,"")</f>
        <v/>
      </c>
      <c r="K14" s="530"/>
      <c r="L14" s="509"/>
      <c r="M14" s="341" t="s">
        <v>78</v>
      </c>
      <c r="N14" s="340">
        <f t="shared" si="1"/>
        <v>0</v>
      </c>
      <c r="O14" s="340">
        <f t="shared" si="1"/>
        <v>0</v>
      </c>
      <c r="P14" s="340">
        <f t="shared" si="1"/>
        <v>0</v>
      </c>
      <c r="Q14" s="346" t="str">
        <f>IFERROR(Q18*Q11,"")</f>
        <v/>
      </c>
      <c r="R14" s="346" t="str">
        <f>IFERROR(R18*Q11,"")</f>
        <v/>
      </c>
      <c r="T14" s="36"/>
    </row>
    <row r="15" spans="2:20" ht="12" customHeight="1" x14ac:dyDescent="0.25">
      <c r="B15" s="530"/>
      <c r="C15" s="509"/>
      <c r="D15" s="341" t="s">
        <v>79</v>
      </c>
      <c r="E15" s="340">
        <f t="shared" si="0"/>
        <v>0</v>
      </c>
      <c r="F15" s="340">
        <f t="shared" si="0"/>
        <v>0</v>
      </c>
      <c r="G15" s="340">
        <f t="shared" si="0"/>
        <v>0</v>
      </c>
      <c r="H15" s="346" t="str">
        <f>IFERROR(H19*H11,"")</f>
        <v/>
      </c>
      <c r="I15" s="346" t="str">
        <f>IFERROR(I19*H11,"")</f>
        <v/>
      </c>
      <c r="K15" s="530"/>
      <c r="L15" s="509"/>
      <c r="M15" s="341" t="s">
        <v>79</v>
      </c>
      <c r="N15" s="340">
        <f t="shared" si="1"/>
        <v>0</v>
      </c>
      <c r="O15" s="340">
        <f t="shared" si="1"/>
        <v>0</v>
      </c>
      <c r="P15" s="340">
        <f t="shared" si="1"/>
        <v>0</v>
      </c>
      <c r="Q15" s="346" t="str">
        <f>IFERROR(Q19*Q11,"")</f>
        <v/>
      </c>
      <c r="R15" s="346" t="str">
        <f>IFERROR(R19*Q11,"")</f>
        <v/>
      </c>
      <c r="T15" s="36"/>
    </row>
    <row r="16" spans="2:20" ht="12" customHeight="1" x14ac:dyDescent="0.25">
      <c r="B16" s="530"/>
      <c r="C16" s="509" t="s">
        <v>80</v>
      </c>
      <c r="D16" s="341" t="s">
        <v>103</v>
      </c>
      <c r="E16" s="332" t="str">
        <f>IFERROR(E12/E11,"")</f>
        <v/>
      </c>
      <c r="F16" s="332" t="str">
        <f>IFERROR(F12/F11,"")</f>
        <v/>
      </c>
      <c r="G16" s="332" t="str">
        <f>IFERROR(G12/G11,"")</f>
        <v/>
      </c>
      <c r="H16" s="167" t="str">
        <f>IFERROR(SUM(H25,H35,H45,H55,H65,H75)/SUM(H24,H34,H44,H54,H64,H74),"")</f>
        <v/>
      </c>
      <c r="I16" s="170" t="str">
        <f>IFERROR(FORECAST(H9,E16:G16,E9:G9),"")</f>
        <v/>
      </c>
      <c r="K16" s="530"/>
      <c r="L16" s="509" t="s">
        <v>80</v>
      </c>
      <c r="M16" s="341" t="s">
        <v>103</v>
      </c>
      <c r="N16" s="332" t="str">
        <f>IFERROR(N12/N11,"")</f>
        <v/>
      </c>
      <c r="O16" s="332" t="str">
        <f>IFERROR(O12/O11,"")</f>
        <v/>
      </c>
      <c r="P16" s="332" t="str">
        <f>IFERROR(P12/P11,"")</f>
        <v/>
      </c>
      <c r="Q16" s="167" t="str">
        <f>IFERROR(SUM(Q25,Q35,Q45,Q55,Q65,Q75)/SUM(Q24,Q34,Q44,Q54,Q64,Q74),"")</f>
        <v/>
      </c>
      <c r="R16" s="170" t="str">
        <f>IFERROR(FORECAST(Q9,N16:P16,N9:P9),"")</f>
        <v/>
      </c>
      <c r="T16" s="36"/>
    </row>
    <row r="17" spans="2:41" ht="12" customHeight="1" x14ac:dyDescent="0.25">
      <c r="B17" s="530"/>
      <c r="C17" s="509"/>
      <c r="D17" s="341" t="s">
        <v>77</v>
      </c>
      <c r="E17" s="332" t="str">
        <f>IFERROR(E13/E11,"")</f>
        <v/>
      </c>
      <c r="F17" s="332" t="str">
        <f>IFERROR(F13/F11,"")</f>
        <v/>
      </c>
      <c r="G17" s="332" t="str">
        <f>IFERROR(G13/G11,"")</f>
        <v/>
      </c>
      <c r="H17" s="167" t="str">
        <f>IFERROR(SUM(H26,H36,H46,H56,H66,H76)/SUM(H24,H34,H44,H54,H64,H74),"")</f>
        <v/>
      </c>
      <c r="I17" s="170" t="str">
        <f>IFERROR(FORECAST(H9,E17:G17,E9:G9),"")</f>
        <v/>
      </c>
      <c r="K17" s="530"/>
      <c r="L17" s="509"/>
      <c r="M17" s="341" t="s">
        <v>77</v>
      </c>
      <c r="N17" s="332" t="str">
        <f>IFERROR(N13/N11,"")</f>
        <v/>
      </c>
      <c r="O17" s="332" t="str">
        <f>IFERROR(O13/O11,"")</f>
        <v/>
      </c>
      <c r="P17" s="332" t="str">
        <f>IFERROR(P13/P11,"")</f>
        <v/>
      </c>
      <c r="Q17" s="167" t="str">
        <f>IFERROR(SUM(Q26,Q36,Q46,Q56,Q66,Q76)/SUM(Q24,Q34,Q44,Q54,Q64,Q74),"")</f>
        <v/>
      </c>
      <c r="R17" s="170" t="str">
        <f>IFERROR(FORECAST(Q9,N17:P17,N9:P9),"")</f>
        <v/>
      </c>
      <c r="T17" s="36"/>
    </row>
    <row r="18" spans="2:41" ht="12" customHeight="1" x14ac:dyDescent="0.25">
      <c r="B18" s="530"/>
      <c r="C18" s="509"/>
      <c r="D18" s="341" t="s">
        <v>78</v>
      </c>
      <c r="E18" s="332" t="str">
        <f>IFERROR(E14/E11,"")</f>
        <v/>
      </c>
      <c r="F18" s="332" t="str">
        <f>IFERROR(F14/F11,"")</f>
        <v/>
      </c>
      <c r="G18" s="332" t="str">
        <f>IFERROR(G14/G11,"")</f>
        <v/>
      </c>
      <c r="H18" s="167" t="str">
        <f>IFERROR(SUM(H27,H37,H47,H57,H67,H77)/SUM(H24,H34,H44,H54,H64,H74),"")</f>
        <v/>
      </c>
      <c r="I18" s="170" t="str">
        <f>IFERROR(FORECAST(H9,E18:G18,E9:G9),"")</f>
        <v/>
      </c>
      <c r="K18" s="530"/>
      <c r="L18" s="509"/>
      <c r="M18" s="341" t="s">
        <v>78</v>
      </c>
      <c r="N18" s="332" t="str">
        <f>IFERROR(N14/N11,"")</f>
        <v/>
      </c>
      <c r="O18" s="332" t="str">
        <f>IFERROR(O14/O11,"")</f>
        <v/>
      </c>
      <c r="P18" s="332" t="str">
        <f>IFERROR(P14/P11,"")</f>
        <v/>
      </c>
      <c r="Q18" s="167" t="str">
        <f>IFERROR(SUM(Q27,Q37,Q47,Q57,Q67,Q77)/SUM(Q24,Q34,Q44,Q54,Q64,Q74),"")</f>
        <v/>
      </c>
      <c r="R18" s="170" t="str">
        <f>IFERROR(FORECAST(Q9,N18:P18,N9:P9),"")</f>
        <v/>
      </c>
      <c r="T18" s="36"/>
    </row>
    <row r="19" spans="2:41" ht="12" customHeight="1" x14ac:dyDescent="0.25">
      <c r="B19" s="530"/>
      <c r="C19" s="509"/>
      <c r="D19" s="341" t="s">
        <v>79</v>
      </c>
      <c r="E19" s="343" t="str">
        <f>IFERROR(E15/E11,"")</f>
        <v/>
      </c>
      <c r="F19" s="343" t="str">
        <f>IFERROR(F15/F11,"")</f>
        <v/>
      </c>
      <c r="G19" s="343" t="str">
        <f>IFERROR(G15/G11,"")</f>
        <v/>
      </c>
      <c r="H19" s="167" t="str">
        <f>IFERROR(SUM(H28,H38,H48,H58,H68,H78)/SUM(H24,H34,H44,H54,H64,H74),"")</f>
        <v/>
      </c>
      <c r="I19" s="170" t="str">
        <f>IFERROR(FORECAST(H9,E19:G19,E9:G9),"")</f>
        <v/>
      </c>
      <c r="J19" s="25"/>
      <c r="K19" s="530"/>
      <c r="L19" s="509"/>
      <c r="M19" s="341" t="s">
        <v>79</v>
      </c>
      <c r="N19" s="343" t="str">
        <f>IFERROR(N15/N11,"")</f>
        <v/>
      </c>
      <c r="O19" s="343" t="str">
        <f>IFERROR(O15/O11,"")</f>
        <v/>
      </c>
      <c r="P19" s="343" t="str">
        <f>IFERROR(P15/P11,"")</f>
        <v/>
      </c>
      <c r="Q19" s="167" t="str">
        <f>IFERROR(SUM(Q28,Q38,Q48,Q58,Q68,Q78)/SUM(Q24,Q34,Q44,Q54,Q64,Q74),"")</f>
        <v/>
      </c>
      <c r="R19" s="170" t="str">
        <f>IFERROR(FORECAST(Q9,N19:P19,N9:P9),"")</f>
        <v/>
      </c>
    </row>
    <row r="20" spans="2:41" s="4" customFormat="1" ht="39" customHeight="1" x14ac:dyDescent="0.5">
      <c r="B20" s="99" t="s">
        <v>125</v>
      </c>
      <c r="C20" s="27"/>
      <c r="D20" s="27"/>
      <c r="E20" s="27"/>
      <c r="F20" s="27"/>
      <c r="G20" s="27"/>
      <c r="H20" s="27"/>
      <c r="I20" s="27"/>
      <c r="J20" s="28"/>
      <c r="K20" s="28"/>
      <c r="L20" s="28"/>
      <c r="M20" s="28"/>
      <c r="N20" s="27"/>
      <c r="O20" s="27"/>
      <c r="P20" s="27"/>
      <c r="Q20" s="27"/>
      <c r="R20" s="27"/>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2:41" ht="4.5" customHeight="1" x14ac:dyDescent="0.25">
      <c r="B21" s="26"/>
      <c r="C21" s="25"/>
      <c r="D21" s="25"/>
      <c r="E21" s="25"/>
      <c r="F21" s="25"/>
      <c r="G21" s="25"/>
      <c r="H21" s="25"/>
      <c r="I21" s="25"/>
      <c r="N21" s="25"/>
      <c r="O21" s="25"/>
      <c r="P21" s="25"/>
      <c r="Q21" s="25"/>
      <c r="R21" s="25"/>
    </row>
    <row r="22" spans="2:41" ht="22.5" customHeight="1" x14ac:dyDescent="0.25">
      <c r="B22" s="512" t="s">
        <v>94</v>
      </c>
      <c r="C22" s="512"/>
      <c r="D22" s="512"/>
      <c r="E22" s="507">
        <v>2014</v>
      </c>
      <c r="F22" s="507">
        <v>2015</v>
      </c>
      <c r="G22" s="507">
        <v>2016</v>
      </c>
      <c r="H22" s="507">
        <v>2017</v>
      </c>
      <c r="I22" s="507"/>
      <c r="K22" s="512" t="s">
        <v>95</v>
      </c>
      <c r="L22" s="512"/>
      <c r="M22" s="512"/>
      <c r="N22" s="507">
        <v>2014</v>
      </c>
      <c r="O22" s="507">
        <v>2015</v>
      </c>
      <c r="P22" s="507">
        <v>2016</v>
      </c>
      <c r="Q22" s="507">
        <v>2017</v>
      </c>
      <c r="R22" s="507"/>
      <c r="T22" s="36"/>
    </row>
    <row r="23" spans="2:41" ht="23.25" customHeight="1" x14ac:dyDescent="0.25">
      <c r="B23" s="512"/>
      <c r="C23" s="512"/>
      <c r="D23" s="512"/>
      <c r="E23" s="507"/>
      <c r="F23" s="507"/>
      <c r="G23" s="507"/>
      <c r="H23" s="438" t="s">
        <v>72</v>
      </c>
      <c r="I23" s="438" t="s">
        <v>73</v>
      </c>
      <c r="K23" s="512"/>
      <c r="L23" s="512"/>
      <c r="M23" s="512"/>
      <c r="N23" s="507"/>
      <c r="O23" s="507"/>
      <c r="P23" s="507"/>
      <c r="Q23" s="438" t="s">
        <v>72</v>
      </c>
      <c r="R23" s="438" t="s">
        <v>73</v>
      </c>
      <c r="T23" s="36"/>
    </row>
    <row r="24" spans="2:41" ht="12" customHeight="1" x14ac:dyDescent="0.25">
      <c r="B24" s="535" t="s">
        <v>105</v>
      </c>
      <c r="C24" s="509" t="s">
        <v>75</v>
      </c>
      <c r="D24" s="509"/>
      <c r="E24" s="117">
        <v>0</v>
      </c>
      <c r="F24" s="440">
        <v>0</v>
      </c>
      <c r="G24" s="440">
        <v>0</v>
      </c>
      <c r="H24" s="510">
        <v>0</v>
      </c>
      <c r="I24" s="510"/>
      <c r="K24" s="535" t="s">
        <v>105</v>
      </c>
      <c r="L24" s="509" t="s">
        <v>75</v>
      </c>
      <c r="M24" s="509"/>
      <c r="N24" s="117">
        <v>0</v>
      </c>
      <c r="O24" s="440">
        <v>0</v>
      </c>
      <c r="P24" s="440">
        <v>0</v>
      </c>
      <c r="Q24" s="510">
        <v>0</v>
      </c>
      <c r="R24" s="510"/>
      <c r="T24" s="36"/>
    </row>
    <row r="25" spans="2:41" ht="12" customHeight="1" x14ac:dyDescent="0.25">
      <c r="B25" s="535"/>
      <c r="C25" s="509" t="s">
        <v>76</v>
      </c>
      <c r="D25" s="338" t="s">
        <v>103</v>
      </c>
      <c r="E25" s="126">
        <v>0</v>
      </c>
      <c r="F25" s="126">
        <v>0</v>
      </c>
      <c r="G25" s="126">
        <v>0</v>
      </c>
      <c r="H25" s="169">
        <f>ROUNDUP(H29*H24,0)</f>
        <v>0</v>
      </c>
      <c r="I25" s="342" t="str">
        <f>IFERROR(I29*H24,"")</f>
        <v/>
      </c>
      <c r="K25" s="535"/>
      <c r="L25" s="509" t="s">
        <v>76</v>
      </c>
      <c r="M25" s="338" t="s">
        <v>103</v>
      </c>
      <c r="N25" s="126">
        <v>0</v>
      </c>
      <c r="O25" s="126">
        <v>0</v>
      </c>
      <c r="P25" s="126">
        <v>0</v>
      </c>
      <c r="Q25" s="169">
        <f>ROUNDUP(Q29*Q24,0)</f>
        <v>0</v>
      </c>
      <c r="R25" s="342" t="str">
        <f>IFERROR(R29*Q24,"")</f>
        <v/>
      </c>
      <c r="T25" s="36"/>
    </row>
    <row r="26" spans="2:41" ht="12" customHeight="1" x14ac:dyDescent="0.25">
      <c r="B26" s="535"/>
      <c r="C26" s="509"/>
      <c r="D26" s="338" t="s">
        <v>77</v>
      </c>
      <c r="E26" s="126">
        <v>0</v>
      </c>
      <c r="F26" s="126">
        <v>0</v>
      </c>
      <c r="G26" s="126">
        <v>0</v>
      </c>
      <c r="H26" s="169">
        <f>ROUNDUP(H30*H24,0)</f>
        <v>0</v>
      </c>
      <c r="I26" s="342" t="str">
        <f>IFERROR(I30*H24,"")</f>
        <v/>
      </c>
      <c r="K26" s="535"/>
      <c r="L26" s="509"/>
      <c r="M26" s="338" t="s">
        <v>77</v>
      </c>
      <c r="N26" s="126">
        <v>0</v>
      </c>
      <c r="O26" s="126">
        <v>0</v>
      </c>
      <c r="P26" s="126">
        <v>0</v>
      </c>
      <c r="Q26" s="169">
        <f>ROUNDUP(Q30*Q24,0)</f>
        <v>0</v>
      </c>
      <c r="R26" s="342" t="str">
        <f>IFERROR(R30*Q24,"")</f>
        <v/>
      </c>
      <c r="T26" s="36"/>
    </row>
    <row r="27" spans="2:41" ht="12" customHeight="1" x14ac:dyDescent="0.25">
      <c r="B27" s="535"/>
      <c r="C27" s="509"/>
      <c r="D27" s="338" t="s">
        <v>78</v>
      </c>
      <c r="E27" s="126">
        <v>0</v>
      </c>
      <c r="F27" s="126">
        <v>0</v>
      </c>
      <c r="G27" s="126">
        <v>0</v>
      </c>
      <c r="H27" s="169">
        <f>ROUNDUP(H31*H24,0)</f>
        <v>0</v>
      </c>
      <c r="I27" s="342" t="str">
        <f>IFERROR(I31*H24,"")</f>
        <v/>
      </c>
      <c r="K27" s="535"/>
      <c r="L27" s="509"/>
      <c r="M27" s="338" t="s">
        <v>78</v>
      </c>
      <c r="N27" s="126">
        <v>0</v>
      </c>
      <c r="O27" s="126">
        <v>0</v>
      </c>
      <c r="P27" s="126">
        <v>0</v>
      </c>
      <c r="Q27" s="169">
        <f>ROUNDUP(Q31*Q24,0)</f>
        <v>0</v>
      </c>
      <c r="R27" s="342" t="str">
        <f>IFERROR(R31*Q24,"")</f>
        <v/>
      </c>
      <c r="T27" s="36"/>
    </row>
    <row r="28" spans="2:41" ht="12" customHeight="1" x14ac:dyDescent="0.25">
      <c r="B28" s="535"/>
      <c r="C28" s="509"/>
      <c r="D28" s="338" t="s">
        <v>79</v>
      </c>
      <c r="E28" s="126">
        <v>0</v>
      </c>
      <c r="F28" s="127">
        <v>0</v>
      </c>
      <c r="G28" s="127">
        <v>0</v>
      </c>
      <c r="H28" s="169">
        <f>ROUNDUP(H32*H24,0)</f>
        <v>0</v>
      </c>
      <c r="I28" s="342" t="str">
        <f>IFERROR(I32*H24,"")</f>
        <v/>
      </c>
      <c r="K28" s="535"/>
      <c r="L28" s="509"/>
      <c r="M28" s="338" t="s">
        <v>79</v>
      </c>
      <c r="N28" s="126">
        <v>0</v>
      </c>
      <c r="O28" s="127">
        <v>0</v>
      </c>
      <c r="P28" s="127">
        <v>0</v>
      </c>
      <c r="Q28" s="169">
        <f>ROUNDUP(Q32*Q24,0)</f>
        <v>0</v>
      </c>
      <c r="R28" s="342" t="str">
        <f>IFERROR(R32*Q24,"")</f>
        <v/>
      </c>
      <c r="T28" s="36"/>
    </row>
    <row r="29" spans="2:41" ht="12" customHeight="1" x14ac:dyDescent="0.25">
      <c r="B29" s="535"/>
      <c r="C29" s="509" t="s">
        <v>80</v>
      </c>
      <c r="D29" s="338" t="s">
        <v>103</v>
      </c>
      <c r="E29" s="167" t="str">
        <f>IFERROR(E25/E24,"")</f>
        <v/>
      </c>
      <c r="F29" s="167" t="str">
        <f>IFERROR(F25/F24,"")</f>
        <v/>
      </c>
      <c r="G29" s="167" t="str">
        <f>IFERROR(G25/G24,"")</f>
        <v/>
      </c>
      <c r="H29" s="118">
        <v>0</v>
      </c>
      <c r="I29" s="170" t="str">
        <f>IFERROR(FORECAST(H22,E29:G29,E22:G22),"")</f>
        <v/>
      </c>
      <c r="K29" s="535"/>
      <c r="L29" s="509" t="s">
        <v>80</v>
      </c>
      <c r="M29" s="338" t="s">
        <v>103</v>
      </c>
      <c r="N29" s="167" t="str">
        <f>IFERROR(N25/N24,"")</f>
        <v/>
      </c>
      <c r="O29" s="167" t="str">
        <f>IFERROR(O25/O24,"")</f>
        <v/>
      </c>
      <c r="P29" s="167" t="str">
        <f>IFERROR(P25/P24,"")</f>
        <v/>
      </c>
      <c r="Q29" s="118">
        <v>0</v>
      </c>
      <c r="R29" s="170" t="str">
        <f>IFERROR(FORECAST(Q22,N29:P29,N22:P22),"")</f>
        <v/>
      </c>
      <c r="T29" s="36"/>
    </row>
    <row r="30" spans="2:41" ht="12" customHeight="1" x14ac:dyDescent="0.25">
      <c r="B30" s="535"/>
      <c r="C30" s="509"/>
      <c r="D30" s="338" t="s">
        <v>77</v>
      </c>
      <c r="E30" s="167" t="str">
        <f>IFERROR(E26/E24,"")</f>
        <v/>
      </c>
      <c r="F30" s="167" t="str">
        <f>IFERROR(F26/F24,"")</f>
        <v/>
      </c>
      <c r="G30" s="167" t="str">
        <f>IFERROR(G26/G24,"")</f>
        <v/>
      </c>
      <c r="H30" s="118">
        <v>0</v>
      </c>
      <c r="I30" s="170" t="str">
        <f>IFERROR(FORECAST(H22,E30:G30,E22:G22),"")</f>
        <v/>
      </c>
      <c r="K30" s="535"/>
      <c r="L30" s="509"/>
      <c r="M30" s="338" t="s">
        <v>77</v>
      </c>
      <c r="N30" s="167" t="str">
        <f>IFERROR(N26/N24,"")</f>
        <v/>
      </c>
      <c r="O30" s="167" t="str">
        <f>IFERROR(O26/O24,"")</f>
        <v/>
      </c>
      <c r="P30" s="167" t="str">
        <f>IFERROR(P26/P24,"")</f>
        <v/>
      </c>
      <c r="Q30" s="118">
        <v>0</v>
      </c>
      <c r="R30" s="170" t="str">
        <f>IFERROR(FORECAST(Q22,N30:P30,N22:P22),"")</f>
        <v/>
      </c>
      <c r="T30" s="36"/>
    </row>
    <row r="31" spans="2:41" ht="12" customHeight="1" x14ac:dyDescent="0.25">
      <c r="B31" s="535"/>
      <c r="C31" s="509"/>
      <c r="D31" s="338" t="s">
        <v>78</v>
      </c>
      <c r="E31" s="167" t="str">
        <f>IFERROR(E27/E24,"")</f>
        <v/>
      </c>
      <c r="F31" s="167" t="str">
        <f>IFERROR(F27/F24,"")</f>
        <v/>
      </c>
      <c r="G31" s="167" t="str">
        <f>IFERROR(G27/G24,"")</f>
        <v/>
      </c>
      <c r="H31" s="118">
        <v>0</v>
      </c>
      <c r="I31" s="170" t="str">
        <f>IFERROR(FORECAST(H22,E31:G31,E22:G22),"")</f>
        <v/>
      </c>
      <c r="K31" s="535"/>
      <c r="L31" s="509"/>
      <c r="M31" s="338" t="s">
        <v>78</v>
      </c>
      <c r="N31" s="167" t="str">
        <f>IFERROR(N27/N24,"")</f>
        <v/>
      </c>
      <c r="O31" s="167" t="str">
        <f>IFERROR(O27/O24,"")</f>
        <v/>
      </c>
      <c r="P31" s="167" t="str">
        <f>IFERROR(P27/P24,"")</f>
        <v/>
      </c>
      <c r="Q31" s="118">
        <v>0</v>
      </c>
      <c r="R31" s="170" t="str">
        <f>IFERROR(FORECAST(Q22,N31:P31,N22:P22),"")</f>
        <v/>
      </c>
      <c r="T31" s="36"/>
    </row>
    <row r="32" spans="2:41" ht="12" customHeight="1" x14ac:dyDescent="0.25">
      <c r="B32" s="535"/>
      <c r="C32" s="509"/>
      <c r="D32" s="338" t="s">
        <v>79</v>
      </c>
      <c r="E32" s="168" t="str">
        <f>IFERROR(E28/E24,"")</f>
        <v/>
      </c>
      <c r="F32" s="168" t="str">
        <f>IFERROR(F28/F24,"")</f>
        <v/>
      </c>
      <c r="G32" s="168" t="str">
        <f>IFERROR(G28/G24,"")</f>
        <v/>
      </c>
      <c r="H32" s="118">
        <v>0</v>
      </c>
      <c r="I32" s="170" t="str">
        <f>IFERROR(FORECAST(H22,E32:G32,E22:G22),"")</f>
        <v/>
      </c>
      <c r="J32" s="25"/>
      <c r="K32" s="535"/>
      <c r="L32" s="509"/>
      <c r="M32" s="338" t="s">
        <v>79</v>
      </c>
      <c r="N32" s="168" t="str">
        <f>IFERROR(N28/N24,"")</f>
        <v/>
      </c>
      <c r="O32" s="168" t="str">
        <f>IFERROR(O28/O24,"")</f>
        <v/>
      </c>
      <c r="P32" s="168" t="str">
        <f>IFERROR(P28/P24,"")</f>
        <v/>
      </c>
      <c r="Q32" s="118">
        <v>0</v>
      </c>
      <c r="R32" s="170" t="str">
        <f>IFERROR(FORECAST(Q22,N32:P32,N22:P22),"")</f>
        <v/>
      </c>
    </row>
    <row r="33" spans="2:41" s="125" customFormat="1" ht="12" customHeight="1" x14ac:dyDescent="0.25">
      <c r="B33" s="119"/>
      <c r="C33" s="120"/>
      <c r="D33" s="121"/>
      <c r="E33" s="122" t="str">
        <f>IF(SUM(E25:E28)=E24,"","datos erróneos")</f>
        <v/>
      </c>
      <c r="F33" s="122" t="str">
        <f>IF(SUM(F25:F28)=F24,"","datos erróneos")</f>
        <v/>
      </c>
      <c r="G33" s="122" t="str">
        <f>IF(SUM(G25:G28)=G24,"","datos erróneos")</f>
        <v/>
      </c>
      <c r="H33" s="122" t="str">
        <f>IF(SUM(H29:H32)=1,"",(IF(SUM(H29:H32)=0,"","datos erróneos")))</f>
        <v/>
      </c>
      <c r="I33" s="123"/>
      <c r="J33" s="124"/>
      <c r="K33" s="119"/>
      <c r="L33" s="120"/>
      <c r="M33" s="121"/>
      <c r="N33" s="122" t="str">
        <f>IF(SUM(N25:N28)=N24,"","datos erróneos")</f>
        <v/>
      </c>
      <c r="O33" s="122" t="str">
        <f>IF(SUM(O25:O28)=O24,"","datos erróneos")</f>
        <v/>
      </c>
      <c r="P33" s="122" t="str">
        <f>IF(SUM(P25:P28)=P24,"","datos erróneos")</f>
        <v/>
      </c>
      <c r="Q33" s="122" t="str">
        <f>IF(SUM(Q29:Q32)=1,"",(IF(SUM(Q29:Q32)=0,"","datos erróneos")))</f>
        <v/>
      </c>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row>
    <row r="34" spans="2:41" ht="12" customHeight="1" x14ac:dyDescent="0.25">
      <c r="B34" s="535" t="s">
        <v>106</v>
      </c>
      <c r="C34" s="509" t="s">
        <v>75</v>
      </c>
      <c r="D34" s="509"/>
      <c r="E34" s="117">
        <v>0</v>
      </c>
      <c r="F34" s="440">
        <v>0</v>
      </c>
      <c r="G34" s="440">
        <v>0</v>
      </c>
      <c r="H34" s="510">
        <v>0</v>
      </c>
      <c r="I34" s="510"/>
      <c r="K34" s="535" t="s">
        <v>106</v>
      </c>
      <c r="L34" s="509" t="s">
        <v>75</v>
      </c>
      <c r="M34" s="509"/>
      <c r="N34" s="117">
        <v>0</v>
      </c>
      <c r="O34" s="440">
        <v>0</v>
      </c>
      <c r="P34" s="440">
        <v>0</v>
      </c>
      <c r="Q34" s="510">
        <v>0</v>
      </c>
      <c r="R34" s="510"/>
      <c r="T34" s="36"/>
    </row>
    <row r="35" spans="2:41" ht="12" customHeight="1" x14ac:dyDescent="0.25">
      <c r="B35" s="535"/>
      <c r="C35" s="509" t="s">
        <v>76</v>
      </c>
      <c r="D35" s="338" t="s">
        <v>103</v>
      </c>
      <c r="E35" s="126">
        <v>0</v>
      </c>
      <c r="F35" s="126">
        <v>0</v>
      </c>
      <c r="G35" s="126">
        <v>0</v>
      </c>
      <c r="H35" s="169">
        <f>ROUNDUP(H39*H34,0)</f>
        <v>0</v>
      </c>
      <c r="I35" s="342" t="str">
        <f>IFERROR(I39*H34,"")</f>
        <v/>
      </c>
      <c r="K35" s="535"/>
      <c r="L35" s="509" t="s">
        <v>76</v>
      </c>
      <c r="M35" s="338" t="s">
        <v>103</v>
      </c>
      <c r="N35" s="126">
        <v>0</v>
      </c>
      <c r="O35" s="126">
        <v>0</v>
      </c>
      <c r="P35" s="126">
        <v>0</v>
      </c>
      <c r="Q35" s="169">
        <f>ROUNDUP(Q39*Q34,0)</f>
        <v>0</v>
      </c>
      <c r="R35" s="342" t="str">
        <f>IFERROR(R39*Q34,"")</f>
        <v/>
      </c>
      <c r="T35" s="36"/>
    </row>
    <row r="36" spans="2:41" ht="12" customHeight="1" x14ac:dyDescent="0.25">
      <c r="B36" s="535"/>
      <c r="C36" s="509"/>
      <c r="D36" s="338" t="s">
        <v>77</v>
      </c>
      <c r="E36" s="126">
        <v>0</v>
      </c>
      <c r="F36" s="126">
        <v>0</v>
      </c>
      <c r="G36" s="126">
        <v>0</v>
      </c>
      <c r="H36" s="169">
        <f>ROUNDUP(H40*H34,0)</f>
        <v>0</v>
      </c>
      <c r="I36" s="342" t="str">
        <f>IFERROR(I40*H34,"")</f>
        <v/>
      </c>
      <c r="K36" s="535"/>
      <c r="L36" s="509"/>
      <c r="M36" s="338" t="s">
        <v>77</v>
      </c>
      <c r="N36" s="126">
        <v>0</v>
      </c>
      <c r="O36" s="126">
        <v>0</v>
      </c>
      <c r="P36" s="126">
        <v>0</v>
      </c>
      <c r="Q36" s="169">
        <f>ROUNDUP(Q40*Q34,0)</f>
        <v>0</v>
      </c>
      <c r="R36" s="342" t="str">
        <f>IFERROR(R40*Q34,"")</f>
        <v/>
      </c>
      <c r="T36" s="36"/>
    </row>
    <row r="37" spans="2:41" ht="12" customHeight="1" x14ac:dyDescent="0.25">
      <c r="B37" s="535"/>
      <c r="C37" s="509"/>
      <c r="D37" s="338" t="s">
        <v>78</v>
      </c>
      <c r="E37" s="126">
        <v>0</v>
      </c>
      <c r="F37" s="126">
        <v>0</v>
      </c>
      <c r="G37" s="126">
        <v>0</v>
      </c>
      <c r="H37" s="169">
        <f>ROUNDUP(H41*H34,0)</f>
        <v>0</v>
      </c>
      <c r="I37" s="342" t="str">
        <f>IFERROR(I41*H34,"")</f>
        <v/>
      </c>
      <c r="K37" s="535"/>
      <c r="L37" s="509"/>
      <c r="M37" s="338" t="s">
        <v>78</v>
      </c>
      <c r="N37" s="126">
        <v>0</v>
      </c>
      <c r="O37" s="126">
        <v>0</v>
      </c>
      <c r="P37" s="126">
        <v>0</v>
      </c>
      <c r="Q37" s="169">
        <f>ROUNDUP(Q41*Q34,0)</f>
        <v>0</v>
      </c>
      <c r="R37" s="342" t="str">
        <f>IFERROR(R41*Q34,"")</f>
        <v/>
      </c>
      <c r="T37" s="36"/>
    </row>
    <row r="38" spans="2:41" ht="12" customHeight="1" x14ac:dyDescent="0.25">
      <c r="B38" s="535"/>
      <c r="C38" s="509"/>
      <c r="D38" s="338" t="s">
        <v>79</v>
      </c>
      <c r="E38" s="126">
        <v>0</v>
      </c>
      <c r="F38" s="127">
        <v>0</v>
      </c>
      <c r="G38" s="127">
        <v>0</v>
      </c>
      <c r="H38" s="169">
        <f>ROUNDUP(H42*H34,0)</f>
        <v>0</v>
      </c>
      <c r="I38" s="342" t="str">
        <f>IFERROR(I42*H34,"")</f>
        <v/>
      </c>
      <c r="K38" s="535"/>
      <c r="L38" s="509"/>
      <c r="M38" s="338" t="s">
        <v>79</v>
      </c>
      <c r="N38" s="126">
        <v>0</v>
      </c>
      <c r="O38" s="127">
        <v>0</v>
      </c>
      <c r="P38" s="127">
        <v>0</v>
      </c>
      <c r="Q38" s="169">
        <f>ROUNDUP(Q42*Q34,0)</f>
        <v>0</v>
      </c>
      <c r="R38" s="342" t="str">
        <f>IFERROR(R42*Q34,"")</f>
        <v/>
      </c>
      <c r="T38" s="36"/>
    </row>
    <row r="39" spans="2:41" ht="12" customHeight="1" x14ac:dyDescent="0.25">
      <c r="B39" s="535"/>
      <c r="C39" s="509" t="s">
        <v>80</v>
      </c>
      <c r="D39" s="338" t="s">
        <v>103</v>
      </c>
      <c r="E39" s="167" t="str">
        <f>IFERROR(E35/E34,"")</f>
        <v/>
      </c>
      <c r="F39" s="167" t="str">
        <f>IFERROR(F35/F34,"")</f>
        <v/>
      </c>
      <c r="G39" s="167" t="str">
        <f>IFERROR(G35/G34,"")</f>
        <v/>
      </c>
      <c r="H39" s="118">
        <v>0</v>
      </c>
      <c r="I39" s="170" t="str">
        <f>IFERROR(FORECAST(H22,E39:G39,E22:G22),"")</f>
        <v/>
      </c>
      <c r="K39" s="535"/>
      <c r="L39" s="509" t="s">
        <v>80</v>
      </c>
      <c r="M39" s="338" t="s">
        <v>103</v>
      </c>
      <c r="N39" s="167" t="str">
        <f>IFERROR(N35/N34,"")</f>
        <v/>
      </c>
      <c r="O39" s="167" t="str">
        <f>IFERROR(O35/O34,"")</f>
        <v/>
      </c>
      <c r="P39" s="167" t="str">
        <f>IFERROR(P35/P34,"")</f>
        <v/>
      </c>
      <c r="Q39" s="118">
        <v>0</v>
      </c>
      <c r="R39" s="170" t="str">
        <f>IFERROR(FORECAST(Q22,N39:P39,N22:P22),"")</f>
        <v/>
      </c>
      <c r="T39" s="36"/>
    </row>
    <row r="40" spans="2:41" ht="12" customHeight="1" x14ac:dyDescent="0.25">
      <c r="B40" s="535"/>
      <c r="C40" s="509"/>
      <c r="D40" s="338" t="s">
        <v>77</v>
      </c>
      <c r="E40" s="167" t="str">
        <f>IFERROR(E36/E34,"")</f>
        <v/>
      </c>
      <c r="F40" s="167" t="str">
        <f>IFERROR(F36/F34,"")</f>
        <v/>
      </c>
      <c r="G40" s="167" t="str">
        <f>IFERROR(G36/G34,"")</f>
        <v/>
      </c>
      <c r="H40" s="118">
        <v>0</v>
      </c>
      <c r="I40" s="170" t="str">
        <f>IFERROR(FORECAST(H22,E40:G40,E22:G22),"")</f>
        <v/>
      </c>
      <c r="K40" s="535"/>
      <c r="L40" s="509"/>
      <c r="M40" s="338" t="s">
        <v>77</v>
      </c>
      <c r="N40" s="167" t="str">
        <f>IFERROR(N36/N34,"")</f>
        <v/>
      </c>
      <c r="O40" s="167" t="str">
        <f>IFERROR(O36/O34,"")</f>
        <v/>
      </c>
      <c r="P40" s="167" t="str">
        <f>IFERROR(P36/P34,"")</f>
        <v/>
      </c>
      <c r="Q40" s="118">
        <v>0</v>
      </c>
      <c r="R40" s="170" t="str">
        <f>IFERROR(FORECAST(Q22,N40:P40,N22:P22),"")</f>
        <v/>
      </c>
      <c r="T40" s="36"/>
    </row>
    <row r="41" spans="2:41" ht="12" customHeight="1" x14ac:dyDescent="0.25">
      <c r="B41" s="535"/>
      <c r="C41" s="509"/>
      <c r="D41" s="338" t="s">
        <v>78</v>
      </c>
      <c r="E41" s="167" t="str">
        <f>IFERROR(E37/E34,"")</f>
        <v/>
      </c>
      <c r="F41" s="167" t="str">
        <f>IFERROR(F37/F34,"")</f>
        <v/>
      </c>
      <c r="G41" s="167" t="str">
        <f>IFERROR(G37/G34,"")</f>
        <v/>
      </c>
      <c r="H41" s="118">
        <v>0</v>
      </c>
      <c r="I41" s="170" t="str">
        <f>IFERROR(FORECAST(H22,E41:G41,E22:G22),"")</f>
        <v/>
      </c>
      <c r="K41" s="535"/>
      <c r="L41" s="509"/>
      <c r="M41" s="338" t="s">
        <v>78</v>
      </c>
      <c r="N41" s="167" t="str">
        <f>IFERROR(N37/N34,"")</f>
        <v/>
      </c>
      <c r="O41" s="167" t="str">
        <f>IFERROR(O37/O34,"")</f>
        <v/>
      </c>
      <c r="P41" s="167" t="str">
        <f>IFERROR(P37/P34,"")</f>
        <v/>
      </c>
      <c r="Q41" s="118">
        <v>0</v>
      </c>
      <c r="R41" s="170" t="str">
        <f>IFERROR(FORECAST(Q22,N41:P41,N22:P22),"")</f>
        <v/>
      </c>
      <c r="T41" s="36"/>
    </row>
    <row r="42" spans="2:41" ht="12" customHeight="1" x14ac:dyDescent="0.25">
      <c r="B42" s="535"/>
      <c r="C42" s="509"/>
      <c r="D42" s="338" t="s">
        <v>79</v>
      </c>
      <c r="E42" s="168" t="str">
        <f>IFERROR(E38/E34,"")</f>
        <v/>
      </c>
      <c r="F42" s="168" t="str">
        <f>IFERROR(F38/F34,"")</f>
        <v/>
      </c>
      <c r="G42" s="168" t="str">
        <f>IFERROR(G38/G34,"")</f>
        <v/>
      </c>
      <c r="H42" s="118">
        <v>0</v>
      </c>
      <c r="I42" s="170" t="str">
        <f>IFERROR(FORECAST(H22,E42:G42,E22:G22),"")</f>
        <v/>
      </c>
      <c r="J42" s="25"/>
      <c r="K42" s="535"/>
      <c r="L42" s="509"/>
      <c r="M42" s="338" t="s">
        <v>79</v>
      </c>
      <c r="N42" s="168" t="str">
        <f>IFERROR(N38/N34,"")</f>
        <v/>
      </c>
      <c r="O42" s="168" t="str">
        <f>IFERROR(O38/O34,"")</f>
        <v/>
      </c>
      <c r="P42" s="168" t="str">
        <f>IFERROR(P38/P34,"")</f>
        <v/>
      </c>
      <c r="Q42" s="118">
        <v>0</v>
      </c>
      <c r="R42" s="170" t="str">
        <f>IFERROR(FORECAST(Q22,N42:P42,N22:P22),"")</f>
        <v/>
      </c>
    </row>
    <row r="43" spans="2:41" s="125" customFormat="1" ht="12" customHeight="1" x14ac:dyDescent="0.25">
      <c r="B43" s="119"/>
      <c r="C43" s="120"/>
      <c r="D43" s="121"/>
      <c r="E43" s="122" t="str">
        <f>IF(SUM(E35:E38)=E34,"","datos erróneos")</f>
        <v/>
      </c>
      <c r="F43" s="122" t="str">
        <f>IF(SUM(F35:F38)=F34,"","datos erróneos")</f>
        <v/>
      </c>
      <c r="G43" s="122" t="str">
        <f>IF(SUM(G35:G38)=G34,"","datos erróneos")</f>
        <v/>
      </c>
      <c r="H43" s="122" t="str">
        <f>IF(SUM(H39:H42)=1,"",(IF(SUM(H39:H42)=0,"","datos erróneos")))</f>
        <v/>
      </c>
      <c r="I43" s="123"/>
      <c r="J43" s="124"/>
      <c r="K43" s="119"/>
      <c r="L43" s="120"/>
      <c r="M43" s="121"/>
      <c r="N43" s="122" t="str">
        <f>IF(SUM(N35:N38)=N34,"","datos erróneos")</f>
        <v/>
      </c>
      <c r="O43" s="122" t="str">
        <f>IF(SUM(O35:O38)=O34,"","datos erróneos")</f>
        <v/>
      </c>
      <c r="P43" s="122" t="str">
        <f>IF(SUM(P35:P38)=P34,"","datos erróneos")</f>
        <v/>
      </c>
      <c r="Q43" s="122" t="str">
        <f>IF(SUM(Q39:Q42)=1,"",(IF(SUM(Q39:Q42)=0,"","datos erróneos")))</f>
        <v/>
      </c>
      <c r="R43" s="123"/>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row>
    <row r="44" spans="2:41" ht="12" customHeight="1" x14ac:dyDescent="0.25">
      <c r="B44" s="535" t="s">
        <v>107</v>
      </c>
      <c r="C44" s="509" t="s">
        <v>84</v>
      </c>
      <c r="D44" s="509"/>
      <c r="E44" s="117">
        <v>0</v>
      </c>
      <c r="F44" s="440">
        <v>0</v>
      </c>
      <c r="G44" s="440">
        <v>0</v>
      </c>
      <c r="H44" s="510">
        <v>0</v>
      </c>
      <c r="I44" s="510"/>
      <c r="K44" s="535" t="s">
        <v>107</v>
      </c>
      <c r="L44" s="509" t="s">
        <v>84</v>
      </c>
      <c r="M44" s="509"/>
      <c r="N44" s="117">
        <v>0</v>
      </c>
      <c r="O44" s="440">
        <v>0</v>
      </c>
      <c r="P44" s="440">
        <v>0</v>
      </c>
      <c r="Q44" s="510">
        <v>0</v>
      </c>
      <c r="R44" s="510"/>
      <c r="T44" s="36"/>
    </row>
    <row r="45" spans="2:41" ht="12" customHeight="1" x14ac:dyDescent="0.25">
      <c r="B45" s="535"/>
      <c r="C45" s="509" t="s">
        <v>85</v>
      </c>
      <c r="D45" s="338" t="s">
        <v>103</v>
      </c>
      <c r="E45" s="126">
        <v>0</v>
      </c>
      <c r="F45" s="126">
        <v>0</v>
      </c>
      <c r="G45" s="126">
        <v>0</v>
      </c>
      <c r="H45" s="169">
        <f>ROUNDUP(H49*H44,0)</f>
        <v>0</v>
      </c>
      <c r="I45" s="342" t="str">
        <f>IFERROR(I49*H44,"")</f>
        <v/>
      </c>
      <c r="K45" s="535"/>
      <c r="L45" s="509" t="s">
        <v>85</v>
      </c>
      <c r="M45" s="338" t="s">
        <v>103</v>
      </c>
      <c r="N45" s="126">
        <v>0</v>
      </c>
      <c r="O45" s="126">
        <v>0</v>
      </c>
      <c r="P45" s="126">
        <v>0</v>
      </c>
      <c r="Q45" s="169">
        <f>ROUNDUP(Q49*Q44,0)</f>
        <v>0</v>
      </c>
      <c r="R45" s="342" t="str">
        <f>IFERROR(R49*Q44,"")</f>
        <v/>
      </c>
      <c r="T45" s="36"/>
    </row>
    <row r="46" spans="2:41" ht="12" customHeight="1" x14ac:dyDescent="0.25">
      <c r="B46" s="535"/>
      <c r="C46" s="509"/>
      <c r="D46" s="338" t="s">
        <v>77</v>
      </c>
      <c r="E46" s="126">
        <v>0</v>
      </c>
      <c r="F46" s="126">
        <v>0</v>
      </c>
      <c r="G46" s="126">
        <v>0</v>
      </c>
      <c r="H46" s="169">
        <f>ROUNDUP(H50*H44,0)</f>
        <v>0</v>
      </c>
      <c r="I46" s="342" t="str">
        <f>IFERROR(I50*H44,"")</f>
        <v/>
      </c>
      <c r="K46" s="535"/>
      <c r="L46" s="509"/>
      <c r="M46" s="338" t="s">
        <v>77</v>
      </c>
      <c r="N46" s="126">
        <v>0</v>
      </c>
      <c r="O46" s="126">
        <v>0</v>
      </c>
      <c r="P46" s="126">
        <v>0</v>
      </c>
      <c r="Q46" s="169">
        <f>ROUNDUP(Q50*Q44,0)</f>
        <v>0</v>
      </c>
      <c r="R46" s="342" t="str">
        <f>IFERROR(R50*Q44,"")</f>
        <v/>
      </c>
      <c r="T46" s="36"/>
    </row>
    <row r="47" spans="2:41" ht="12" customHeight="1" x14ac:dyDescent="0.25">
      <c r="B47" s="535"/>
      <c r="C47" s="509"/>
      <c r="D47" s="338" t="s">
        <v>78</v>
      </c>
      <c r="E47" s="126">
        <v>0</v>
      </c>
      <c r="F47" s="126">
        <v>0</v>
      </c>
      <c r="G47" s="126">
        <v>0</v>
      </c>
      <c r="H47" s="169">
        <f>ROUNDUP(H51*H44,0)</f>
        <v>0</v>
      </c>
      <c r="I47" s="342" t="str">
        <f>IFERROR(I51*H44,"")</f>
        <v/>
      </c>
      <c r="K47" s="535"/>
      <c r="L47" s="509"/>
      <c r="M47" s="338" t="s">
        <v>78</v>
      </c>
      <c r="N47" s="126">
        <v>0</v>
      </c>
      <c r="O47" s="126">
        <v>0</v>
      </c>
      <c r="P47" s="126">
        <v>0</v>
      </c>
      <c r="Q47" s="169">
        <f>ROUNDUP(Q51*Q44,0)</f>
        <v>0</v>
      </c>
      <c r="R47" s="342" t="str">
        <f>IFERROR(R51*Q44,"")</f>
        <v/>
      </c>
      <c r="T47" s="36"/>
    </row>
    <row r="48" spans="2:41" ht="12" customHeight="1" x14ac:dyDescent="0.25">
      <c r="B48" s="535"/>
      <c r="C48" s="509"/>
      <c r="D48" s="338" t="s">
        <v>79</v>
      </c>
      <c r="E48" s="126">
        <v>0</v>
      </c>
      <c r="F48" s="127">
        <v>0</v>
      </c>
      <c r="G48" s="127">
        <v>0</v>
      </c>
      <c r="H48" s="169">
        <f>ROUNDUP(H52*H44,0)</f>
        <v>0</v>
      </c>
      <c r="I48" s="342" t="str">
        <f>IFERROR(I52*H44,"")</f>
        <v/>
      </c>
      <c r="K48" s="535"/>
      <c r="L48" s="509"/>
      <c r="M48" s="338" t="s">
        <v>79</v>
      </c>
      <c r="N48" s="126">
        <v>0</v>
      </c>
      <c r="O48" s="127">
        <v>0</v>
      </c>
      <c r="P48" s="127">
        <v>0</v>
      </c>
      <c r="Q48" s="169">
        <f>ROUNDUP(Q52*Q44,0)</f>
        <v>0</v>
      </c>
      <c r="R48" s="342" t="str">
        <f>IFERROR(R52*Q44,"")</f>
        <v/>
      </c>
      <c r="T48" s="36"/>
    </row>
    <row r="49" spans="2:41" ht="12" customHeight="1" x14ac:dyDescent="0.25">
      <c r="B49" s="535"/>
      <c r="C49" s="509" t="s">
        <v>80</v>
      </c>
      <c r="D49" s="338" t="s">
        <v>103</v>
      </c>
      <c r="E49" s="167" t="str">
        <f>IFERROR(E45/E44,"")</f>
        <v/>
      </c>
      <c r="F49" s="167" t="str">
        <f>IFERROR(F45/F44,"")</f>
        <v/>
      </c>
      <c r="G49" s="167" t="str">
        <f>IFERROR(G45/G44,"")</f>
        <v/>
      </c>
      <c r="H49" s="118">
        <v>0</v>
      </c>
      <c r="I49" s="170" t="str">
        <f>IFERROR(FORECAST(H22,E49:G49,E22:G22),"")</f>
        <v/>
      </c>
      <c r="K49" s="535"/>
      <c r="L49" s="509" t="s">
        <v>80</v>
      </c>
      <c r="M49" s="338" t="s">
        <v>103</v>
      </c>
      <c r="N49" s="167" t="str">
        <f>IFERROR(N45/N44,"")</f>
        <v/>
      </c>
      <c r="O49" s="167" t="str">
        <f>IFERROR(O45/O44,"")</f>
        <v/>
      </c>
      <c r="P49" s="167" t="str">
        <f>IFERROR(P45/P44,"")</f>
        <v/>
      </c>
      <c r="Q49" s="118">
        <v>0</v>
      </c>
      <c r="R49" s="170" t="str">
        <f>IFERROR(FORECAST(Q22,N49:P49,N22:P22),"")</f>
        <v/>
      </c>
      <c r="T49" s="36"/>
    </row>
    <row r="50" spans="2:41" ht="12" customHeight="1" x14ac:dyDescent="0.25">
      <c r="B50" s="535"/>
      <c r="C50" s="509"/>
      <c r="D50" s="338" t="s">
        <v>77</v>
      </c>
      <c r="E50" s="167" t="str">
        <f>IFERROR(E46/E44,"")</f>
        <v/>
      </c>
      <c r="F50" s="167" t="str">
        <f>IFERROR(F46/F44,"")</f>
        <v/>
      </c>
      <c r="G50" s="167" t="str">
        <f>IFERROR(G46/G44,"")</f>
        <v/>
      </c>
      <c r="H50" s="118">
        <v>0</v>
      </c>
      <c r="I50" s="170" t="str">
        <f>IFERROR(FORECAST(H22,E50:G50,E22:G22),"")</f>
        <v/>
      </c>
      <c r="K50" s="535"/>
      <c r="L50" s="509"/>
      <c r="M50" s="338" t="s">
        <v>77</v>
      </c>
      <c r="N50" s="167" t="str">
        <f>IFERROR(N46/N44,"")</f>
        <v/>
      </c>
      <c r="O50" s="167" t="str">
        <f>IFERROR(O46/O44,"")</f>
        <v/>
      </c>
      <c r="P50" s="167" t="str">
        <f>IFERROR(P46/P44,"")</f>
        <v/>
      </c>
      <c r="Q50" s="118">
        <v>0</v>
      </c>
      <c r="R50" s="170" t="str">
        <f>IFERROR(FORECAST(Q22,N50:P50,N22:P22),"")</f>
        <v/>
      </c>
      <c r="T50" s="36"/>
    </row>
    <row r="51" spans="2:41" ht="12" customHeight="1" x14ac:dyDescent="0.25">
      <c r="B51" s="535"/>
      <c r="C51" s="509"/>
      <c r="D51" s="338" t="s">
        <v>78</v>
      </c>
      <c r="E51" s="167" t="str">
        <f>IFERROR(E47/E44,"")</f>
        <v/>
      </c>
      <c r="F51" s="167" t="str">
        <f>IFERROR(F47/F44,"")</f>
        <v/>
      </c>
      <c r="G51" s="167" t="str">
        <f>IFERROR(G47/G44,"")</f>
        <v/>
      </c>
      <c r="H51" s="118">
        <v>0</v>
      </c>
      <c r="I51" s="170" t="str">
        <f>IFERROR(FORECAST(H22,E51:G51,E22:G22),"")</f>
        <v/>
      </c>
      <c r="K51" s="535"/>
      <c r="L51" s="509"/>
      <c r="M51" s="338" t="s">
        <v>78</v>
      </c>
      <c r="N51" s="167" t="str">
        <f>IFERROR(N47/N44,"")</f>
        <v/>
      </c>
      <c r="O51" s="167" t="str">
        <f>IFERROR(O47/O44,"")</f>
        <v/>
      </c>
      <c r="P51" s="167" t="str">
        <f>IFERROR(P47/P44,"")</f>
        <v/>
      </c>
      <c r="Q51" s="118">
        <v>0</v>
      </c>
      <c r="R51" s="170" t="str">
        <f>IFERROR(FORECAST(Q22,N51:P51,N22:P22),"")</f>
        <v/>
      </c>
      <c r="T51" s="36"/>
    </row>
    <row r="52" spans="2:41" ht="12" customHeight="1" x14ac:dyDescent="0.25">
      <c r="B52" s="535"/>
      <c r="C52" s="509"/>
      <c r="D52" s="338" t="s">
        <v>79</v>
      </c>
      <c r="E52" s="168" t="str">
        <f>IFERROR(E48/E44,"")</f>
        <v/>
      </c>
      <c r="F52" s="168" t="str">
        <f>IFERROR(F48/F44,"")</f>
        <v/>
      </c>
      <c r="G52" s="168" t="str">
        <f>IFERROR(G48/G44,"")</f>
        <v/>
      </c>
      <c r="H52" s="118">
        <v>0</v>
      </c>
      <c r="I52" s="170" t="str">
        <f>IFERROR(FORECAST(H22,E52:G52,E22:G22),"")</f>
        <v/>
      </c>
      <c r="J52" s="25"/>
      <c r="K52" s="535"/>
      <c r="L52" s="509"/>
      <c r="M52" s="338" t="s">
        <v>79</v>
      </c>
      <c r="N52" s="168" t="str">
        <f>IFERROR(N48/N44,"")</f>
        <v/>
      </c>
      <c r="O52" s="168" t="str">
        <f>IFERROR(O48/O44,"")</f>
        <v/>
      </c>
      <c r="P52" s="168" t="str">
        <f>IFERROR(P48/P44,"")</f>
        <v/>
      </c>
      <c r="Q52" s="118">
        <v>0</v>
      </c>
      <c r="R52" s="170" t="str">
        <f>IFERROR(FORECAST(Q22,N52:P52,N22:P22),"")</f>
        <v/>
      </c>
    </row>
    <row r="53" spans="2:41" s="125" customFormat="1" ht="12" customHeight="1" x14ac:dyDescent="0.25">
      <c r="B53" s="119"/>
      <c r="C53" s="120"/>
      <c r="D53" s="121"/>
      <c r="E53" s="122" t="str">
        <f>IF(SUM(E45:E48)=E44,"","datos erróneos")</f>
        <v/>
      </c>
      <c r="F53" s="122" t="str">
        <f>IF(SUM(F45:F48)=F44,"","datos erróneos")</f>
        <v/>
      </c>
      <c r="G53" s="122" t="str">
        <f>IF(SUM(G45:G48)=G44,"","datos erróneos")</f>
        <v/>
      </c>
      <c r="H53" s="122" t="str">
        <f>IF(SUM(H49:H52)=1,"",(IF(SUM(H49:H52)=0,"","datos erróneos")))</f>
        <v/>
      </c>
      <c r="I53" s="123"/>
      <c r="J53" s="124"/>
      <c r="K53" s="119"/>
      <c r="L53" s="120"/>
      <c r="M53" s="121"/>
      <c r="N53" s="122" t="str">
        <f>IF(SUM(N45:N48)=N44,"","datos erróneos")</f>
        <v/>
      </c>
      <c r="O53" s="122" t="str">
        <f>IF(SUM(O45:O48)=O44,"","datos erróneos")</f>
        <v/>
      </c>
      <c r="P53" s="122" t="str">
        <f>IF(SUM(P45:P48)=P44,"","datos erróneos")</f>
        <v/>
      </c>
      <c r="Q53" s="122" t="str">
        <f>IF(SUM(Q49:Q52)=1,"",(IF(SUM(Q49:Q52)=0,"","datos erróneos")))</f>
        <v/>
      </c>
      <c r="R53" s="123"/>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row>
    <row r="54" spans="2:41" ht="12" customHeight="1" x14ac:dyDescent="0.25">
      <c r="B54" s="535" t="s">
        <v>108</v>
      </c>
      <c r="C54" s="509" t="s">
        <v>84</v>
      </c>
      <c r="D54" s="509"/>
      <c r="E54" s="117">
        <v>0</v>
      </c>
      <c r="F54" s="440">
        <v>0</v>
      </c>
      <c r="G54" s="440">
        <v>0</v>
      </c>
      <c r="H54" s="510">
        <v>0</v>
      </c>
      <c r="I54" s="510"/>
      <c r="K54" s="535" t="s">
        <v>108</v>
      </c>
      <c r="L54" s="509" t="s">
        <v>84</v>
      </c>
      <c r="M54" s="509"/>
      <c r="N54" s="117">
        <v>0</v>
      </c>
      <c r="O54" s="440">
        <v>0</v>
      </c>
      <c r="P54" s="440">
        <v>0</v>
      </c>
      <c r="Q54" s="510">
        <v>0</v>
      </c>
      <c r="R54" s="510"/>
      <c r="T54" s="36"/>
    </row>
    <row r="55" spans="2:41" ht="12" customHeight="1" x14ac:dyDescent="0.25">
      <c r="B55" s="535"/>
      <c r="C55" s="509" t="s">
        <v>85</v>
      </c>
      <c r="D55" s="338" t="s">
        <v>103</v>
      </c>
      <c r="E55" s="126">
        <v>0</v>
      </c>
      <c r="F55" s="126">
        <v>0</v>
      </c>
      <c r="G55" s="126">
        <v>0</v>
      </c>
      <c r="H55" s="169">
        <f>ROUNDUP(H59*H54,0)</f>
        <v>0</v>
      </c>
      <c r="I55" s="342" t="str">
        <f>IFERROR(I59*H54,"")</f>
        <v/>
      </c>
      <c r="K55" s="535"/>
      <c r="L55" s="509" t="s">
        <v>85</v>
      </c>
      <c r="M55" s="338" t="s">
        <v>103</v>
      </c>
      <c r="N55" s="126">
        <v>0</v>
      </c>
      <c r="O55" s="126">
        <v>0</v>
      </c>
      <c r="P55" s="126">
        <v>0</v>
      </c>
      <c r="Q55" s="169">
        <f>ROUNDUP(Q59*Q54,0)</f>
        <v>0</v>
      </c>
      <c r="R55" s="342" t="str">
        <f>IFERROR(R59*Q54,"")</f>
        <v/>
      </c>
      <c r="T55" s="36"/>
    </row>
    <row r="56" spans="2:41" ht="12" customHeight="1" x14ac:dyDescent="0.25">
      <c r="B56" s="535"/>
      <c r="C56" s="509"/>
      <c r="D56" s="338" t="s">
        <v>77</v>
      </c>
      <c r="E56" s="126">
        <v>0</v>
      </c>
      <c r="F56" s="126">
        <v>0</v>
      </c>
      <c r="G56" s="126">
        <v>0</v>
      </c>
      <c r="H56" s="169">
        <f>ROUNDUP(H60*H54,0)</f>
        <v>0</v>
      </c>
      <c r="I56" s="342" t="str">
        <f>IFERROR(I60*H54,"")</f>
        <v/>
      </c>
      <c r="K56" s="535"/>
      <c r="L56" s="509"/>
      <c r="M56" s="338" t="s">
        <v>77</v>
      </c>
      <c r="N56" s="126">
        <v>0</v>
      </c>
      <c r="O56" s="126">
        <v>0</v>
      </c>
      <c r="P56" s="126">
        <v>0</v>
      </c>
      <c r="Q56" s="169">
        <f>ROUNDUP(Q60*Q54,0)</f>
        <v>0</v>
      </c>
      <c r="R56" s="342" t="str">
        <f>IFERROR(R60*Q54,"")</f>
        <v/>
      </c>
      <c r="T56" s="36"/>
    </row>
    <row r="57" spans="2:41" ht="12" customHeight="1" x14ac:dyDescent="0.25">
      <c r="B57" s="535"/>
      <c r="C57" s="509"/>
      <c r="D57" s="338" t="s">
        <v>78</v>
      </c>
      <c r="E57" s="126">
        <v>0</v>
      </c>
      <c r="F57" s="126">
        <v>0</v>
      </c>
      <c r="G57" s="126">
        <v>0</v>
      </c>
      <c r="H57" s="169">
        <f>ROUNDUP(H61*H54,0)</f>
        <v>0</v>
      </c>
      <c r="I57" s="342" t="str">
        <f>IFERROR(I61*H54,"")</f>
        <v/>
      </c>
      <c r="K57" s="535"/>
      <c r="L57" s="509"/>
      <c r="M57" s="338" t="s">
        <v>78</v>
      </c>
      <c r="N57" s="126">
        <v>0</v>
      </c>
      <c r="O57" s="126">
        <v>0</v>
      </c>
      <c r="P57" s="126">
        <v>0</v>
      </c>
      <c r="Q57" s="169">
        <f>ROUNDUP(Q61*Q54,0)</f>
        <v>0</v>
      </c>
      <c r="R57" s="342" t="str">
        <f>IFERROR(R61*Q54,"")</f>
        <v/>
      </c>
      <c r="T57" s="36"/>
    </row>
    <row r="58" spans="2:41" ht="12" customHeight="1" x14ac:dyDescent="0.25">
      <c r="B58" s="535"/>
      <c r="C58" s="509"/>
      <c r="D58" s="338" t="s">
        <v>79</v>
      </c>
      <c r="E58" s="126">
        <v>0</v>
      </c>
      <c r="F58" s="127">
        <v>0</v>
      </c>
      <c r="G58" s="127">
        <v>0</v>
      </c>
      <c r="H58" s="169">
        <f>ROUNDUP(H62*H54,0)</f>
        <v>0</v>
      </c>
      <c r="I58" s="342" t="str">
        <f>IFERROR(I62*H54,"")</f>
        <v/>
      </c>
      <c r="K58" s="535"/>
      <c r="L58" s="509"/>
      <c r="M58" s="338" t="s">
        <v>79</v>
      </c>
      <c r="N58" s="126">
        <v>0</v>
      </c>
      <c r="O58" s="127">
        <v>0</v>
      </c>
      <c r="P58" s="127">
        <v>0</v>
      </c>
      <c r="Q58" s="169">
        <f>ROUNDUP(Q62*Q54,0)</f>
        <v>0</v>
      </c>
      <c r="R58" s="342" t="str">
        <f>IFERROR(R62*Q54,"")</f>
        <v/>
      </c>
      <c r="T58" s="36"/>
    </row>
    <row r="59" spans="2:41" ht="12" customHeight="1" x14ac:dyDescent="0.25">
      <c r="B59" s="535"/>
      <c r="C59" s="509" t="s">
        <v>80</v>
      </c>
      <c r="D59" s="338" t="s">
        <v>103</v>
      </c>
      <c r="E59" s="167" t="str">
        <f>IFERROR(E55/E54,"")</f>
        <v/>
      </c>
      <c r="F59" s="167" t="str">
        <f>IFERROR(F55/F54,"")</f>
        <v/>
      </c>
      <c r="G59" s="167" t="str">
        <f>IFERROR(G55/G54,"")</f>
        <v/>
      </c>
      <c r="H59" s="118">
        <v>0</v>
      </c>
      <c r="I59" s="170" t="str">
        <f>IFERROR(FORECAST(H22,E59:G59,E22:G22),"")</f>
        <v/>
      </c>
      <c r="K59" s="535"/>
      <c r="L59" s="509" t="s">
        <v>80</v>
      </c>
      <c r="M59" s="338" t="s">
        <v>103</v>
      </c>
      <c r="N59" s="167" t="str">
        <f>IFERROR(N55/N54,"")</f>
        <v/>
      </c>
      <c r="O59" s="167" t="str">
        <f>IFERROR(O55/O54,"")</f>
        <v/>
      </c>
      <c r="P59" s="167" t="str">
        <f>IFERROR(P55/P54,"")</f>
        <v/>
      </c>
      <c r="Q59" s="118">
        <v>0</v>
      </c>
      <c r="R59" s="170" t="str">
        <f>IFERROR(FORECAST(Q22,N59:P59,N22:P22),"")</f>
        <v/>
      </c>
      <c r="T59" s="36"/>
    </row>
    <row r="60" spans="2:41" ht="12" customHeight="1" x14ac:dyDescent="0.25">
      <c r="B60" s="535"/>
      <c r="C60" s="509"/>
      <c r="D60" s="338" t="s">
        <v>77</v>
      </c>
      <c r="E60" s="167" t="str">
        <f>IFERROR(E56/E54,"")</f>
        <v/>
      </c>
      <c r="F60" s="167" t="str">
        <f>IFERROR(F56/F54,"")</f>
        <v/>
      </c>
      <c r="G60" s="167" t="str">
        <f>IFERROR(G56/G54,"")</f>
        <v/>
      </c>
      <c r="H60" s="118">
        <v>0</v>
      </c>
      <c r="I60" s="170" t="str">
        <f>IFERROR(FORECAST(H22,E60:G60,E22:G22),"")</f>
        <v/>
      </c>
      <c r="K60" s="535"/>
      <c r="L60" s="509"/>
      <c r="M60" s="338" t="s">
        <v>77</v>
      </c>
      <c r="N60" s="167" t="str">
        <f>IFERROR(N56/N54,"")</f>
        <v/>
      </c>
      <c r="O60" s="167" t="str">
        <f>IFERROR(O56/O54,"")</f>
        <v/>
      </c>
      <c r="P60" s="167" t="str">
        <f>IFERROR(P56/P54,"")</f>
        <v/>
      </c>
      <c r="Q60" s="118">
        <v>0</v>
      </c>
      <c r="R60" s="170" t="str">
        <f>IFERROR(FORECAST(Q22,N60:P60,N22:P22),"")</f>
        <v/>
      </c>
      <c r="T60" s="36"/>
    </row>
    <row r="61" spans="2:41" ht="12" customHeight="1" x14ac:dyDescent="0.25">
      <c r="B61" s="535"/>
      <c r="C61" s="509"/>
      <c r="D61" s="338" t="s">
        <v>78</v>
      </c>
      <c r="E61" s="167" t="str">
        <f>IFERROR(E57/E54,"")</f>
        <v/>
      </c>
      <c r="F61" s="167" t="str">
        <f>IFERROR(F57/F54,"")</f>
        <v/>
      </c>
      <c r="G61" s="167" t="str">
        <f>IFERROR(G57/G54,"")</f>
        <v/>
      </c>
      <c r="H61" s="118">
        <v>0</v>
      </c>
      <c r="I61" s="170" t="str">
        <f>IFERROR(FORECAST(H22,E61:G61,E22:G22),"")</f>
        <v/>
      </c>
      <c r="K61" s="535"/>
      <c r="L61" s="509"/>
      <c r="M61" s="338" t="s">
        <v>78</v>
      </c>
      <c r="N61" s="167" t="str">
        <f>IFERROR(N57/N54,"")</f>
        <v/>
      </c>
      <c r="O61" s="167" t="str">
        <f>IFERROR(O57/O54,"")</f>
        <v/>
      </c>
      <c r="P61" s="167" t="str">
        <f>IFERROR(P57/P54,"")</f>
        <v/>
      </c>
      <c r="Q61" s="118">
        <v>0</v>
      </c>
      <c r="R61" s="170" t="str">
        <f>IFERROR(FORECAST(Q22,N61:P61,N22:P22),"")</f>
        <v/>
      </c>
      <c r="T61" s="36"/>
    </row>
    <row r="62" spans="2:41" ht="12" customHeight="1" x14ac:dyDescent="0.25">
      <c r="B62" s="535"/>
      <c r="C62" s="509"/>
      <c r="D62" s="338" t="s">
        <v>79</v>
      </c>
      <c r="E62" s="168" t="str">
        <f>IFERROR(E58/E54,"")</f>
        <v/>
      </c>
      <c r="F62" s="168" t="str">
        <f>IFERROR(F58/F54,"")</f>
        <v/>
      </c>
      <c r="G62" s="168" t="str">
        <f>IFERROR(G58/G54,"")</f>
        <v/>
      </c>
      <c r="H62" s="118">
        <v>0</v>
      </c>
      <c r="I62" s="170" t="str">
        <f>IFERROR(FORECAST(H22,E62:G62,E22:G22),"")</f>
        <v/>
      </c>
      <c r="J62" s="25"/>
      <c r="K62" s="535"/>
      <c r="L62" s="509"/>
      <c r="M62" s="338" t="s">
        <v>79</v>
      </c>
      <c r="N62" s="168" t="str">
        <f>IFERROR(N58/N54,"")</f>
        <v/>
      </c>
      <c r="O62" s="168" t="str">
        <f>IFERROR(O58/O54,"")</f>
        <v/>
      </c>
      <c r="P62" s="168" t="str">
        <f>IFERROR(P58/P54,"")</f>
        <v/>
      </c>
      <c r="Q62" s="118">
        <v>0</v>
      </c>
      <c r="R62" s="170" t="str">
        <f>IFERROR(FORECAST(Q22,N62:P62,N22:P22),"")</f>
        <v/>
      </c>
    </row>
    <row r="63" spans="2:41" s="125" customFormat="1" ht="12" customHeight="1" x14ac:dyDescent="0.25">
      <c r="B63" s="119"/>
      <c r="C63" s="120"/>
      <c r="D63" s="121"/>
      <c r="E63" s="122" t="str">
        <f>IF(SUM(E55:E58)=E54,"","datos erróneos")</f>
        <v/>
      </c>
      <c r="F63" s="122" t="str">
        <f>IF(SUM(F55:F58)=F54,"","datos erróneos")</f>
        <v/>
      </c>
      <c r="G63" s="122" t="str">
        <f>IF(SUM(G55:G58)=G54,"","datos erróneos")</f>
        <v/>
      </c>
      <c r="H63" s="122" t="str">
        <f>IF(SUM(H59:H62)=1,"",(IF(SUM(H59:H62)=0,"","datos erróneos")))</f>
        <v/>
      </c>
      <c r="I63" s="123"/>
      <c r="J63" s="124"/>
      <c r="K63" s="119"/>
      <c r="L63" s="120"/>
      <c r="M63" s="121"/>
      <c r="N63" s="122" t="str">
        <f>IF(SUM(N55:N58)=N54,"","datos erróneos")</f>
        <v/>
      </c>
      <c r="O63" s="122" t="str">
        <f>IF(SUM(O55:O58)=O54,"","datos erróneos")</f>
        <v/>
      </c>
      <c r="P63" s="122" t="str">
        <f>IF(SUM(P55:P58)=P54,"","datos erróneos")</f>
        <v/>
      </c>
      <c r="Q63" s="122" t="str">
        <f>IF(SUM(Q59:Q62)=1,"",(IF(SUM(Q59:Q62)=0,"","datos erróneos")))</f>
        <v/>
      </c>
      <c r="R63" s="123"/>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row>
    <row r="64" spans="2:41" ht="12" customHeight="1" x14ac:dyDescent="0.25">
      <c r="B64" s="535" t="s">
        <v>109</v>
      </c>
      <c r="C64" s="509" t="s">
        <v>84</v>
      </c>
      <c r="D64" s="509"/>
      <c r="E64" s="117">
        <v>0</v>
      </c>
      <c r="F64" s="440">
        <v>0</v>
      </c>
      <c r="G64" s="440">
        <v>0</v>
      </c>
      <c r="H64" s="510">
        <v>0</v>
      </c>
      <c r="I64" s="510"/>
      <c r="K64" s="535" t="s">
        <v>109</v>
      </c>
      <c r="L64" s="509" t="s">
        <v>84</v>
      </c>
      <c r="M64" s="509"/>
      <c r="N64" s="117">
        <v>0</v>
      </c>
      <c r="O64" s="440">
        <v>0</v>
      </c>
      <c r="P64" s="440">
        <v>0</v>
      </c>
      <c r="Q64" s="510">
        <v>0</v>
      </c>
      <c r="R64" s="510"/>
      <c r="T64" s="36"/>
    </row>
    <row r="65" spans="2:41" ht="12" customHeight="1" x14ac:dyDescent="0.25">
      <c r="B65" s="535"/>
      <c r="C65" s="509" t="s">
        <v>85</v>
      </c>
      <c r="D65" s="338" t="s">
        <v>103</v>
      </c>
      <c r="E65" s="126">
        <v>0</v>
      </c>
      <c r="F65" s="126">
        <v>0</v>
      </c>
      <c r="G65" s="126">
        <v>0</v>
      </c>
      <c r="H65" s="169">
        <f>ROUNDUP(H69*H64,0)</f>
        <v>0</v>
      </c>
      <c r="I65" s="342" t="str">
        <f>IFERROR(I69*H64,"")</f>
        <v/>
      </c>
      <c r="K65" s="535"/>
      <c r="L65" s="509" t="s">
        <v>85</v>
      </c>
      <c r="M65" s="338" t="s">
        <v>103</v>
      </c>
      <c r="N65" s="126">
        <v>0</v>
      </c>
      <c r="O65" s="126">
        <v>0</v>
      </c>
      <c r="P65" s="126">
        <v>0</v>
      </c>
      <c r="Q65" s="169">
        <f>ROUNDUP(Q69*Q64,0)</f>
        <v>0</v>
      </c>
      <c r="R65" s="342" t="str">
        <f>IFERROR(R69*Q64,"")</f>
        <v/>
      </c>
      <c r="T65" s="36"/>
    </row>
    <row r="66" spans="2:41" ht="12" customHeight="1" x14ac:dyDescent="0.25">
      <c r="B66" s="535"/>
      <c r="C66" s="509"/>
      <c r="D66" s="338" t="s">
        <v>77</v>
      </c>
      <c r="E66" s="126">
        <v>0</v>
      </c>
      <c r="F66" s="126">
        <v>0</v>
      </c>
      <c r="G66" s="126">
        <v>0</v>
      </c>
      <c r="H66" s="169">
        <f>ROUNDUP(H70*H64,0)</f>
        <v>0</v>
      </c>
      <c r="I66" s="342" t="str">
        <f>IFERROR(I70*H64,"")</f>
        <v/>
      </c>
      <c r="K66" s="535"/>
      <c r="L66" s="509"/>
      <c r="M66" s="338" t="s">
        <v>77</v>
      </c>
      <c r="N66" s="126">
        <v>0</v>
      </c>
      <c r="O66" s="126">
        <v>0</v>
      </c>
      <c r="P66" s="126">
        <v>0</v>
      </c>
      <c r="Q66" s="169">
        <f>ROUNDUP(Q70*Q64,0)</f>
        <v>0</v>
      </c>
      <c r="R66" s="342" t="str">
        <f>IFERROR(R70*Q64,"")</f>
        <v/>
      </c>
      <c r="T66" s="36"/>
    </row>
    <row r="67" spans="2:41" ht="12" customHeight="1" x14ac:dyDescent="0.25">
      <c r="B67" s="535"/>
      <c r="C67" s="509"/>
      <c r="D67" s="338" t="s">
        <v>78</v>
      </c>
      <c r="E67" s="126">
        <v>0</v>
      </c>
      <c r="F67" s="126">
        <v>0</v>
      </c>
      <c r="G67" s="126">
        <v>0</v>
      </c>
      <c r="H67" s="169">
        <f>ROUNDUP(H71*H64,0)</f>
        <v>0</v>
      </c>
      <c r="I67" s="342" t="str">
        <f>IFERROR(I71*H64,"")</f>
        <v/>
      </c>
      <c r="K67" s="535"/>
      <c r="L67" s="509"/>
      <c r="M67" s="338" t="s">
        <v>78</v>
      </c>
      <c r="N67" s="126">
        <v>0</v>
      </c>
      <c r="O67" s="126">
        <v>0</v>
      </c>
      <c r="P67" s="126">
        <v>0</v>
      </c>
      <c r="Q67" s="169">
        <f>ROUNDUP(Q71*Q64,0)</f>
        <v>0</v>
      </c>
      <c r="R67" s="342" t="str">
        <f>IFERROR(R71*Q64,"")</f>
        <v/>
      </c>
      <c r="T67" s="36"/>
    </row>
    <row r="68" spans="2:41" ht="12" customHeight="1" x14ac:dyDescent="0.25">
      <c r="B68" s="535"/>
      <c r="C68" s="509"/>
      <c r="D68" s="338" t="s">
        <v>79</v>
      </c>
      <c r="E68" s="126">
        <v>0</v>
      </c>
      <c r="F68" s="127">
        <v>0</v>
      </c>
      <c r="G68" s="127">
        <v>0</v>
      </c>
      <c r="H68" s="169">
        <f>ROUNDUP(H72*H64,0)</f>
        <v>0</v>
      </c>
      <c r="I68" s="342" t="str">
        <f>IFERROR(I72*H64,"")</f>
        <v/>
      </c>
      <c r="K68" s="535"/>
      <c r="L68" s="509"/>
      <c r="M68" s="338" t="s">
        <v>79</v>
      </c>
      <c r="N68" s="126">
        <v>0</v>
      </c>
      <c r="O68" s="127">
        <v>0</v>
      </c>
      <c r="P68" s="127">
        <v>0</v>
      </c>
      <c r="Q68" s="169">
        <f>ROUNDUP(Q72*Q64,0)</f>
        <v>0</v>
      </c>
      <c r="R68" s="342" t="str">
        <f>IFERROR(R72*Q64,"")</f>
        <v/>
      </c>
      <c r="T68" s="36"/>
    </row>
    <row r="69" spans="2:41" ht="12" customHeight="1" x14ac:dyDescent="0.25">
      <c r="B69" s="535"/>
      <c r="C69" s="509" t="s">
        <v>80</v>
      </c>
      <c r="D69" s="338" t="s">
        <v>103</v>
      </c>
      <c r="E69" s="167" t="str">
        <f>IFERROR(E65/E64,"")</f>
        <v/>
      </c>
      <c r="F69" s="167" t="str">
        <f>IFERROR(F65/F64,"")</f>
        <v/>
      </c>
      <c r="G69" s="167" t="str">
        <f>IFERROR(G65/G64,"")</f>
        <v/>
      </c>
      <c r="H69" s="118">
        <v>0</v>
      </c>
      <c r="I69" s="170" t="str">
        <f>IFERROR(FORECAST(H22,E69:G69,E22:G22),"")</f>
        <v/>
      </c>
      <c r="K69" s="535"/>
      <c r="L69" s="509" t="s">
        <v>80</v>
      </c>
      <c r="M69" s="338" t="s">
        <v>103</v>
      </c>
      <c r="N69" s="167" t="str">
        <f>IFERROR(N65/N64,"")</f>
        <v/>
      </c>
      <c r="O69" s="167" t="str">
        <f>IFERROR(O65/O64,"")</f>
        <v/>
      </c>
      <c r="P69" s="167" t="str">
        <f>IFERROR(P65/P64,"")</f>
        <v/>
      </c>
      <c r="Q69" s="118">
        <v>0</v>
      </c>
      <c r="R69" s="170" t="str">
        <f>IFERROR(FORECAST(Q22,N69:P69,N22:P22),"")</f>
        <v/>
      </c>
      <c r="T69" s="36"/>
    </row>
    <row r="70" spans="2:41" ht="12" customHeight="1" x14ac:dyDescent="0.25">
      <c r="B70" s="535"/>
      <c r="C70" s="509"/>
      <c r="D70" s="338" t="s">
        <v>77</v>
      </c>
      <c r="E70" s="167" t="str">
        <f>IFERROR(E66/E64,"")</f>
        <v/>
      </c>
      <c r="F70" s="167" t="str">
        <f>IFERROR(F66/F64,"")</f>
        <v/>
      </c>
      <c r="G70" s="167" t="str">
        <f>IFERROR(G66/G64,"")</f>
        <v/>
      </c>
      <c r="H70" s="118">
        <v>0</v>
      </c>
      <c r="I70" s="170" t="str">
        <f>IFERROR(FORECAST(H22,E70:G70,E22:G22),"")</f>
        <v/>
      </c>
      <c r="K70" s="535"/>
      <c r="L70" s="509"/>
      <c r="M70" s="338" t="s">
        <v>77</v>
      </c>
      <c r="N70" s="167" t="str">
        <f>IFERROR(N66/N64,"")</f>
        <v/>
      </c>
      <c r="O70" s="167" t="str">
        <f>IFERROR(O66/O64,"")</f>
        <v/>
      </c>
      <c r="P70" s="167" t="str">
        <f>IFERROR(P66/P64,"")</f>
        <v/>
      </c>
      <c r="Q70" s="118">
        <v>0</v>
      </c>
      <c r="R70" s="170" t="str">
        <f>IFERROR(FORECAST(Q22,N70:P70,N22:P22),"")</f>
        <v/>
      </c>
      <c r="T70" s="36"/>
    </row>
    <row r="71" spans="2:41" ht="12" customHeight="1" x14ac:dyDescent="0.25">
      <c r="B71" s="535"/>
      <c r="C71" s="509"/>
      <c r="D71" s="338" t="s">
        <v>78</v>
      </c>
      <c r="E71" s="167" t="str">
        <f>IFERROR(E67/E64,"")</f>
        <v/>
      </c>
      <c r="F71" s="167" t="str">
        <f>IFERROR(F67/F64,"")</f>
        <v/>
      </c>
      <c r="G71" s="167" t="str">
        <f>IFERROR(G67/G64,"")</f>
        <v/>
      </c>
      <c r="H71" s="118">
        <v>0</v>
      </c>
      <c r="I71" s="170" t="str">
        <f>IFERROR(FORECAST(H22,E71:G71,E22:G22),"")</f>
        <v/>
      </c>
      <c r="K71" s="535"/>
      <c r="L71" s="509"/>
      <c r="M71" s="338" t="s">
        <v>78</v>
      </c>
      <c r="N71" s="167" t="str">
        <f>IFERROR(N67/N64,"")</f>
        <v/>
      </c>
      <c r="O71" s="167" t="str">
        <f>IFERROR(O67/O64,"")</f>
        <v/>
      </c>
      <c r="P71" s="167" t="str">
        <f>IFERROR(P67/P64,"")</f>
        <v/>
      </c>
      <c r="Q71" s="118">
        <v>0</v>
      </c>
      <c r="R71" s="170" t="str">
        <f>IFERROR(FORECAST(Q22,N71:P71,N22:P22),"")</f>
        <v/>
      </c>
      <c r="T71" s="36"/>
    </row>
    <row r="72" spans="2:41" ht="12" customHeight="1" x14ac:dyDescent="0.25">
      <c r="B72" s="535"/>
      <c r="C72" s="509"/>
      <c r="D72" s="338" t="s">
        <v>79</v>
      </c>
      <c r="E72" s="168" t="str">
        <f>IFERROR(E68/E64,"")</f>
        <v/>
      </c>
      <c r="F72" s="168" t="str">
        <f>IFERROR(F68/F64,"")</f>
        <v/>
      </c>
      <c r="G72" s="168" t="str">
        <f>IFERROR(G68/G64,"")</f>
        <v/>
      </c>
      <c r="H72" s="118">
        <v>0</v>
      </c>
      <c r="I72" s="170" t="str">
        <f>IFERROR(FORECAST(H22,E72:G72,E22:G22),"")</f>
        <v/>
      </c>
      <c r="J72" s="25"/>
      <c r="K72" s="535"/>
      <c r="L72" s="509"/>
      <c r="M72" s="338" t="s">
        <v>79</v>
      </c>
      <c r="N72" s="168" t="str">
        <f>IFERROR(N68/N64,"")</f>
        <v/>
      </c>
      <c r="O72" s="168" t="str">
        <f>IFERROR(O68/O64,"")</f>
        <v/>
      </c>
      <c r="P72" s="168" t="str">
        <f>IFERROR(P68/P64,"")</f>
        <v/>
      </c>
      <c r="Q72" s="118">
        <v>0</v>
      </c>
      <c r="R72" s="170" t="str">
        <f>IFERROR(FORECAST(Q22,N72:P72,N22:P22),"")</f>
        <v/>
      </c>
    </row>
    <row r="73" spans="2:41" s="125" customFormat="1" ht="12" customHeight="1" x14ac:dyDescent="0.25">
      <c r="B73" s="119"/>
      <c r="C73" s="120"/>
      <c r="D73" s="121"/>
      <c r="E73" s="122" t="str">
        <f>IF(SUM(E65:E68)=E64,"","datos erróneos")</f>
        <v/>
      </c>
      <c r="F73" s="122" t="str">
        <f>IF(SUM(F65:F68)=F64,"","datos erróneos")</f>
        <v/>
      </c>
      <c r="G73" s="122" t="str">
        <f>IF(SUM(G65:G68)=G64,"","datos erróneos")</f>
        <v/>
      </c>
      <c r="H73" s="122" t="str">
        <f>IF(SUM(H69:H72)=1,"",(IF(SUM(H69:H72)=0,"","datos erróneos")))</f>
        <v/>
      </c>
      <c r="I73" s="123"/>
      <c r="J73" s="124"/>
      <c r="K73" s="119"/>
      <c r="L73" s="120"/>
      <c r="M73" s="121"/>
      <c r="N73" s="122" t="str">
        <f>IF(SUM(N65:N68)=N64,"","datos erróneos")</f>
        <v/>
      </c>
      <c r="O73" s="122" t="str">
        <f>IF(SUM(O65:O68)=O64,"","datos erróneos")</f>
        <v/>
      </c>
      <c r="P73" s="122" t="str">
        <f>IF(SUM(P65:P68)=P64,"","datos erróneos")</f>
        <v/>
      </c>
      <c r="Q73" s="122" t="str">
        <f>IF(SUM(Q69:Q72)=1,"",(IF(SUM(Q69:Q72)=0,"","datos erróneos")))</f>
        <v/>
      </c>
      <c r="R73" s="123"/>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2:41" ht="12" customHeight="1" x14ac:dyDescent="0.25">
      <c r="B74" s="535" t="s">
        <v>110</v>
      </c>
      <c r="C74" s="509" t="s">
        <v>84</v>
      </c>
      <c r="D74" s="509"/>
      <c r="E74" s="117">
        <v>0</v>
      </c>
      <c r="F74" s="440">
        <v>0</v>
      </c>
      <c r="G74" s="440">
        <v>0</v>
      </c>
      <c r="H74" s="510">
        <v>0</v>
      </c>
      <c r="I74" s="510"/>
      <c r="K74" s="535" t="s">
        <v>110</v>
      </c>
      <c r="L74" s="509" t="s">
        <v>84</v>
      </c>
      <c r="M74" s="509"/>
      <c r="N74" s="117">
        <v>0</v>
      </c>
      <c r="O74" s="440">
        <v>0</v>
      </c>
      <c r="P74" s="440">
        <v>0</v>
      </c>
      <c r="Q74" s="510">
        <v>0</v>
      </c>
      <c r="R74" s="510"/>
      <c r="T74" s="36"/>
    </row>
    <row r="75" spans="2:41" ht="12" customHeight="1" x14ac:dyDescent="0.25">
      <c r="B75" s="535"/>
      <c r="C75" s="509" t="s">
        <v>85</v>
      </c>
      <c r="D75" s="338" t="s">
        <v>103</v>
      </c>
      <c r="E75" s="126">
        <v>0</v>
      </c>
      <c r="F75" s="126">
        <v>0</v>
      </c>
      <c r="G75" s="126">
        <v>0</v>
      </c>
      <c r="H75" s="169">
        <f>ROUNDUP(H79*H74,0)</f>
        <v>0</v>
      </c>
      <c r="I75" s="342" t="str">
        <f>IFERROR(I79*H74,"")</f>
        <v/>
      </c>
      <c r="K75" s="535"/>
      <c r="L75" s="509" t="s">
        <v>85</v>
      </c>
      <c r="M75" s="338" t="s">
        <v>103</v>
      </c>
      <c r="N75" s="126">
        <v>0</v>
      </c>
      <c r="O75" s="126">
        <v>0</v>
      </c>
      <c r="P75" s="126">
        <v>0</v>
      </c>
      <c r="Q75" s="169">
        <f>ROUNDUP(Q79*Q74,0)</f>
        <v>0</v>
      </c>
      <c r="R75" s="342" t="str">
        <f>IFERROR(R79*Q74,"")</f>
        <v/>
      </c>
      <c r="T75" s="36"/>
    </row>
    <row r="76" spans="2:41" ht="12" customHeight="1" x14ac:dyDescent="0.25">
      <c r="B76" s="535"/>
      <c r="C76" s="509"/>
      <c r="D76" s="338" t="s">
        <v>77</v>
      </c>
      <c r="E76" s="126">
        <v>0</v>
      </c>
      <c r="F76" s="126">
        <v>0</v>
      </c>
      <c r="G76" s="126">
        <v>0</v>
      </c>
      <c r="H76" s="169">
        <f>ROUNDUP(H80*H74,0)</f>
        <v>0</v>
      </c>
      <c r="I76" s="342" t="str">
        <f>IFERROR(I80*H74,"")</f>
        <v/>
      </c>
      <c r="K76" s="535"/>
      <c r="L76" s="509"/>
      <c r="M76" s="338" t="s">
        <v>77</v>
      </c>
      <c r="N76" s="126">
        <v>0</v>
      </c>
      <c r="O76" s="126">
        <v>0</v>
      </c>
      <c r="P76" s="126">
        <v>0</v>
      </c>
      <c r="Q76" s="169">
        <f>ROUNDUP(Q80*Q74,0)</f>
        <v>0</v>
      </c>
      <c r="R76" s="342" t="str">
        <f>IFERROR(R80*Q74,"")</f>
        <v/>
      </c>
      <c r="T76" s="36"/>
    </row>
    <row r="77" spans="2:41" ht="12" customHeight="1" x14ac:dyDescent="0.25">
      <c r="B77" s="535"/>
      <c r="C77" s="509"/>
      <c r="D77" s="338" t="s">
        <v>78</v>
      </c>
      <c r="E77" s="126">
        <v>0</v>
      </c>
      <c r="F77" s="126">
        <v>0</v>
      </c>
      <c r="G77" s="126">
        <v>0</v>
      </c>
      <c r="H77" s="169">
        <f>ROUNDUP(H81*H74,0)</f>
        <v>0</v>
      </c>
      <c r="I77" s="342" t="str">
        <f>IFERROR(I81*H74,"")</f>
        <v/>
      </c>
      <c r="K77" s="535"/>
      <c r="L77" s="509"/>
      <c r="M77" s="338" t="s">
        <v>78</v>
      </c>
      <c r="N77" s="126">
        <v>0</v>
      </c>
      <c r="O77" s="126">
        <v>0</v>
      </c>
      <c r="P77" s="126">
        <v>0</v>
      </c>
      <c r="Q77" s="169">
        <f>ROUNDUP(Q81*Q74,0)</f>
        <v>0</v>
      </c>
      <c r="R77" s="342" t="str">
        <f>IFERROR(R81*Q74,"")</f>
        <v/>
      </c>
      <c r="T77" s="36"/>
    </row>
    <row r="78" spans="2:41" ht="12" customHeight="1" x14ac:dyDescent="0.25">
      <c r="B78" s="535"/>
      <c r="C78" s="509"/>
      <c r="D78" s="338" t="s">
        <v>79</v>
      </c>
      <c r="E78" s="126">
        <v>0</v>
      </c>
      <c r="F78" s="127">
        <v>0</v>
      </c>
      <c r="G78" s="127">
        <v>0</v>
      </c>
      <c r="H78" s="169">
        <f>ROUNDUP(H82*H74,0)</f>
        <v>0</v>
      </c>
      <c r="I78" s="342" t="str">
        <f>IFERROR(I82*H74,"")</f>
        <v/>
      </c>
      <c r="K78" s="535"/>
      <c r="L78" s="509"/>
      <c r="M78" s="338" t="s">
        <v>79</v>
      </c>
      <c r="N78" s="126">
        <v>0</v>
      </c>
      <c r="O78" s="127">
        <v>0</v>
      </c>
      <c r="P78" s="127">
        <v>0</v>
      </c>
      <c r="Q78" s="169">
        <f>ROUNDUP(Q82*Q74,0)</f>
        <v>0</v>
      </c>
      <c r="R78" s="342" t="str">
        <f>IFERROR(R82*Q74,"")</f>
        <v/>
      </c>
      <c r="T78" s="36"/>
    </row>
    <row r="79" spans="2:41" ht="12" customHeight="1" x14ac:dyDescent="0.25">
      <c r="B79" s="535"/>
      <c r="C79" s="509" t="s">
        <v>80</v>
      </c>
      <c r="D79" s="338" t="s">
        <v>103</v>
      </c>
      <c r="E79" s="167" t="str">
        <f>IFERROR(E75/E74,"")</f>
        <v/>
      </c>
      <c r="F79" s="167" t="str">
        <f>IFERROR(F75/F74,"")</f>
        <v/>
      </c>
      <c r="G79" s="167" t="str">
        <f>IFERROR(G75/G74,"")</f>
        <v/>
      </c>
      <c r="H79" s="118">
        <v>0</v>
      </c>
      <c r="I79" s="170" t="str">
        <f>IFERROR(FORECAST(H22,E79:G79,E22:G22),"")</f>
        <v/>
      </c>
      <c r="K79" s="535"/>
      <c r="L79" s="509" t="s">
        <v>80</v>
      </c>
      <c r="M79" s="338" t="s">
        <v>103</v>
      </c>
      <c r="N79" s="167" t="str">
        <f>IFERROR(N75/N74,"")</f>
        <v/>
      </c>
      <c r="O79" s="167" t="str">
        <f>IFERROR(O75/O74,"")</f>
        <v/>
      </c>
      <c r="P79" s="167" t="str">
        <f>IFERROR(P75/P74,"")</f>
        <v/>
      </c>
      <c r="Q79" s="118">
        <v>0</v>
      </c>
      <c r="R79" s="170" t="str">
        <f>IFERROR(FORECAST(Q22,N79:P79,N22:P22),"")</f>
        <v/>
      </c>
      <c r="T79" s="36"/>
    </row>
    <row r="80" spans="2:41" ht="12" customHeight="1" x14ac:dyDescent="0.25">
      <c r="B80" s="535"/>
      <c r="C80" s="509"/>
      <c r="D80" s="338" t="s">
        <v>77</v>
      </c>
      <c r="E80" s="167" t="str">
        <f>IFERROR(E76/E74,"")</f>
        <v/>
      </c>
      <c r="F80" s="167" t="str">
        <f>IFERROR(F76/F74,"")</f>
        <v/>
      </c>
      <c r="G80" s="167" t="str">
        <f>IFERROR(G76/G74,"")</f>
        <v/>
      </c>
      <c r="H80" s="118">
        <v>0</v>
      </c>
      <c r="I80" s="170" t="str">
        <f>IFERROR(FORECAST(H22,E80:G80,E22:G22),"")</f>
        <v/>
      </c>
      <c r="K80" s="535"/>
      <c r="L80" s="509"/>
      <c r="M80" s="338" t="s">
        <v>77</v>
      </c>
      <c r="N80" s="167" t="str">
        <f>IFERROR(N76/N74,"")</f>
        <v/>
      </c>
      <c r="O80" s="167" t="str">
        <f>IFERROR(O76/O74,"")</f>
        <v/>
      </c>
      <c r="P80" s="167" t="str">
        <f>IFERROR(P76/P74,"")</f>
        <v/>
      </c>
      <c r="Q80" s="118">
        <v>0</v>
      </c>
      <c r="R80" s="170" t="str">
        <f>IFERROR(FORECAST(Q22,N80:P80,N22:P22),"")</f>
        <v/>
      </c>
      <c r="T80" s="36"/>
    </row>
    <row r="81" spans="2:41" ht="12" customHeight="1" x14ac:dyDescent="0.25">
      <c r="B81" s="535"/>
      <c r="C81" s="509"/>
      <c r="D81" s="338" t="s">
        <v>78</v>
      </c>
      <c r="E81" s="167" t="str">
        <f>IFERROR(E77/E74,"")</f>
        <v/>
      </c>
      <c r="F81" s="167" t="str">
        <f>IFERROR(F77/F74,"")</f>
        <v/>
      </c>
      <c r="G81" s="167" t="str">
        <f>IFERROR(G77/G74,"")</f>
        <v/>
      </c>
      <c r="H81" s="118">
        <v>0</v>
      </c>
      <c r="I81" s="170" t="str">
        <f>IFERROR(FORECAST(H22,E81:G81,E22:G22),"")</f>
        <v/>
      </c>
      <c r="K81" s="535"/>
      <c r="L81" s="509"/>
      <c r="M81" s="338" t="s">
        <v>78</v>
      </c>
      <c r="N81" s="167" t="str">
        <f>IFERROR(N77/N74,"")</f>
        <v/>
      </c>
      <c r="O81" s="167" t="str">
        <f>IFERROR(O77/O74,"")</f>
        <v/>
      </c>
      <c r="P81" s="167" t="str">
        <f>IFERROR(P77/P74,"")</f>
        <v/>
      </c>
      <c r="Q81" s="118">
        <v>0</v>
      </c>
      <c r="R81" s="170" t="str">
        <f>IFERROR(FORECAST(Q22,N81:P81,N22:P22),"")</f>
        <v/>
      </c>
      <c r="T81" s="36"/>
    </row>
    <row r="82" spans="2:41" ht="12" customHeight="1" x14ac:dyDescent="0.25">
      <c r="B82" s="535"/>
      <c r="C82" s="509"/>
      <c r="D82" s="338" t="s">
        <v>79</v>
      </c>
      <c r="E82" s="168" t="str">
        <f>IFERROR(E78/E74,"")</f>
        <v/>
      </c>
      <c r="F82" s="168" t="str">
        <f>IFERROR(F78/F74,"")</f>
        <v/>
      </c>
      <c r="G82" s="168" t="str">
        <f>IFERROR(G78/G74,"")</f>
        <v/>
      </c>
      <c r="H82" s="118">
        <v>0</v>
      </c>
      <c r="I82" s="170" t="str">
        <f>IFERROR(FORECAST(H22,E82:G82,E22:G22),"")</f>
        <v/>
      </c>
      <c r="J82" s="25"/>
      <c r="K82" s="535"/>
      <c r="L82" s="509"/>
      <c r="M82" s="338" t="s">
        <v>79</v>
      </c>
      <c r="N82" s="168" t="str">
        <f>IFERROR(N78/N74,"")</f>
        <v/>
      </c>
      <c r="O82" s="168" t="str">
        <f>IFERROR(O78/O74,"")</f>
        <v/>
      </c>
      <c r="P82" s="168" t="str">
        <f>IFERROR(P78/P74,"")</f>
        <v/>
      </c>
      <c r="Q82" s="118">
        <v>0</v>
      </c>
      <c r="R82" s="170" t="str">
        <f>IFERROR(FORECAST(Q22,N82:P82,N22:P22),"")</f>
        <v/>
      </c>
    </row>
    <row r="83" spans="2:41" s="125" customFormat="1" ht="12" customHeight="1" x14ac:dyDescent="0.25">
      <c r="B83" s="119"/>
      <c r="C83" s="120"/>
      <c r="D83" s="121"/>
      <c r="E83" s="122" t="str">
        <f>IF(SUM(E75:E78)=E74,"","datos erróneos")</f>
        <v/>
      </c>
      <c r="F83" s="122" t="str">
        <f>IF(SUM(F75:F78)=F74,"","datos erróneos")</f>
        <v/>
      </c>
      <c r="G83" s="122" t="str">
        <f>IF(SUM(G75:G78)=G74,"","datos erróneos")</f>
        <v/>
      </c>
      <c r="H83" s="122" t="str">
        <f>IF(SUM(H79:H82)=1,"",(IF(SUM(H79:H82)=0,"","datos erróneos")))</f>
        <v/>
      </c>
      <c r="I83" s="123"/>
      <c r="J83" s="124"/>
      <c r="K83" s="119"/>
      <c r="L83" s="120"/>
      <c r="M83" s="121"/>
      <c r="N83" s="122" t="str">
        <f>IF(SUM(N75:N78)=N74,"","datos erróneos")</f>
        <v/>
      </c>
      <c r="O83" s="122" t="str">
        <f>IF(SUM(O75:O78)=O74,"","datos erróneos")</f>
        <v/>
      </c>
      <c r="P83" s="122" t="str">
        <f>IF(SUM(P75:P78)=P74,"","datos erróneos")</f>
        <v/>
      </c>
      <c r="Q83" s="122" t="str">
        <f>IF(SUM(Q79:Q82)=1,"",(IF(SUM(Q79:Q82)=0,"","datos erróneos")))</f>
        <v/>
      </c>
      <c r="R83" s="123"/>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2:41" ht="13.5" customHeight="1" x14ac:dyDescent="0.25">
      <c r="B84" s="31"/>
      <c r="C84" s="32"/>
      <c r="D84" s="32"/>
      <c r="E84" s="29"/>
      <c r="F84" s="32"/>
      <c r="G84" s="32"/>
      <c r="H84" s="32"/>
      <c r="I84" s="32"/>
      <c r="J84" s="33"/>
      <c r="K84" s="29"/>
      <c r="L84" s="29"/>
      <c r="M84" s="29"/>
      <c r="N84" s="32"/>
      <c r="O84" s="32"/>
      <c r="P84" s="32"/>
      <c r="Q84" s="32"/>
      <c r="R84" s="32"/>
      <c r="S84" s="35"/>
      <c r="T84" s="35"/>
      <c r="U84" s="35"/>
      <c r="V84" s="35"/>
      <c r="W84" s="35"/>
      <c r="X84" s="35"/>
      <c r="Y84" s="35"/>
      <c r="Z84" s="35"/>
      <c r="AA84" s="35"/>
      <c r="AB84" s="35"/>
      <c r="AC84" s="35"/>
      <c r="AD84" s="35"/>
      <c r="AE84" s="35"/>
      <c r="AF84" s="35"/>
      <c r="AG84" s="35"/>
      <c r="AH84" s="35"/>
      <c r="AI84" s="35"/>
      <c r="AJ84" s="35"/>
      <c r="AK84" s="35"/>
      <c r="AL84" s="35"/>
      <c r="AM84" s="35"/>
      <c r="AN84" s="35"/>
    </row>
    <row r="85" spans="2:41" s="1" customFormat="1" ht="13.5" customHeight="1" x14ac:dyDescent="0.25">
      <c r="B85" s="31"/>
      <c r="C85" s="34"/>
      <c r="D85" s="34"/>
      <c r="E85" s="34"/>
      <c r="F85" s="34"/>
      <c r="G85" s="34"/>
      <c r="H85" s="34"/>
      <c r="I85" s="34"/>
      <c r="J85" s="35"/>
      <c r="K85" s="442"/>
      <c r="L85" s="442"/>
      <c r="M85" s="442"/>
      <c r="N85" s="34"/>
      <c r="O85" s="34"/>
      <c r="P85" s="34"/>
      <c r="Q85" s="34"/>
      <c r="R85" s="34"/>
      <c r="S85" s="35"/>
      <c r="T85" s="35"/>
      <c r="U85" s="35"/>
      <c r="V85" s="35"/>
      <c r="W85" s="35"/>
      <c r="X85" s="35"/>
      <c r="Y85" s="35"/>
      <c r="Z85" s="35"/>
      <c r="AA85" s="35"/>
      <c r="AB85" s="35"/>
      <c r="AC85" s="35"/>
      <c r="AD85" s="35"/>
      <c r="AE85" s="35"/>
      <c r="AF85" s="35"/>
      <c r="AG85" s="35"/>
      <c r="AH85" s="35"/>
      <c r="AI85" s="35"/>
      <c r="AJ85" s="35"/>
      <c r="AK85" s="35"/>
      <c r="AL85" s="35"/>
      <c r="AM85" s="35"/>
      <c r="AN85" s="35"/>
      <c r="AO85" s="35"/>
    </row>
    <row r="86" spans="2:41" s="1" customFormat="1" ht="42" customHeight="1" x14ac:dyDescent="0.25">
      <c r="B86" s="527"/>
      <c r="C86" s="527"/>
      <c r="D86" s="527"/>
      <c r="E86" s="527"/>
      <c r="F86" s="527"/>
      <c r="G86" s="527"/>
      <c r="H86" s="527"/>
      <c r="I86" s="527"/>
      <c r="J86" s="527"/>
      <c r="K86" s="527"/>
      <c r="L86" s="527"/>
      <c r="M86" s="527"/>
      <c r="N86" s="527"/>
      <c r="O86" s="527"/>
      <c r="P86" s="527"/>
      <c r="Q86" s="527"/>
      <c r="R86" s="527"/>
      <c r="S86" s="35"/>
      <c r="T86" s="35"/>
      <c r="U86" s="35"/>
      <c r="V86" s="35"/>
      <c r="W86" s="35"/>
      <c r="X86" s="35"/>
      <c r="Y86" s="35"/>
      <c r="Z86" s="35"/>
      <c r="AA86" s="35"/>
      <c r="AB86" s="35"/>
      <c r="AC86" s="35"/>
      <c r="AD86" s="35"/>
      <c r="AE86" s="35"/>
      <c r="AF86" s="35"/>
      <c r="AG86" s="35"/>
      <c r="AH86" s="35"/>
      <c r="AI86" s="35"/>
      <c r="AJ86" s="35"/>
      <c r="AK86" s="35"/>
      <c r="AL86" s="35"/>
      <c r="AM86" s="35"/>
      <c r="AN86" s="35"/>
      <c r="AO86" s="35"/>
    </row>
    <row r="87" spans="2:41" s="1" customFormat="1" ht="13.5" customHeight="1" x14ac:dyDescent="0.25">
      <c r="B87" s="31"/>
      <c r="C87" s="34"/>
      <c r="D87" s="34"/>
      <c r="E87" s="34"/>
      <c r="F87" s="34"/>
      <c r="G87" s="34"/>
      <c r="H87" s="34"/>
      <c r="I87" s="34"/>
      <c r="J87" s="35"/>
      <c r="K87" s="442"/>
      <c r="L87" s="442"/>
      <c r="M87" s="442"/>
      <c r="N87" s="34"/>
      <c r="O87" s="34"/>
      <c r="P87" s="34"/>
      <c r="Q87" s="34"/>
      <c r="R87" s="34"/>
      <c r="S87" s="35"/>
      <c r="T87" s="35"/>
      <c r="U87" s="35"/>
      <c r="V87" s="35"/>
      <c r="W87" s="35"/>
      <c r="X87" s="35"/>
      <c r="Y87" s="35"/>
      <c r="Z87" s="35"/>
      <c r="AA87" s="35"/>
      <c r="AB87" s="35"/>
      <c r="AC87" s="35"/>
      <c r="AD87" s="35"/>
      <c r="AE87" s="35"/>
      <c r="AF87" s="35"/>
      <c r="AG87" s="35"/>
      <c r="AH87" s="35"/>
      <c r="AI87" s="35"/>
      <c r="AJ87" s="35"/>
      <c r="AK87" s="35"/>
      <c r="AL87" s="35"/>
      <c r="AM87" s="35"/>
      <c r="AN87" s="35"/>
      <c r="AO87" s="35"/>
    </row>
    <row r="88" spans="2:41" s="1" customFormat="1" ht="21" customHeight="1" x14ac:dyDescent="0.25">
      <c r="B88" s="35"/>
      <c r="C88" s="34"/>
      <c r="D88" s="34"/>
      <c r="E88" s="34"/>
      <c r="F88" s="34"/>
      <c r="G88" s="34"/>
      <c r="H88" s="34"/>
      <c r="I88" s="34"/>
      <c r="J88" s="35"/>
      <c r="K88" s="442"/>
      <c r="L88" s="442"/>
      <c r="M88" s="442"/>
      <c r="N88" s="34"/>
      <c r="O88" s="34"/>
      <c r="P88" s="34"/>
      <c r="Q88" s="34"/>
      <c r="R88" s="34"/>
      <c r="S88" s="35"/>
      <c r="T88" s="35"/>
      <c r="U88" s="35"/>
      <c r="V88" s="35"/>
      <c r="W88" s="35"/>
      <c r="X88" s="35"/>
      <c r="Y88" s="35"/>
      <c r="Z88" s="35"/>
      <c r="AA88" s="35"/>
      <c r="AB88" s="35"/>
      <c r="AC88" s="35"/>
      <c r="AD88" s="35"/>
      <c r="AE88" s="35"/>
      <c r="AF88" s="35"/>
      <c r="AG88" s="35"/>
      <c r="AH88" s="35"/>
      <c r="AI88" s="35"/>
      <c r="AJ88" s="35"/>
      <c r="AK88" s="35"/>
      <c r="AL88" s="35"/>
      <c r="AM88" s="35"/>
      <c r="AN88" s="35"/>
      <c r="AO88" s="35"/>
    </row>
  </sheetData>
  <sheetProtection password="CB78" sheet="1"/>
  <mergeCells count="96">
    <mergeCell ref="B1:P1"/>
    <mergeCell ref="B3:R3"/>
    <mergeCell ref="E9:E10"/>
    <mergeCell ref="F9:F10"/>
    <mergeCell ref="G9:G10"/>
    <mergeCell ref="N9:N10"/>
    <mergeCell ref="O9:O10"/>
    <mergeCell ref="B5:R6"/>
    <mergeCell ref="B2:R2"/>
    <mergeCell ref="B7:R7"/>
    <mergeCell ref="B9:D10"/>
    <mergeCell ref="H9:I9"/>
    <mergeCell ref="K9:M10"/>
    <mergeCell ref="Q9:R9"/>
    <mergeCell ref="P9:P10"/>
    <mergeCell ref="Q74:R74"/>
    <mergeCell ref="C75:C78"/>
    <mergeCell ref="L75:L78"/>
    <mergeCell ref="C79:C82"/>
    <mergeCell ref="L79:L82"/>
    <mergeCell ref="B86:R86"/>
    <mergeCell ref="Q64:R64"/>
    <mergeCell ref="C65:C68"/>
    <mergeCell ref="L65:L68"/>
    <mergeCell ref="C69:C72"/>
    <mergeCell ref="L69:L72"/>
    <mergeCell ref="B74:B82"/>
    <mergeCell ref="C74:D74"/>
    <mergeCell ref="H74:I74"/>
    <mergeCell ref="K74:K82"/>
    <mergeCell ref="L74:M74"/>
    <mergeCell ref="B64:B72"/>
    <mergeCell ref="C64:D64"/>
    <mergeCell ref="H64:I64"/>
    <mergeCell ref="K64:K72"/>
    <mergeCell ref="L64:M64"/>
    <mergeCell ref="Q54:R54"/>
    <mergeCell ref="C55:C58"/>
    <mergeCell ref="L55:L58"/>
    <mergeCell ref="C59:C62"/>
    <mergeCell ref="L59:L62"/>
    <mergeCell ref="B54:B62"/>
    <mergeCell ref="C54:D54"/>
    <mergeCell ref="H54:I54"/>
    <mergeCell ref="K54:K62"/>
    <mergeCell ref="L54:M54"/>
    <mergeCell ref="Q24:R24"/>
    <mergeCell ref="C39:C42"/>
    <mergeCell ref="L39:L42"/>
    <mergeCell ref="B44:B52"/>
    <mergeCell ref="C44:D44"/>
    <mergeCell ref="H44:I44"/>
    <mergeCell ref="K44:K52"/>
    <mergeCell ref="L44:M44"/>
    <mergeCell ref="B34:B42"/>
    <mergeCell ref="C34:D34"/>
    <mergeCell ref="H34:I34"/>
    <mergeCell ref="Q44:R44"/>
    <mergeCell ref="C45:C48"/>
    <mergeCell ref="L45:L48"/>
    <mergeCell ref="C49:C52"/>
    <mergeCell ref="L49:L52"/>
    <mergeCell ref="Q34:R34"/>
    <mergeCell ref="C35:C38"/>
    <mergeCell ref="L35:L38"/>
    <mergeCell ref="C25:C28"/>
    <mergeCell ref="L25:L28"/>
    <mergeCell ref="C29:C32"/>
    <mergeCell ref="L29:L32"/>
    <mergeCell ref="K34:K42"/>
    <mergeCell ref="L34:M34"/>
    <mergeCell ref="B24:B32"/>
    <mergeCell ref="K22:M23"/>
    <mergeCell ref="E22:E23"/>
    <mergeCell ref="F22:F23"/>
    <mergeCell ref="G22:G23"/>
    <mergeCell ref="L24:M24"/>
    <mergeCell ref="B22:D23"/>
    <mergeCell ref="H22:I22"/>
    <mergeCell ref="C24:D24"/>
    <mergeCell ref="H24:I24"/>
    <mergeCell ref="K24:K32"/>
    <mergeCell ref="Q22:R22"/>
    <mergeCell ref="Q11:R11"/>
    <mergeCell ref="C12:C15"/>
    <mergeCell ref="L12:L15"/>
    <mergeCell ref="C16:C19"/>
    <mergeCell ref="L16:L19"/>
    <mergeCell ref="N22:N23"/>
    <mergeCell ref="O22:O23"/>
    <mergeCell ref="P22:P23"/>
    <mergeCell ref="B11:B19"/>
    <mergeCell ref="C11:D11"/>
    <mergeCell ref="H11:I11"/>
    <mergeCell ref="K11:K19"/>
    <mergeCell ref="L11:M11"/>
  </mergeCells>
  <hyperlinks>
    <hyperlink ref="Q1" location="Inicio!A1" display="Ir a Tabla de contenido"/>
  </hyperlinks>
  <pageMargins left="0.7" right="0.7" top="0.75" bottom="0.75" header="0.3" footer="0.3"/>
  <pageSetup paperSize="9" scale="7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N89"/>
  <sheetViews>
    <sheetView showGridLines="0" zoomScale="85" zoomScaleNormal="85" workbookViewId="0">
      <pane ySplit="3" topLeftCell="A38" activePane="bottomLeft" state="frozen"/>
      <selection pane="bottomLeft" activeCell="M8" sqref="M8"/>
    </sheetView>
  </sheetViews>
  <sheetFormatPr baseColWidth="10" defaultColWidth="9.140625" defaultRowHeight="15" x14ac:dyDescent="0.25"/>
  <cols>
    <col min="1" max="1" width="11.42578125" customWidth="1"/>
    <col min="2" max="2" width="11.85546875" style="19" customWidth="1"/>
    <col min="3" max="3" width="19.5703125" style="19" customWidth="1"/>
    <col min="4" max="4" width="7.42578125" style="19" customWidth="1"/>
    <col min="5" max="8" width="12.42578125" style="19" customWidth="1"/>
    <col min="9" max="9" width="14.140625" style="19" customWidth="1"/>
    <col min="10" max="10" width="1.7109375" style="19" customWidth="1"/>
    <col min="11" max="11" width="11.5703125" style="19" customWidth="1"/>
    <col min="12" max="12" width="19.5703125" style="19" customWidth="1"/>
    <col min="13" max="13" width="7.42578125" style="19" customWidth="1"/>
    <col min="14" max="17" width="12.42578125" style="19" customWidth="1"/>
    <col min="18" max="18" width="14.28515625" style="19" customWidth="1"/>
    <col min="19" max="19" width="2.7109375" style="19" customWidth="1"/>
    <col min="20" max="20" width="34.5703125" hidden="1" customWidth="1"/>
    <col min="21" max="25" width="5.140625" hidden="1" customWidth="1"/>
    <col min="26" max="34" width="0" hidden="1" customWidth="1"/>
    <col min="35" max="36" width="11.42578125" hidden="1" customWidth="1"/>
    <col min="37" max="39" width="0" hidden="1" customWidth="1"/>
    <col min="40" max="256" width="11.42578125" customWidth="1"/>
  </cols>
  <sheetData>
    <row r="1" spans="2:20" ht="22.5" customHeight="1" x14ac:dyDescent="0.3">
      <c r="B1" s="516" t="s">
        <v>65</v>
      </c>
      <c r="C1" s="516"/>
      <c r="D1" s="516"/>
      <c r="E1" s="516"/>
      <c r="F1" s="516"/>
      <c r="G1" s="516"/>
      <c r="H1" s="516"/>
      <c r="I1" s="516"/>
      <c r="J1" s="516"/>
      <c r="K1" s="516"/>
      <c r="L1" s="516"/>
      <c r="M1" s="516"/>
      <c r="N1" s="516"/>
      <c r="O1" s="516"/>
      <c r="P1" s="516"/>
      <c r="Q1" s="5" t="s">
        <v>31</v>
      </c>
    </row>
    <row r="2" spans="2:20" ht="18.75" customHeight="1" thickBot="1" x14ac:dyDescent="0.3">
      <c r="B2" s="374"/>
      <c r="C2" s="374"/>
      <c r="D2" s="374"/>
      <c r="E2" s="374"/>
      <c r="F2" s="374"/>
      <c r="G2" s="374"/>
      <c r="H2" s="374"/>
      <c r="I2" s="374"/>
      <c r="J2" s="374"/>
      <c r="K2" s="374"/>
      <c r="L2" s="374"/>
      <c r="M2" s="374"/>
      <c r="N2" s="374"/>
      <c r="O2" s="374"/>
      <c r="P2" s="374"/>
      <c r="Q2" s="374"/>
      <c r="R2" s="374"/>
    </row>
    <row r="3" spans="2:20" ht="21.75" customHeight="1" x14ac:dyDescent="0.25">
      <c r="B3" s="520" t="s">
        <v>126</v>
      </c>
      <c r="C3" s="520"/>
      <c r="D3" s="520"/>
      <c r="E3" s="520"/>
      <c r="F3" s="520"/>
      <c r="G3" s="520"/>
      <c r="H3" s="520"/>
      <c r="I3" s="520"/>
      <c r="J3" s="520"/>
      <c r="K3" s="520"/>
      <c r="L3" s="520"/>
      <c r="M3" s="520"/>
      <c r="N3" s="520"/>
      <c r="O3" s="520"/>
      <c r="P3" s="520"/>
      <c r="Q3" s="520"/>
      <c r="R3" s="520"/>
    </row>
    <row r="4" spans="2:20" ht="21.75" customHeight="1" x14ac:dyDescent="0.4">
      <c r="B4" s="98" t="s">
        <v>67</v>
      </c>
      <c r="C4" s="349"/>
      <c r="D4" s="349"/>
      <c r="E4" s="349"/>
      <c r="F4" s="349"/>
      <c r="G4" s="349"/>
      <c r="H4" s="349"/>
      <c r="I4" s="349"/>
      <c r="J4" s="349"/>
      <c r="K4" s="349"/>
      <c r="L4" s="349"/>
      <c r="M4" s="349"/>
      <c r="N4" s="349"/>
      <c r="O4" s="349"/>
      <c r="P4" s="349"/>
      <c r="Q4" s="349"/>
      <c r="R4" s="349"/>
    </row>
    <row r="5" spans="2:20" ht="20.25" customHeight="1" x14ac:dyDescent="0.25">
      <c r="B5" s="542" t="s">
        <v>127</v>
      </c>
      <c r="C5" s="542"/>
      <c r="D5" s="542"/>
      <c r="E5" s="542"/>
      <c r="F5" s="542"/>
      <c r="G5" s="542"/>
      <c r="H5" s="542"/>
      <c r="I5" s="542"/>
      <c r="J5" s="542"/>
      <c r="K5" s="542"/>
      <c r="L5" s="542"/>
      <c r="M5" s="542"/>
      <c r="N5" s="542"/>
      <c r="O5" s="542"/>
      <c r="P5" s="542"/>
      <c r="Q5" s="542"/>
      <c r="R5" s="542"/>
    </row>
    <row r="6" spans="2:20" ht="21.75" customHeight="1" x14ac:dyDescent="0.25">
      <c r="B6" s="542"/>
      <c r="C6" s="542"/>
      <c r="D6" s="542"/>
      <c r="E6" s="542"/>
      <c r="F6" s="542"/>
      <c r="G6" s="542"/>
      <c r="H6" s="542"/>
      <c r="I6" s="542"/>
      <c r="J6" s="542"/>
      <c r="K6" s="542"/>
      <c r="L6" s="542"/>
      <c r="M6" s="542"/>
      <c r="N6" s="542"/>
      <c r="O6" s="542"/>
      <c r="P6" s="542"/>
      <c r="Q6" s="542"/>
      <c r="R6" s="542"/>
    </row>
    <row r="7" spans="2:20" ht="21.75" customHeight="1" x14ac:dyDescent="0.25">
      <c r="B7" s="543"/>
      <c r="C7" s="543"/>
      <c r="D7" s="543"/>
      <c r="E7" s="543"/>
      <c r="F7" s="543"/>
      <c r="G7" s="543"/>
      <c r="H7" s="543"/>
      <c r="I7" s="543"/>
      <c r="J7" s="543"/>
      <c r="K7" s="543"/>
      <c r="L7" s="543"/>
      <c r="M7" s="543"/>
      <c r="N7" s="543"/>
      <c r="O7" s="543"/>
      <c r="P7" s="543"/>
      <c r="Q7" s="543"/>
      <c r="R7" s="543"/>
    </row>
    <row r="8" spans="2:20" ht="42" customHeight="1" x14ac:dyDescent="0.5">
      <c r="B8" s="375" t="s">
        <v>128</v>
      </c>
      <c r="C8" s="27"/>
      <c r="D8" s="27"/>
      <c r="E8" s="27"/>
      <c r="F8" s="27"/>
      <c r="G8" s="27"/>
      <c r="H8" s="27"/>
      <c r="I8" s="27"/>
      <c r="J8" s="28"/>
      <c r="K8" s="28"/>
      <c r="L8" s="28"/>
      <c r="M8" s="28"/>
    </row>
    <row r="9" spans="2:20" ht="22.5" customHeight="1" x14ac:dyDescent="0.25">
      <c r="B9" s="522" t="s">
        <v>70</v>
      </c>
      <c r="C9" s="522"/>
      <c r="D9" s="522"/>
      <c r="E9" s="517">
        <v>2014</v>
      </c>
      <c r="F9" s="517">
        <v>2015</v>
      </c>
      <c r="G9" s="517">
        <v>2016</v>
      </c>
      <c r="H9" s="517">
        <v>2017</v>
      </c>
      <c r="I9" s="517"/>
      <c r="K9" s="522" t="s">
        <v>71</v>
      </c>
      <c r="L9" s="522"/>
      <c r="M9" s="522"/>
      <c r="N9" s="517">
        <v>2014</v>
      </c>
      <c r="O9" s="517">
        <v>2015</v>
      </c>
      <c r="P9" s="517">
        <v>2016</v>
      </c>
      <c r="Q9" s="517">
        <v>2017</v>
      </c>
      <c r="R9" s="517"/>
      <c r="T9" s="3"/>
    </row>
    <row r="10" spans="2:20" ht="23.25" customHeight="1" x14ac:dyDescent="0.25">
      <c r="B10" s="522"/>
      <c r="C10" s="522"/>
      <c r="D10" s="522"/>
      <c r="E10" s="517"/>
      <c r="F10" s="517"/>
      <c r="G10" s="517"/>
      <c r="H10" s="441" t="s">
        <v>72</v>
      </c>
      <c r="I10" s="441" t="s">
        <v>73</v>
      </c>
      <c r="K10" s="522"/>
      <c r="L10" s="522"/>
      <c r="M10" s="522"/>
      <c r="N10" s="517"/>
      <c r="O10" s="517"/>
      <c r="P10" s="517"/>
      <c r="Q10" s="441" t="s">
        <v>72</v>
      </c>
      <c r="R10" s="441" t="s">
        <v>73</v>
      </c>
      <c r="T10" s="3"/>
    </row>
    <row r="11" spans="2:20" ht="12" customHeight="1" x14ac:dyDescent="0.25">
      <c r="B11" s="530" t="s">
        <v>129</v>
      </c>
      <c r="C11" s="509" t="s">
        <v>75</v>
      </c>
      <c r="D11" s="509"/>
      <c r="E11" s="339">
        <f>SUM(E24,E34,E44,E54,E64)</f>
        <v>0</v>
      </c>
      <c r="F11" s="339">
        <f>SUM(F24,F34,F44,F54,F64)</f>
        <v>0</v>
      </c>
      <c r="G11" s="339">
        <f>SUM(G24,G34,G44,G54,G64)</f>
        <v>0</v>
      </c>
      <c r="H11" s="539">
        <f>SUM(H24,H34,H44,H54,H64)</f>
        <v>0</v>
      </c>
      <c r="I11" s="539"/>
      <c r="K11" s="530" t="s">
        <v>129</v>
      </c>
      <c r="L11" s="509" t="s">
        <v>75</v>
      </c>
      <c r="M11" s="509"/>
      <c r="N11" s="339">
        <f>SUM(N24,N34,N44,N54,N64)</f>
        <v>0</v>
      </c>
      <c r="O11" s="339">
        <f>SUM(O24,O34,O44,O54,O64)</f>
        <v>0</v>
      </c>
      <c r="P11" s="339">
        <f>SUM(P24,P34,P44,P54,P64)</f>
        <v>0</v>
      </c>
      <c r="Q11" s="539">
        <f>SUM(Q24,Q34,Q44,Q54,Q64)</f>
        <v>0</v>
      </c>
      <c r="R11" s="539"/>
      <c r="T11" s="3"/>
    </row>
    <row r="12" spans="2:20" ht="12" customHeight="1" x14ac:dyDescent="0.25">
      <c r="B12" s="530"/>
      <c r="C12" s="509" t="s">
        <v>76</v>
      </c>
      <c r="D12" s="344" t="s">
        <v>130</v>
      </c>
      <c r="E12" s="340">
        <f t="shared" ref="E12:G15" si="0">SUM(E25,E35,E45,E55,E65)</f>
        <v>0</v>
      </c>
      <c r="F12" s="340">
        <f t="shared" si="0"/>
        <v>0</v>
      </c>
      <c r="G12" s="339">
        <f t="shared" si="0"/>
        <v>0</v>
      </c>
      <c r="H12" s="346" t="str">
        <f>IFERROR(H16*H11,"")</f>
        <v/>
      </c>
      <c r="I12" s="346" t="str">
        <f>IFERROR(I16*H11,"")</f>
        <v/>
      </c>
      <c r="K12" s="530"/>
      <c r="L12" s="509" t="s">
        <v>76</v>
      </c>
      <c r="M12" s="344" t="s">
        <v>130</v>
      </c>
      <c r="N12" s="339">
        <f t="shared" ref="N12:P15" si="1">SUM(N25,N35,N45,N55,N65)</f>
        <v>0</v>
      </c>
      <c r="O12" s="339">
        <f t="shared" si="1"/>
        <v>0</v>
      </c>
      <c r="P12" s="339">
        <f t="shared" si="1"/>
        <v>0</v>
      </c>
      <c r="Q12" s="346" t="str">
        <f>IFERROR(Q16*Q11,"")</f>
        <v/>
      </c>
      <c r="R12" s="346" t="str">
        <f>IFERROR(R16*Q11,"")</f>
        <v/>
      </c>
      <c r="T12" s="3"/>
    </row>
    <row r="13" spans="2:20" ht="12" customHeight="1" x14ac:dyDescent="0.25">
      <c r="B13" s="530"/>
      <c r="C13" s="509"/>
      <c r="D13" s="344" t="s">
        <v>131</v>
      </c>
      <c r="E13" s="339">
        <f t="shared" si="0"/>
        <v>0</v>
      </c>
      <c r="F13" s="339">
        <f t="shared" si="0"/>
        <v>0</v>
      </c>
      <c r="G13" s="340">
        <f t="shared" si="0"/>
        <v>0</v>
      </c>
      <c r="H13" s="346" t="str">
        <f>IFERROR(H17*H11,"")</f>
        <v/>
      </c>
      <c r="I13" s="346" t="str">
        <f>IFERROR(I17*H11,"")</f>
        <v/>
      </c>
      <c r="K13" s="530"/>
      <c r="L13" s="509"/>
      <c r="M13" s="344" t="s">
        <v>131</v>
      </c>
      <c r="N13" s="339">
        <f t="shared" si="1"/>
        <v>0</v>
      </c>
      <c r="O13" s="339">
        <f t="shared" si="1"/>
        <v>0</v>
      </c>
      <c r="P13" s="339">
        <f t="shared" si="1"/>
        <v>0</v>
      </c>
      <c r="Q13" s="346" t="str">
        <f>IFERROR(Q17*Q11,"")</f>
        <v/>
      </c>
      <c r="R13" s="346" t="str">
        <f>IFERROR(R17*Q11,"")</f>
        <v/>
      </c>
      <c r="T13" s="3"/>
    </row>
    <row r="14" spans="2:20" ht="12" customHeight="1" x14ac:dyDescent="0.25">
      <c r="B14" s="530"/>
      <c r="C14" s="509"/>
      <c r="D14" s="344" t="s">
        <v>132</v>
      </c>
      <c r="E14" s="339">
        <f t="shared" si="0"/>
        <v>0</v>
      </c>
      <c r="F14" s="339">
        <f t="shared" si="0"/>
        <v>0</v>
      </c>
      <c r="G14" s="339">
        <f t="shared" si="0"/>
        <v>0</v>
      </c>
      <c r="H14" s="346" t="str">
        <f>IFERROR(H18*H11,"")</f>
        <v/>
      </c>
      <c r="I14" s="346" t="str">
        <f>IFERROR(I18*H11,"")</f>
        <v/>
      </c>
      <c r="K14" s="530"/>
      <c r="L14" s="509"/>
      <c r="M14" s="344" t="s">
        <v>132</v>
      </c>
      <c r="N14" s="339">
        <f t="shared" si="1"/>
        <v>0</v>
      </c>
      <c r="O14" s="339">
        <f t="shared" si="1"/>
        <v>0</v>
      </c>
      <c r="P14" s="339">
        <f t="shared" si="1"/>
        <v>0</v>
      </c>
      <c r="Q14" s="346" t="str">
        <f>IFERROR(Q18*Q11,"")</f>
        <v/>
      </c>
      <c r="R14" s="346" t="str">
        <f>IFERROR(R18*Q11,"")</f>
        <v/>
      </c>
      <c r="T14" s="3"/>
    </row>
    <row r="15" spans="2:20" ht="12" customHeight="1" x14ac:dyDescent="0.25">
      <c r="B15" s="530"/>
      <c r="C15" s="509"/>
      <c r="D15" s="344" t="s">
        <v>133</v>
      </c>
      <c r="E15" s="339">
        <f t="shared" si="0"/>
        <v>0</v>
      </c>
      <c r="F15" s="339">
        <f t="shared" si="0"/>
        <v>0</v>
      </c>
      <c r="G15" s="339">
        <f t="shared" si="0"/>
        <v>0</v>
      </c>
      <c r="H15" s="346" t="str">
        <f>IFERROR(H19*H11,"")</f>
        <v/>
      </c>
      <c r="I15" s="346" t="str">
        <f>IFERROR(I19*H11,"")</f>
        <v/>
      </c>
      <c r="K15" s="530"/>
      <c r="L15" s="509"/>
      <c r="M15" s="344" t="s">
        <v>133</v>
      </c>
      <c r="N15" s="339">
        <f t="shared" si="1"/>
        <v>0</v>
      </c>
      <c r="O15" s="339">
        <f t="shared" si="1"/>
        <v>0</v>
      </c>
      <c r="P15" s="339">
        <f t="shared" si="1"/>
        <v>0</v>
      </c>
      <c r="Q15" s="346" t="str">
        <f>IFERROR(Q19*Q11,"")</f>
        <v/>
      </c>
      <c r="R15" s="346" t="str">
        <f>IFERROR(R19*Q11,"")</f>
        <v/>
      </c>
      <c r="T15" s="3"/>
    </row>
    <row r="16" spans="2:20" ht="12" customHeight="1" x14ac:dyDescent="0.25">
      <c r="B16" s="530"/>
      <c r="C16" s="509" t="s">
        <v>80</v>
      </c>
      <c r="D16" s="344" t="s">
        <v>130</v>
      </c>
      <c r="E16" s="332" t="str">
        <f>IFERROR(E12/E11,"")</f>
        <v/>
      </c>
      <c r="F16" s="332" t="str">
        <f>IFERROR(F12/F11,"")</f>
        <v/>
      </c>
      <c r="G16" s="332" t="str">
        <f>IFERROR(G12/G11,"")</f>
        <v/>
      </c>
      <c r="H16" s="167" t="str">
        <f>IFERROR(SUM(H25,H35,H45,H55,H65)/SUM(H24,H34,H44,H54,H64),"")</f>
        <v/>
      </c>
      <c r="I16" s="170" t="str">
        <f>IFERROR(FORECAST(H9,E16:G16,E9:G9),"")</f>
        <v/>
      </c>
      <c r="K16" s="530"/>
      <c r="L16" s="509" t="s">
        <v>80</v>
      </c>
      <c r="M16" s="344" t="s">
        <v>130</v>
      </c>
      <c r="N16" s="332" t="str">
        <f>IFERROR(N12/N11,"")</f>
        <v/>
      </c>
      <c r="O16" s="332" t="str">
        <f>IFERROR(O12/O11,"")</f>
        <v/>
      </c>
      <c r="P16" s="332" t="str">
        <f>IFERROR(P12/P11,"")</f>
        <v/>
      </c>
      <c r="Q16" s="167" t="str">
        <f>IFERROR(SUM(Q25,Q35,Q45,Q55,Q65)/SUM(Q24,Q34,Q44,Q54,Q64),"")</f>
        <v/>
      </c>
      <c r="R16" s="170" t="str">
        <f>IFERROR(FORECAST(Q9,N16:P16,N9:P9),"")</f>
        <v/>
      </c>
      <c r="T16" s="3"/>
    </row>
    <row r="17" spans="2:20" ht="12" customHeight="1" x14ac:dyDescent="0.25">
      <c r="B17" s="530"/>
      <c r="C17" s="509"/>
      <c r="D17" s="344" t="s">
        <v>131</v>
      </c>
      <c r="E17" s="332" t="str">
        <f>IFERROR(E13/E11,"")</f>
        <v/>
      </c>
      <c r="F17" s="332" t="str">
        <f>IFERROR(F13/F11,"")</f>
        <v/>
      </c>
      <c r="G17" s="332" t="str">
        <f>IFERROR(G13/G11,"")</f>
        <v/>
      </c>
      <c r="H17" s="167" t="str">
        <f>IFERROR(SUM(H26,H36,H46,H56,H66)/SUM(H24,H34,H44,H54,H64),"")</f>
        <v/>
      </c>
      <c r="I17" s="170" t="str">
        <f>IFERROR(FORECAST(H9,E17:G17,E9:G9),"")</f>
        <v/>
      </c>
      <c r="K17" s="530"/>
      <c r="L17" s="509"/>
      <c r="M17" s="344" t="s">
        <v>131</v>
      </c>
      <c r="N17" s="332" t="str">
        <f>IFERROR(N13/N11,"")</f>
        <v/>
      </c>
      <c r="O17" s="332" t="str">
        <f>IFERROR(O13/O11,"")</f>
        <v/>
      </c>
      <c r="P17" s="332" t="str">
        <f>IFERROR(P13/P11,"")</f>
        <v/>
      </c>
      <c r="Q17" s="167" t="str">
        <f>IFERROR(SUM(Q26,Q36,Q46,Q56,Q66)/SUM(Q24,Q34,Q44,Q54,Q64),"")</f>
        <v/>
      </c>
      <c r="R17" s="170" t="str">
        <f>IFERROR(FORECAST(Q9,N17:P17,N9:P9),"")</f>
        <v/>
      </c>
      <c r="T17" s="3"/>
    </row>
    <row r="18" spans="2:20" ht="12" customHeight="1" x14ac:dyDescent="0.25">
      <c r="B18" s="530"/>
      <c r="C18" s="509"/>
      <c r="D18" s="344" t="s">
        <v>132</v>
      </c>
      <c r="E18" s="332" t="str">
        <f>IFERROR(E14/E11,"")</f>
        <v/>
      </c>
      <c r="F18" s="332" t="str">
        <f>IFERROR(F14/F11,"")</f>
        <v/>
      </c>
      <c r="G18" s="332" t="str">
        <f>IFERROR(G14/G11,"")</f>
        <v/>
      </c>
      <c r="H18" s="167" t="str">
        <f>IFERROR(SUM(H27,H37,H47,H57,H67)/SUM(H24,H34,H44,H54,H64),"")</f>
        <v/>
      </c>
      <c r="I18" s="170" t="str">
        <f>IFERROR(FORECAST(H9,E18:G18,E9:G9),"")</f>
        <v/>
      </c>
      <c r="K18" s="530"/>
      <c r="L18" s="509"/>
      <c r="M18" s="344" t="s">
        <v>132</v>
      </c>
      <c r="N18" s="332" t="str">
        <f>IFERROR(N14/N11,"")</f>
        <v/>
      </c>
      <c r="O18" s="332" t="str">
        <f>IFERROR(O14/O11,"")</f>
        <v/>
      </c>
      <c r="P18" s="332" t="str">
        <f>IFERROR(P14/P11,"")</f>
        <v/>
      </c>
      <c r="Q18" s="167" t="str">
        <f>IFERROR(SUM(Q27,Q37,Q47,Q57,Q67)/SUM(Q24,Q34,Q44,Q54,Q64),"")</f>
        <v/>
      </c>
      <c r="R18" s="170" t="str">
        <f>IFERROR(FORECAST(Q9,N18:P18,N9:P9),"")</f>
        <v/>
      </c>
      <c r="T18" s="3"/>
    </row>
    <row r="19" spans="2:20" ht="12" customHeight="1" x14ac:dyDescent="0.25">
      <c r="B19" s="530"/>
      <c r="C19" s="509"/>
      <c r="D19" s="344" t="s">
        <v>133</v>
      </c>
      <c r="E19" s="343" t="str">
        <f>IFERROR(E15/E11,"")</f>
        <v/>
      </c>
      <c r="F19" s="343" t="str">
        <f>IFERROR(F15/F11,"")</f>
        <v/>
      </c>
      <c r="G19" s="343" t="str">
        <f>IFERROR(G15/G11,"")</f>
        <v/>
      </c>
      <c r="H19" s="167" t="str">
        <f>IFERROR(SUM(H28,H38,H48,H58,H68)/SUM(H24,H34,H44,H54,H64),"")</f>
        <v/>
      </c>
      <c r="I19" s="170" t="str">
        <f>IFERROR(FORECAST(H9,E19:G19,E9:G9),"")</f>
        <v/>
      </c>
      <c r="J19" s="25"/>
      <c r="K19" s="530"/>
      <c r="L19" s="509"/>
      <c r="M19" s="344" t="s">
        <v>133</v>
      </c>
      <c r="N19" s="343" t="str">
        <f>IFERROR(N15/N11,"")</f>
        <v/>
      </c>
      <c r="O19" s="343" t="str">
        <f>IFERROR(O15/O11,"")</f>
        <v/>
      </c>
      <c r="P19" s="343" t="str">
        <f>IFERROR(P15/P11,"")</f>
        <v/>
      </c>
      <c r="Q19" s="167" t="str">
        <f>IFERROR(SUM(Q28,Q38,Q48,Q58,Q68)/SUM(Q24,Q34,Q44,Q54,Q64),"")</f>
        <v/>
      </c>
      <c r="R19" s="170" t="str">
        <f>IFERROR(FORECAST(Q9,N19:P19,N9:P9),"")</f>
        <v/>
      </c>
    </row>
    <row r="20" spans="2:20" s="4" customFormat="1" ht="28.5" customHeight="1" x14ac:dyDescent="0.5">
      <c r="B20" s="89" t="s">
        <v>134</v>
      </c>
      <c r="C20" s="27"/>
      <c r="D20" s="27"/>
      <c r="E20" s="27"/>
      <c r="F20" s="27"/>
      <c r="G20" s="27"/>
      <c r="H20" s="27"/>
      <c r="I20" s="27"/>
      <c r="J20" s="28"/>
      <c r="K20" s="89"/>
      <c r="L20" s="27"/>
      <c r="M20" s="27"/>
      <c r="N20" s="27"/>
      <c r="O20" s="27"/>
      <c r="P20" s="27"/>
      <c r="Q20" s="27"/>
      <c r="R20" s="27"/>
      <c r="S20" s="28"/>
    </row>
    <row r="21" spans="2:20" ht="4.5" customHeight="1" x14ac:dyDescent="0.25">
      <c r="B21" s="26"/>
      <c r="C21" s="25"/>
      <c r="D21" s="25"/>
      <c r="E21" s="25"/>
      <c r="F21" s="25"/>
      <c r="G21" s="25"/>
      <c r="H21" s="25"/>
      <c r="I21" s="25"/>
      <c r="K21" s="26"/>
      <c r="L21" s="25"/>
      <c r="M21" s="25"/>
      <c r="N21" s="25"/>
      <c r="O21" s="25"/>
      <c r="P21" s="25"/>
      <c r="Q21" s="25"/>
      <c r="R21" s="25"/>
    </row>
    <row r="22" spans="2:20" ht="22.5" customHeight="1" x14ac:dyDescent="0.25">
      <c r="B22" s="512" t="s">
        <v>70</v>
      </c>
      <c r="C22" s="512"/>
      <c r="D22" s="512"/>
      <c r="E22" s="507">
        <v>2013</v>
      </c>
      <c r="F22" s="507">
        <v>2014</v>
      </c>
      <c r="G22" s="507">
        <v>2015</v>
      </c>
      <c r="H22" s="507">
        <v>2016</v>
      </c>
      <c r="I22" s="507"/>
      <c r="K22" s="512" t="s">
        <v>71</v>
      </c>
      <c r="L22" s="512"/>
      <c r="M22" s="512"/>
      <c r="N22" s="507">
        <v>2013</v>
      </c>
      <c r="O22" s="507">
        <v>2014</v>
      </c>
      <c r="P22" s="507">
        <v>2015</v>
      </c>
      <c r="Q22" s="507">
        <v>2016</v>
      </c>
      <c r="R22" s="507"/>
      <c r="T22" s="3"/>
    </row>
    <row r="23" spans="2:20" ht="23.25" customHeight="1" x14ac:dyDescent="0.25">
      <c r="B23" s="512"/>
      <c r="C23" s="512"/>
      <c r="D23" s="512"/>
      <c r="E23" s="507"/>
      <c r="F23" s="507"/>
      <c r="G23" s="507"/>
      <c r="H23" s="438" t="s">
        <v>72</v>
      </c>
      <c r="I23" s="438" t="s">
        <v>73</v>
      </c>
      <c r="K23" s="512"/>
      <c r="L23" s="512"/>
      <c r="M23" s="512"/>
      <c r="N23" s="507"/>
      <c r="O23" s="507"/>
      <c r="P23" s="507"/>
      <c r="Q23" s="438" t="s">
        <v>72</v>
      </c>
      <c r="R23" s="438" t="s">
        <v>73</v>
      </c>
      <c r="T23" s="3"/>
    </row>
    <row r="24" spans="2:20" ht="12" customHeight="1" x14ac:dyDescent="0.25">
      <c r="B24" s="524" t="s">
        <v>135</v>
      </c>
      <c r="C24" s="509" t="s">
        <v>75</v>
      </c>
      <c r="D24" s="509"/>
      <c r="E24" s="117">
        <v>0</v>
      </c>
      <c r="F24" s="440">
        <v>0</v>
      </c>
      <c r="G24" s="440">
        <v>0</v>
      </c>
      <c r="H24" s="510">
        <v>0</v>
      </c>
      <c r="I24" s="510"/>
      <c r="K24" s="524" t="s">
        <v>135</v>
      </c>
      <c r="L24" s="509" t="s">
        <v>75</v>
      </c>
      <c r="M24" s="509"/>
      <c r="N24" s="117">
        <v>0</v>
      </c>
      <c r="O24" s="440">
        <v>0</v>
      </c>
      <c r="P24" s="440">
        <v>0</v>
      </c>
      <c r="Q24" s="510">
        <v>0</v>
      </c>
      <c r="R24" s="510"/>
      <c r="T24" s="3"/>
    </row>
    <row r="25" spans="2:20" ht="12" customHeight="1" x14ac:dyDescent="0.25">
      <c r="B25" s="524"/>
      <c r="C25" s="509" t="s">
        <v>76</v>
      </c>
      <c r="D25" s="345" t="s">
        <v>130</v>
      </c>
      <c r="E25" s="126">
        <v>0</v>
      </c>
      <c r="F25" s="126">
        <v>0</v>
      </c>
      <c r="G25" s="126">
        <v>0</v>
      </c>
      <c r="H25" s="169">
        <f>ROUNDUP(H29*H24,0)</f>
        <v>0</v>
      </c>
      <c r="I25" s="342" t="str">
        <f>IFERROR(I29*H24,"")</f>
        <v/>
      </c>
      <c r="K25" s="524"/>
      <c r="L25" s="509" t="s">
        <v>76</v>
      </c>
      <c r="M25" s="345" t="s">
        <v>130</v>
      </c>
      <c r="N25" s="126">
        <v>0</v>
      </c>
      <c r="O25" s="126">
        <v>0</v>
      </c>
      <c r="P25" s="126">
        <v>0</v>
      </c>
      <c r="Q25" s="169">
        <f>ROUNDUP(Q29*Q24,0)</f>
        <v>0</v>
      </c>
      <c r="R25" s="342" t="str">
        <f>IFERROR(R29*Q24,"")</f>
        <v/>
      </c>
      <c r="T25" s="3"/>
    </row>
    <row r="26" spans="2:20" ht="12" customHeight="1" x14ac:dyDescent="0.25">
      <c r="B26" s="524"/>
      <c r="C26" s="509"/>
      <c r="D26" s="345" t="s">
        <v>131</v>
      </c>
      <c r="E26" s="126">
        <v>0</v>
      </c>
      <c r="F26" s="126">
        <v>0</v>
      </c>
      <c r="G26" s="126">
        <v>0</v>
      </c>
      <c r="H26" s="169">
        <f>ROUNDUP(H30*H24,0)</f>
        <v>0</v>
      </c>
      <c r="I26" s="342" t="str">
        <f>IFERROR(I30*H24,"")</f>
        <v/>
      </c>
      <c r="K26" s="524"/>
      <c r="L26" s="509"/>
      <c r="M26" s="345" t="s">
        <v>131</v>
      </c>
      <c r="N26" s="126">
        <v>0</v>
      </c>
      <c r="O26" s="126">
        <v>0</v>
      </c>
      <c r="P26" s="126">
        <v>0</v>
      </c>
      <c r="Q26" s="169">
        <f>ROUNDUP(Q30*Q24,0)</f>
        <v>0</v>
      </c>
      <c r="R26" s="342" t="str">
        <f>IFERROR(R30*Q24,"")</f>
        <v/>
      </c>
      <c r="T26" s="3"/>
    </row>
    <row r="27" spans="2:20" ht="12" customHeight="1" x14ac:dyDescent="0.25">
      <c r="B27" s="524"/>
      <c r="C27" s="509"/>
      <c r="D27" s="345" t="s">
        <v>132</v>
      </c>
      <c r="E27" s="126">
        <v>0</v>
      </c>
      <c r="F27" s="126">
        <v>0</v>
      </c>
      <c r="G27" s="126">
        <v>0</v>
      </c>
      <c r="H27" s="169">
        <f>ROUNDUP(H31*H24,0)</f>
        <v>0</v>
      </c>
      <c r="I27" s="342" t="str">
        <f>IFERROR(I31*H24,"")</f>
        <v/>
      </c>
      <c r="K27" s="524"/>
      <c r="L27" s="509"/>
      <c r="M27" s="345" t="s">
        <v>132</v>
      </c>
      <c r="N27" s="126">
        <v>0</v>
      </c>
      <c r="O27" s="126">
        <v>0</v>
      </c>
      <c r="P27" s="126">
        <v>0</v>
      </c>
      <c r="Q27" s="169">
        <f>ROUNDUP(Q31*Q24,0)</f>
        <v>0</v>
      </c>
      <c r="R27" s="342" t="str">
        <f>IFERROR(R31*Q24,"")</f>
        <v/>
      </c>
      <c r="T27" s="3"/>
    </row>
    <row r="28" spans="2:20" ht="12" customHeight="1" x14ac:dyDescent="0.25">
      <c r="B28" s="524"/>
      <c r="C28" s="509"/>
      <c r="D28" s="345" t="s">
        <v>133</v>
      </c>
      <c r="E28" s="126">
        <v>0</v>
      </c>
      <c r="F28" s="127">
        <v>0</v>
      </c>
      <c r="G28" s="127">
        <v>0</v>
      </c>
      <c r="H28" s="169">
        <f>ROUNDUP(H32*H24,0)</f>
        <v>0</v>
      </c>
      <c r="I28" s="342" t="str">
        <f>IFERROR(I32*H24,"")</f>
        <v/>
      </c>
      <c r="K28" s="524"/>
      <c r="L28" s="509"/>
      <c r="M28" s="345" t="s">
        <v>133</v>
      </c>
      <c r="N28" s="126">
        <v>0</v>
      </c>
      <c r="O28" s="127">
        <v>0</v>
      </c>
      <c r="P28" s="127">
        <v>0</v>
      </c>
      <c r="Q28" s="169">
        <f>ROUNDUP(Q32*Q24,0)</f>
        <v>0</v>
      </c>
      <c r="R28" s="342" t="str">
        <f>IFERROR(R32*Q24,"")</f>
        <v/>
      </c>
      <c r="T28" s="3"/>
    </row>
    <row r="29" spans="2:20" ht="12" customHeight="1" x14ac:dyDescent="0.25">
      <c r="B29" s="524"/>
      <c r="C29" s="509" t="s">
        <v>80</v>
      </c>
      <c r="D29" s="345" t="s">
        <v>130</v>
      </c>
      <c r="E29" s="167" t="str">
        <f>IFERROR(E25/E24,"")</f>
        <v/>
      </c>
      <c r="F29" s="167" t="str">
        <f>IFERROR(F25/F24,"")</f>
        <v/>
      </c>
      <c r="G29" s="167" t="str">
        <f>IFERROR(G25/G24,"")</f>
        <v/>
      </c>
      <c r="H29" s="118">
        <v>0</v>
      </c>
      <c r="I29" s="170" t="str">
        <f>IFERROR(FORECAST(H22,E29:G29,E22:G22),"")</f>
        <v/>
      </c>
      <c r="K29" s="524"/>
      <c r="L29" s="509" t="s">
        <v>80</v>
      </c>
      <c r="M29" s="345" t="s">
        <v>130</v>
      </c>
      <c r="N29" s="167" t="str">
        <f>IFERROR(N25/N24,"")</f>
        <v/>
      </c>
      <c r="O29" s="167" t="str">
        <f>IFERROR(O25/O24,"")</f>
        <v/>
      </c>
      <c r="P29" s="167" t="str">
        <f>IFERROR(P25/P24,"")</f>
        <v/>
      </c>
      <c r="Q29" s="118">
        <v>0</v>
      </c>
      <c r="R29" s="170" t="str">
        <f>IFERROR(FORECAST(Q22,N29:P29,N22:P22),"")</f>
        <v/>
      </c>
      <c r="T29" s="3"/>
    </row>
    <row r="30" spans="2:20" ht="12" customHeight="1" x14ac:dyDescent="0.25">
      <c r="B30" s="524"/>
      <c r="C30" s="509"/>
      <c r="D30" s="345" t="s">
        <v>131</v>
      </c>
      <c r="E30" s="167" t="str">
        <f>IFERROR(E26/E24,"")</f>
        <v/>
      </c>
      <c r="F30" s="167" t="str">
        <f>IFERROR(F26/F24,"")</f>
        <v/>
      </c>
      <c r="G30" s="167" t="str">
        <f>IFERROR(G26/G24,"")</f>
        <v/>
      </c>
      <c r="H30" s="118">
        <v>0</v>
      </c>
      <c r="I30" s="170" t="str">
        <f>IFERROR(FORECAST(H22,E30:G30,E22:G22),"")</f>
        <v/>
      </c>
      <c r="K30" s="524"/>
      <c r="L30" s="509"/>
      <c r="M30" s="345" t="s">
        <v>131</v>
      </c>
      <c r="N30" s="167" t="str">
        <f>IFERROR(N26/N24,"")</f>
        <v/>
      </c>
      <c r="O30" s="167" t="str">
        <f>IFERROR(O26/O24,"")</f>
        <v/>
      </c>
      <c r="P30" s="167" t="str">
        <f>IFERROR(P26/P24,"")</f>
        <v/>
      </c>
      <c r="Q30" s="118">
        <v>0</v>
      </c>
      <c r="R30" s="170" t="str">
        <f>IFERROR(FORECAST(Q22,N30:P30,N22:P22),"")</f>
        <v/>
      </c>
      <c r="T30" s="3"/>
    </row>
    <row r="31" spans="2:20" ht="12" customHeight="1" x14ac:dyDescent="0.25">
      <c r="B31" s="524"/>
      <c r="C31" s="509"/>
      <c r="D31" s="345" t="s">
        <v>132</v>
      </c>
      <c r="E31" s="167" t="str">
        <f>IFERROR(E27/E24,"")</f>
        <v/>
      </c>
      <c r="F31" s="167" t="str">
        <f>IFERROR(F27/F24,"")</f>
        <v/>
      </c>
      <c r="G31" s="167" t="str">
        <f>IFERROR(G27/G24,"")</f>
        <v/>
      </c>
      <c r="H31" s="118">
        <v>0</v>
      </c>
      <c r="I31" s="170" t="str">
        <f>IFERROR(FORECAST(H22,E31:G31,E22:G22),"")</f>
        <v/>
      </c>
      <c r="K31" s="524"/>
      <c r="L31" s="509"/>
      <c r="M31" s="345" t="s">
        <v>132</v>
      </c>
      <c r="N31" s="167" t="str">
        <f>IFERROR(N27/N24,"")</f>
        <v/>
      </c>
      <c r="O31" s="167" t="str">
        <f>IFERROR(O27/O24,"")</f>
        <v/>
      </c>
      <c r="P31" s="167" t="str">
        <f>IFERROR(P27/P24,"")</f>
        <v/>
      </c>
      <c r="Q31" s="118">
        <v>0</v>
      </c>
      <c r="R31" s="170" t="str">
        <f>IFERROR(FORECAST(Q22,N31:P31,N22:P22),"")</f>
        <v/>
      </c>
      <c r="T31" s="3"/>
    </row>
    <row r="32" spans="2:20" ht="12" customHeight="1" x14ac:dyDescent="0.25">
      <c r="B32" s="524"/>
      <c r="C32" s="509"/>
      <c r="D32" s="345" t="s">
        <v>133</v>
      </c>
      <c r="E32" s="168" t="str">
        <f>IFERROR(E28/E24,"")</f>
        <v/>
      </c>
      <c r="F32" s="168" t="str">
        <f>IFERROR(F28/F24,"")</f>
        <v/>
      </c>
      <c r="G32" s="168" t="str">
        <f>IFERROR(G28/G24,"")</f>
        <v/>
      </c>
      <c r="H32" s="118">
        <v>0</v>
      </c>
      <c r="I32" s="170" t="str">
        <f>IFERROR(FORECAST(H22,E32:G32,E22:G22),"")</f>
        <v/>
      </c>
      <c r="J32" s="25"/>
      <c r="K32" s="524"/>
      <c r="L32" s="509"/>
      <c r="M32" s="345" t="s">
        <v>133</v>
      </c>
      <c r="N32" s="168" t="str">
        <f>IFERROR(N28/N24,"")</f>
        <v/>
      </c>
      <c r="O32" s="168" t="str">
        <f>IFERROR(O28/O24,"")</f>
        <v/>
      </c>
      <c r="P32" s="168" t="str">
        <f>IFERROR(P28/P24,"")</f>
        <v/>
      </c>
      <c r="Q32" s="118">
        <v>0</v>
      </c>
      <c r="R32" s="170" t="str">
        <f>IFERROR(FORECAST(Q22,N32:P32,N22:P22),"")</f>
        <v/>
      </c>
    </row>
    <row r="33" spans="2:20" s="125" customFormat="1" ht="12" customHeight="1" x14ac:dyDescent="0.25">
      <c r="B33" s="119"/>
      <c r="C33" s="120"/>
      <c r="D33" s="121"/>
      <c r="E33" s="122" t="str">
        <f>IF(SUM(E25:E28)=E24,"","datos erróneos")</f>
        <v/>
      </c>
      <c r="F33" s="122" t="str">
        <f>IF(SUM(F25:F28)=F24,"","datos erróneos")</f>
        <v/>
      </c>
      <c r="G33" s="122" t="str">
        <f>IF(SUM(G25:G28)=G24,"","datos erróneos")</f>
        <v/>
      </c>
      <c r="H33" s="122" t="str">
        <f>IF(SUM(H29:H32)=1,"",(IF(SUM(H29:H32)=0,"","datos erróneos")))</f>
        <v/>
      </c>
      <c r="I33" s="123"/>
      <c r="J33" s="124"/>
      <c r="K33" s="119"/>
      <c r="L33" s="120"/>
      <c r="M33" s="121"/>
      <c r="N33" s="122" t="str">
        <f>IF(SUM(N25:N28)=N24,"","datos erróneos")</f>
        <v/>
      </c>
      <c r="O33" s="122" t="str">
        <f>IF(SUM(O25:O28)=O24,"","datos erróneos")</f>
        <v/>
      </c>
      <c r="P33" s="122" t="str">
        <f>IF(SUM(P25:P28)=P24,"","datos erróneos")</f>
        <v/>
      </c>
      <c r="Q33" s="122" t="str">
        <f>IF(SUM(Q29:Q32)=1,"",(IF(SUM(Q29:Q32)=0,"","datos erróneos")))</f>
        <v/>
      </c>
      <c r="R33" s="123"/>
      <c r="S33" s="124"/>
    </row>
    <row r="34" spans="2:20" ht="12" customHeight="1" x14ac:dyDescent="0.25">
      <c r="B34" s="524" t="s">
        <v>136</v>
      </c>
      <c r="C34" s="509" t="s">
        <v>75</v>
      </c>
      <c r="D34" s="509"/>
      <c r="E34" s="117">
        <v>0</v>
      </c>
      <c r="F34" s="440">
        <v>0</v>
      </c>
      <c r="G34" s="440">
        <v>0</v>
      </c>
      <c r="H34" s="510">
        <v>0</v>
      </c>
      <c r="I34" s="510"/>
      <c r="K34" s="524" t="s">
        <v>137</v>
      </c>
      <c r="L34" s="509" t="s">
        <v>75</v>
      </c>
      <c r="M34" s="509"/>
      <c r="N34" s="117">
        <v>0</v>
      </c>
      <c r="O34" s="440">
        <v>0</v>
      </c>
      <c r="P34" s="440">
        <v>0</v>
      </c>
      <c r="Q34" s="510">
        <v>0</v>
      </c>
      <c r="R34" s="510"/>
      <c r="T34" s="3"/>
    </row>
    <row r="35" spans="2:20" ht="12" customHeight="1" x14ac:dyDescent="0.25">
      <c r="B35" s="524"/>
      <c r="C35" s="509" t="s">
        <v>76</v>
      </c>
      <c r="D35" s="345" t="s">
        <v>130</v>
      </c>
      <c r="E35" s="126">
        <v>0</v>
      </c>
      <c r="F35" s="126">
        <v>0</v>
      </c>
      <c r="G35" s="126">
        <v>0</v>
      </c>
      <c r="H35" s="169">
        <f>ROUNDUP(H39*H34,0)</f>
        <v>0</v>
      </c>
      <c r="I35" s="342" t="str">
        <f>IFERROR(I39*H34,"")</f>
        <v/>
      </c>
      <c r="K35" s="524"/>
      <c r="L35" s="509" t="s">
        <v>76</v>
      </c>
      <c r="M35" s="345" t="s">
        <v>130</v>
      </c>
      <c r="N35" s="126">
        <v>0</v>
      </c>
      <c r="O35" s="126">
        <v>0</v>
      </c>
      <c r="P35" s="126">
        <v>0</v>
      </c>
      <c r="Q35" s="169">
        <f>ROUNDUP(Q39*Q34,0)</f>
        <v>0</v>
      </c>
      <c r="R35" s="342" t="str">
        <f>IFERROR(R39*Q34,"")</f>
        <v/>
      </c>
      <c r="T35" s="3"/>
    </row>
    <row r="36" spans="2:20" ht="12" customHeight="1" x14ac:dyDescent="0.25">
      <c r="B36" s="524"/>
      <c r="C36" s="509"/>
      <c r="D36" s="345" t="s">
        <v>131</v>
      </c>
      <c r="E36" s="126">
        <v>0</v>
      </c>
      <c r="F36" s="126">
        <v>0</v>
      </c>
      <c r="G36" s="126">
        <v>0</v>
      </c>
      <c r="H36" s="169">
        <f>ROUNDUP(H40*H34,0)</f>
        <v>0</v>
      </c>
      <c r="I36" s="342" t="str">
        <f>IFERROR(I40*H34,"")</f>
        <v/>
      </c>
      <c r="K36" s="524"/>
      <c r="L36" s="509"/>
      <c r="M36" s="345" t="s">
        <v>131</v>
      </c>
      <c r="N36" s="126">
        <v>0</v>
      </c>
      <c r="O36" s="126">
        <v>0</v>
      </c>
      <c r="P36" s="126">
        <v>0</v>
      </c>
      <c r="Q36" s="169">
        <f>ROUNDUP(Q40*Q34,0)</f>
        <v>0</v>
      </c>
      <c r="R36" s="342" t="str">
        <f>IFERROR(R40*Q34,"")</f>
        <v/>
      </c>
      <c r="T36" s="3"/>
    </row>
    <row r="37" spans="2:20" ht="12" customHeight="1" x14ac:dyDescent="0.25">
      <c r="B37" s="524"/>
      <c r="C37" s="509"/>
      <c r="D37" s="345" t="s">
        <v>132</v>
      </c>
      <c r="E37" s="126">
        <v>0</v>
      </c>
      <c r="F37" s="126">
        <v>0</v>
      </c>
      <c r="G37" s="126">
        <v>0</v>
      </c>
      <c r="H37" s="169">
        <f>ROUNDUP(H41*H34,0)</f>
        <v>0</v>
      </c>
      <c r="I37" s="342" t="str">
        <f>IFERROR(I41*H34,"")</f>
        <v/>
      </c>
      <c r="K37" s="524"/>
      <c r="L37" s="509"/>
      <c r="M37" s="345" t="s">
        <v>132</v>
      </c>
      <c r="N37" s="126">
        <v>0</v>
      </c>
      <c r="O37" s="126">
        <v>0</v>
      </c>
      <c r="P37" s="126">
        <v>0</v>
      </c>
      <c r="Q37" s="169">
        <f>ROUNDUP(Q41*Q34,0)</f>
        <v>0</v>
      </c>
      <c r="R37" s="342" t="str">
        <f>IFERROR(R41*Q34,"")</f>
        <v/>
      </c>
      <c r="T37" s="3"/>
    </row>
    <row r="38" spans="2:20" ht="12" customHeight="1" x14ac:dyDescent="0.25">
      <c r="B38" s="524"/>
      <c r="C38" s="509"/>
      <c r="D38" s="345" t="s">
        <v>133</v>
      </c>
      <c r="E38" s="126">
        <v>0</v>
      </c>
      <c r="F38" s="127">
        <v>0</v>
      </c>
      <c r="G38" s="127">
        <v>0</v>
      </c>
      <c r="H38" s="169">
        <f>ROUNDUP(H42*H34,0)</f>
        <v>0</v>
      </c>
      <c r="I38" s="342" t="str">
        <f>IFERROR(I42*H34,"")</f>
        <v/>
      </c>
      <c r="K38" s="524"/>
      <c r="L38" s="509"/>
      <c r="M38" s="345" t="s">
        <v>133</v>
      </c>
      <c r="N38" s="126">
        <v>0</v>
      </c>
      <c r="O38" s="127">
        <v>0</v>
      </c>
      <c r="P38" s="127">
        <v>0</v>
      </c>
      <c r="Q38" s="169">
        <f>ROUNDUP(Q42*Q34,0)</f>
        <v>0</v>
      </c>
      <c r="R38" s="342" t="str">
        <f>IFERROR(R42*Q34,"")</f>
        <v/>
      </c>
      <c r="T38" s="3"/>
    </row>
    <row r="39" spans="2:20" ht="12" customHeight="1" x14ac:dyDescent="0.25">
      <c r="B39" s="524"/>
      <c r="C39" s="509" t="s">
        <v>80</v>
      </c>
      <c r="D39" s="345" t="s">
        <v>130</v>
      </c>
      <c r="E39" s="167" t="str">
        <f>IFERROR(E35/E34,"")</f>
        <v/>
      </c>
      <c r="F39" s="167" t="str">
        <f>IFERROR(F35/F34,"")</f>
        <v/>
      </c>
      <c r="G39" s="167" t="str">
        <f>IFERROR(G35/G34,"")</f>
        <v/>
      </c>
      <c r="H39" s="118">
        <v>0</v>
      </c>
      <c r="I39" s="170" t="str">
        <f>IFERROR(FORECAST(H22,E39:G39,E22:G22),"")</f>
        <v/>
      </c>
      <c r="K39" s="524"/>
      <c r="L39" s="509" t="s">
        <v>80</v>
      </c>
      <c r="M39" s="345" t="s">
        <v>130</v>
      </c>
      <c r="N39" s="167" t="str">
        <f>IFERROR(N35/N34,"")</f>
        <v/>
      </c>
      <c r="O39" s="167" t="str">
        <f>IFERROR(O35/O34,"")</f>
        <v/>
      </c>
      <c r="P39" s="167" t="str">
        <f>IFERROR(P35/P34,"")</f>
        <v/>
      </c>
      <c r="Q39" s="118">
        <v>0</v>
      </c>
      <c r="R39" s="170" t="str">
        <f>IFERROR(FORECAST(Q22,N39:P39,N22:P22),"")</f>
        <v/>
      </c>
      <c r="T39" s="3"/>
    </row>
    <row r="40" spans="2:20" ht="12" customHeight="1" x14ac:dyDescent="0.25">
      <c r="B40" s="524"/>
      <c r="C40" s="509"/>
      <c r="D40" s="345" t="s">
        <v>131</v>
      </c>
      <c r="E40" s="167" t="str">
        <f>IFERROR(E36/E34,"")</f>
        <v/>
      </c>
      <c r="F40" s="167" t="str">
        <f>IFERROR(F36/F34,"")</f>
        <v/>
      </c>
      <c r="G40" s="167" t="str">
        <f>IFERROR(G36/G34,"")</f>
        <v/>
      </c>
      <c r="H40" s="118">
        <v>0</v>
      </c>
      <c r="I40" s="170" t="str">
        <f>IFERROR(FORECAST(H22,E40:G40,E22:G22),"")</f>
        <v/>
      </c>
      <c r="K40" s="524"/>
      <c r="L40" s="509"/>
      <c r="M40" s="345" t="s">
        <v>131</v>
      </c>
      <c r="N40" s="167" t="str">
        <f>IFERROR(N36/N34,"")</f>
        <v/>
      </c>
      <c r="O40" s="167" t="str">
        <f>IFERROR(O36/O34,"")</f>
        <v/>
      </c>
      <c r="P40" s="167" t="str">
        <f>IFERROR(P36/P34,"")</f>
        <v/>
      </c>
      <c r="Q40" s="118">
        <v>0</v>
      </c>
      <c r="R40" s="170" t="str">
        <f>IFERROR(FORECAST(Q22,N40:P40,N22:P22),"")</f>
        <v/>
      </c>
      <c r="T40" s="3"/>
    </row>
    <row r="41" spans="2:20" ht="12" customHeight="1" x14ac:dyDescent="0.25">
      <c r="B41" s="524"/>
      <c r="C41" s="509"/>
      <c r="D41" s="345" t="s">
        <v>132</v>
      </c>
      <c r="E41" s="167" t="str">
        <f>IFERROR(E37/E34,"")</f>
        <v/>
      </c>
      <c r="F41" s="167" t="str">
        <f>IFERROR(F37/F34,"")</f>
        <v/>
      </c>
      <c r="G41" s="167" t="str">
        <f>IFERROR(G37/G34,"")</f>
        <v/>
      </c>
      <c r="H41" s="118">
        <v>0</v>
      </c>
      <c r="I41" s="170" t="str">
        <f>IFERROR(FORECAST(H22,E41:G41,E22:G22),"")</f>
        <v/>
      </c>
      <c r="K41" s="524"/>
      <c r="L41" s="509"/>
      <c r="M41" s="345" t="s">
        <v>132</v>
      </c>
      <c r="N41" s="167" t="str">
        <f>IFERROR(N37/N34,"")</f>
        <v/>
      </c>
      <c r="O41" s="167" t="str">
        <f>IFERROR(O37/O34,"")</f>
        <v/>
      </c>
      <c r="P41" s="167" t="str">
        <f>IFERROR(P37/P34,"")</f>
        <v/>
      </c>
      <c r="Q41" s="118">
        <v>0</v>
      </c>
      <c r="R41" s="170" t="str">
        <f>IFERROR(FORECAST(Q22,N41:P41,N22:P22),"")</f>
        <v/>
      </c>
      <c r="T41" s="3"/>
    </row>
    <row r="42" spans="2:20" ht="12" customHeight="1" x14ac:dyDescent="0.25">
      <c r="B42" s="524"/>
      <c r="C42" s="509"/>
      <c r="D42" s="345" t="s">
        <v>133</v>
      </c>
      <c r="E42" s="168" t="str">
        <f>IFERROR(E38/E34,"")</f>
        <v/>
      </c>
      <c r="F42" s="168" t="str">
        <f>IFERROR(F38/F34,"")</f>
        <v/>
      </c>
      <c r="G42" s="168" t="str">
        <f>IFERROR(G38/G34,"")</f>
        <v/>
      </c>
      <c r="H42" s="118">
        <v>0</v>
      </c>
      <c r="I42" s="170" t="str">
        <f>IFERROR(FORECAST(H22,E42:G42,E22:G22),"")</f>
        <v/>
      </c>
      <c r="J42" s="25"/>
      <c r="K42" s="524"/>
      <c r="L42" s="509"/>
      <c r="M42" s="345" t="s">
        <v>133</v>
      </c>
      <c r="N42" s="168" t="str">
        <f>IFERROR(N38/N34,"")</f>
        <v/>
      </c>
      <c r="O42" s="168" t="str">
        <f>IFERROR(O38/O34,"")</f>
        <v/>
      </c>
      <c r="P42" s="168" t="str">
        <f>IFERROR(P38/P34,"")</f>
        <v/>
      </c>
      <c r="Q42" s="118">
        <v>0</v>
      </c>
      <c r="R42" s="170" t="str">
        <f>IFERROR(FORECAST(Q22,N42:P42,N22:P22),"")</f>
        <v/>
      </c>
    </row>
    <row r="43" spans="2:20" s="125" customFormat="1" ht="12" customHeight="1" x14ac:dyDescent="0.25">
      <c r="B43" s="119"/>
      <c r="C43" s="120"/>
      <c r="D43" s="121"/>
      <c r="E43" s="122" t="str">
        <f>IF(SUM(E35:E38)=E34,"","datos erróneos")</f>
        <v/>
      </c>
      <c r="F43" s="122" t="str">
        <f>IF(SUM(F35:F38)=F34,"","datos erróneos")</f>
        <v/>
      </c>
      <c r="G43" s="122" t="str">
        <f>IF(SUM(G35:G38)=G34,"","datos erróneos")</f>
        <v/>
      </c>
      <c r="H43" s="122" t="str">
        <f>IF(SUM(H39:H42)=1,"",(IF(SUM(H39:H42)=0,"","datos erróneos")))</f>
        <v/>
      </c>
      <c r="I43" s="123"/>
      <c r="J43" s="124"/>
      <c r="K43" s="119"/>
      <c r="L43" s="120"/>
      <c r="M43" s="121"/>
      <c r="N43" s="122" t="str">
        <f>IF(SUM(N35:N38)=N34,"","datos erróneos")</f>
        <v/>
      </c>
      <c r="O43" s="122" t="str">
        <f>IF(SUM(O35:O38)=O34,"","datos erróneos")</f>
        <v/>
      </c>
      <c r="P43" s="122" t="str">
        <f>IF(SUM(P35:P38)=P34,"","datos erróneos")</f>
        <v/>
      </c>
      <c r="Q43" s="122" t="str">
        <f>IF(SUM(Q39:Q42)=1,"",(IF(SUM(Q39:Q42)=0,"","datos erróneos")))</f>
        <v/>
      </c>
      <c r="R43" s="123"/>
      <c r="S43" s="124"/>
    </row>
    <row r="44" spans="2:20" ht="12" customHeight="1" x14ac:dyDescent="0.25">
      <c r="B44" s="524" t="s">
        <v>138</v>
      </c>
      <c r="C44" s="509" t="s">
        <v>75</v>
      </c>
      <c r="D44" s="509"/>
      <c r="E44" s="117">
        <v>0</v>
      </c>
      <c r="F44" s="440">
        <v>0</v>
      </c>
      <c r="G44" s="440">
        <v>0</v>
      </c>
      <c r="H44" s="510">
        <v>0</v>
      </c>
      <c r="I44" s="510"/>
      <c r="K44" s="524" t="s">
        <v>138</v>
      </c>
      <c r="L44" s="509" t="s">
        <v>75</v>
      </c>
      <c r="M44" s="509"/>
      <c r="N44" s="117">
        <v>0</v>
      </c>
      <c r="O44" s="440">
        <v>0</v>
      </c>
      <c r="P44" s="440">
        <v>0</v>
      </c>
      <c r="Q44" s="510">
        <v>0</v>
      </c>
      <c r="R44" s="510"/>
      <c r="T44" s="3"/>
    </row>
    <row r="45" spans="2:20" ht="12" customHeight="1" x14ac:dyDescent="0.25">
      <c r="B45" s="524"/>
      <c r="C45" s="509" t="s">
        <v>76</v>
      </c>
      <c r="D45" s="345" t="s">
        <v>130</v>
      </c>
      <c r="E45" s="126">
        <v>0</v>
      </c>
      <c r="F45" s="126">
        <v>0</v>
      </c>
      <c r="G45" s="126">
        <v>0</v>
      </c>
      <c r="H45" s="169">
        <f>ROUNDUP(H49*H44,0)</f>
        <v>0</v>
      </c>
      <c r="I45" s="342" t="str">
        <f>IFERROR(I49*H44,"")</f>
        <v/>
      </c>
      <c r="K45" s="524"/>
      <c r="L45" s="509" t="s">
        <v>76</v>
      </c>
      <c r="M45" s="345" t="s">
        <v>130</v>
      </c>
      <c r="N45" s="126">
        <v>0</v>
      </c>
      <c r="O45" s="126">
        <v>0</v>
      </c>
      <c r="P45" s="126">
        <v>0</v>
      </c>
      <c r="Q45" s="169">
        <f>ROUNDUP(Q49*Q44,0)</f>
        <v>0</v>
      </c>
      <c r="R45" s="342" t="str">
        <f>IFERROR(R49*Q44,"")</f>
        <v/>
      </c>
      <c r="T45" s="3"/>
    </row>
    <row r="46" spans="2:20" ht="12" customHeight="1" x14ac:dyDescent="0.25">
      <c r="B46" s="524"/>
      <c r="C46" s="509"/>
      <c r="D46" s="345" t="s">
        <v>131</v>
      </c>
      <c r="E46" s="126">
        <v>0</v>
      </c>
      <c r="F46" s="126">
        <v>0</v>
      </c>
      <c r="G46" s="126">
        <v>0</v>
      </c>
      <c r="H46" s="169">
        <f>ROUNDUP(H50*H44,0)</f>
        <v>0</v>
      </c>
      <c r="I46" s="342" t="str">
        <f>IFERROR(I50*H44,"")</f>
        <v/>
      </c>
      <c r="K46" s="524"/>
      <c r="L46" s="509"/>
      <c r="M46" s="345" t="s">
        <v>131</v>
      </c>
      <c r="N46" s="126">
        <v>0</v>
      </c>
      <c r="O46" s="126">
        <v>0</v>
      </c>
      <c r="P46" s="126">
        <v>0</v>
      </c>
      <c r="Q46" s="169">
        <f>ROUNDUP(Q50*Q44,0)</f>
        <v>0</v>
      </c>
      <c r="R46" s="342" t="str">
        <f>IFERROR(R50*Q44,"")</f>
        <v/>
      </c>
      <c r="T46" s="3"/>
    </row>
    <row r="47" spans="2:20" ht="12" customHeight="1" x14ac:dyDescent="0.25">
      <c r="B47" s="524"/>
      <c r="C47" s="509"/>
      <c r="D47" s="345" t="s">
        <v>132</v>
      </c>
      <c r="E47" s="126">
        <v>0</v>
      </c>
      <c r="F47" s="126">
        <v>0</v>
      </c>
      <c r="G47" s="126">
        <v>0</v>
      </c>
      <c r="H47" s="169">
        <f>ROUNDUP(H51*H44,0)</f>
        <v>0</v>
      </c>
      <c r="I47" s="342" t="str">
        <f>IFERROR(I51*H44,"")</f>
        <v/>
      </c>
      <c r="K47" s="524"/>
      <c r="L47" s="509"/>
      <c r="M47" s="345" t="s">
        <v>132</v>
      </c>
      <c r="N47" s="126">
        <v>0</v>
      </c>
      <c r="O47" s="126">
        <v>0</v>
      </c>
      <c r="P47" s="126">
        <v>0</v>
      </c>
      <c r="Q47" s="169">
        <f>ROUNDUP(Q51*Q44,0)</f>
        <v>0</v>
      </c>
      <c r="R47" s="342" t="str">
        <f>IFERROR(R51*Q44,"")</f>
        <v/>
      </c>
      <c r="T47" s="3"/>
    </row>
    <row r="48" spans="2:20" ht="12" customHeight="1" x14ac:dyDescent="0.25">
      <c r="B48" s="524"/>
      <c r="C48" s="509"/>
      <c r="D48" s="345" t="s">
        <v>133</v>
      </c>
      <c r="E48" s="126">
        <v>0</v>
      </c>
      <c r="F48" s="127">
        <v>0</v>
      </c>
      <c r="G48" s="127">
        <v>0</v>
      </c>
      <c r="H48" s="169">
        <f>ROUNDUP(H52*H44,0)</f>
        <v>0</v>
      </c>
      <c r="I48" s="342" t="str">
        <f>IFERROR(I52*H44,"")</f>
        <v/>
      </c>
      <c r="K48" s="524"/>
      <c r="L48" s="509"/>
      <c r="M48" s="345" t="s">
        <v>133</v>
      </c>
      <c r="N48" s="126">
        <v>0</v>
      </c>
      <c r="O48" s="127">
        <v>0</v>
      </c>
      <c r="P48" s="127">
        <v>0</v>
      </c>
      <c r="Q48" s="169">
        <f>ROUNDUP(Q52*Q44,0)</f>
        <v>0</v>
      </c>
      <c r="R48" s="342" t="str">
        <f>IFERROR(R52*Q44,"")</f>
        <v/>
      </c>
      <c r="T48" s="3"/>
    </row>
    <row r="49" spans="2:20" ht="12" customHeight="1" x14ac:dyDescent="0.25">
      <c r="B49" s="524"/>
      <c r="C49" s="509" t="s">
        <v>80</v>
      </c>
      <c r="D49" s="345" t="s">
        <v>130</v>
      </c>
      <c r="E49" s="167" t="str">
        <f>IFERROR(E45/E44,"")</f>
        <v/>
      </c>
      <c r="F49" s="167" t="str">
        <f>IFERROR(F45/F44,"")</f>
        <v/>
      </c>
      <c r="G49" s="167" t="str">
        <f>IFERROR(G45/G44,"")</f>
        <v/>
      </c>
      <c r="H49" s="118">
        <v>0</v>
      </c>
      <c r="I49" s="170" t="str">
        <f>IFERROR(FORECAST(H22,E49:G49,E22:G22),"")</f>
        <v/>
      </c>
      <c r="K49" s="524"/>
      <c r="L49" s="509" t="s">
        <v>80</v>
      </c>
      <c r="M49" s="345" t="s">
        <v>130</v>
      </c>
      <c r="N49" s="167" t="str">
        <f>IFERROR(N45/N44,"")</f>
        <v/>
      </c>
      <c r="O49" s="167" t="str">
        <f>IFERROR(O45/O44,"")</f>
        <v/>
      </c>
      <c r="P49" s="167" t="str">
        <f>IFERROR(P45/P44,"")</f>
        <v/>
      </c>
      <c r="Q49" s="118">
        <v>0</v>
      </c>
      <c r="R49" s="170" t="str">
        <f>IFERROR(FORECAST(Q22,N49:P49,N22:P22),"")</f>
        <v/>
      </c>
      <c r="T49" s="3"/>
    </row>
    <row r="50" spans="2:20" ht="12" customHeight="1" x14ac:dyDescent="0.25">
      <c r="B50" s="524"/>
      <c r="C50" s="509"/>
      <c r="D50" s="345" t="s">
        <v>131</v>
      </c>
      <c r="E50" s="167" t="str">
        <f>IFERROR(E46/E44,"")</f>
        <v/>
      </c>
      <c r="F50" s="167" t="str">
        <f>IFERROR(F46/F44,"")</f>
        <v/>
      </c>
      <c r="G50" s="167" t="str">
        <f>IFERROR(G46/G44,"")</f>
        <v/>
      </c>
      <c r="H50" s="118">
        <v>0</v>
      </c>
      <c r="I50" s="170" t="str">
        <f>IFERROR(FORECAST(H22,E50:G50,E22:G22),"")</f>
        <v/>
      </c>
      <c r="K50" s="524"/>
      <c r="L50" s="509"/>
      <c r="M50" s="345" t="s">
        <v>131</v>
      </c>
      <c r="N50" s="167" t="str">
        <f>IFERROR(N46/N44,"")</f>
        <v/>
      </c>
      <c r="O50" s="167" t="str">
        <f>IFERROR(O46/O44,"")</f>
        <v/>
      </c>
      <c r="P50" s="167" t="str">
        <f>IFERROR(P46/P44,"")</f>
        <v/>
      </c>
      <c r="Q50" s="118">
        <v>0</v>
      </c>
      <c r="R50" s="170" t="str">
        <f>IFERROR(FORECAST(Q22,N50:P50,N22:P22),"")</f>
        <v/>
      </c>
      <c r="T50" s="3"/>
    </row>
    <row r="51" spans="2:20" ht="12" customHeight="1" x14ac:dyDescent="0.25">
      <c r="B51" s="524"/>
      <c r="C51" s="509"/>
      <c r="D51" s="345" t="s">
        <v>132</v>
      </c>
      <c r="E51" s="167" t="str">
        <f>IFERROR(E47/E44,"")</f>
        <v/>
      </c>
      <c r="F51" s="167" t="str">
        <f>IFERROR(F47/F44,"")</f>
        <v/>
      </c>
      <c r="G51" s="167" t="str">
        <f>IFERROR(G47/G44,"")</f>
        <v/>
      </c>
      <c r="H51" s="118">
        <v>0</v>
      </c>
      <c r="I51" s="170" t="str">
        <f>IFERROR(FORECAST(H22,E51:G51,E22:G22),"")</f>
        <v/>
      </c>
      <c r="K51" s="524"/>
      <c r="L51" s="509"/>
      <c r="M51" s="345" t="s">
        <v>132</v>
      </c>
      <c r="N51" s="167" t="str">
        <f>IFERROR(N47/N44,"")</f>
        <v/>
      </c>
      <c r="O51" s="167" t="str">
        <f>IFERROR(O47/O44,"")</f>
        <v/>
      </c>
      <c r="P51" s="167" t="str">
        <f>IFERROR(P47/P44,"")</f>
        <v/>
      </c>
      <c r="Q51" s="118">
        <v>0</v>
      </c>
      <c r="R51" s="170" t="str">
        <f>IFERROR(FORECAST(Q22,N51:P51,N22:P22),"")</f>
        <v/>
      </c>
      <c r="T51" s="3"/>
    </row>
    <row r="52" spans="2:20" ht="12" customHeight="1" x14ac:dyDescent="0.25">
      <c r="B52" s="524"/>
      <c r="C52" s="509"/>
      <c r="D52" s="345" t="s">
        <v>133</v>
      </c>
      <c r="E52" s="168" t="str">
        <f>IFERROR(E48/E44,"")</f>
        <v/>
      </c>
      <c r="F52" s="168" t="str">
        <f>IFERROR(F48/F44,"")</f>
        <v/>
      </c>
      <c r="G52" s="168" t="str">
        <f>IFERROR(G48/G44,"")</f>
        <v/>
      </c>
      <c r="H52" s="118">
        <v>0</v>
      </c>
      <c r="I52" s="170" t="str">
        <f>IFERROR(FORECAST(H22,E52:G52,E22:G22),"")</f>
        <v/>
      </c>
      <c r="J52" s="25"/>
      <c r="K52" s="524"/>
      <c r="L52" s="509"/>
      <c r="M52" s="345" t="s">
        <v>133</v>
      </c>
      <c r="N52" s="168" t="str">
        <f>IFERROR(N48/N44,"")</f>
        <v/>
      </c>
      <c r="O52" s="168" t="str">
        <f>IFERROR(O48/O44,"")</f>
        <v/>
      </c>
      <c r="P52" s="168" t="str">
        <f>IFERROR(P48/P44,"")</f>
        <v/>
      </c>
      <c r="Q52" s="118">
        <v>0</v>
      </c>
      <c r="R52" s="170" t="str">
        <f>IFERROR(FORECAST(Q22,N52:P52,N22:P22),"")</f>
        <v/>
      </c>
    </row>
    <row r="53" spans="2:20" s="125" customFormat="1" ht="12" customHeight="1" x14ac:dyDescent="0.25">
      <c r="B53" s="119"/>
      <c r="C53" s="120"/>
      <c r="D53" s="121"/>
      <c r="E53" s="122" t="str">
        <f>IF(SUM(E45:E48)=E44,"","datos erróneos")</f>
        <v/>
      </c>
      <c r="F53" s="122" t="str">
        <f>IF(SUM(F45:F48)=F44,"","datos erróneos")</f>
        <v/>
      </c>
      <c r="G53" s="122" t="str">
        <f>IF(SUM(G45:G48)=G44,"","datos erróneos")</f>
        <v/>
      </c>
      <c r="H53" s="122" t="str">
        <f>IF(SUM(H49:H52)=1,"",(IF(SUM(H49:H52)=0,"","datos erróneos")))</f>
        <v/>
      </c>
      <c r="I53" s="123"/>
      <c r="J53" s="124"/>
      <c r="K53" s="119"/>
      <c r="L53" s="120"/>
      <c r="M53" s="121"/>
      <c r="N53" s="122" t="str">
        <f>IF(SUM(N45:N48)=N44,"","datos erróneos")</f>
        <v/>
      </c>
      <c r="O53" s="122" t="str">
        <f>IF(SUM(O45:O48)=O44,"","datos erróneos")</f>
        <v/>
      </c>
      <c r="P53" s="122" t="str">
        <f>IF(SUM(P45:P48)=P44,"","datos erróneos")</f>
        <v/>
      </c>
      <c r="Q53" s="122" t="str">
        <f>IF(SUM(Q49:Q52)=1,"",(IF(SUM(Q49:Q52)=0,"","datos erróneos")))</f>
        <v/>
      </c>
      <c r="R53" s="123"/>
      <c r="S53" s="124"/>
    </row>
    <row r="54" spans="2:20" ht="12" customHeight="1" x14ac:dyDescent="0.25">
      <c r="B54" s="524" t="s">
        <v>139</v>
      </c>
      <c r="C54" s="509" t="s">
        <v>84</v>
      </c>
      <c r="D54" s="509"/>
      <c r="E54" s="117">
        <v>0</v>
      </c>
      <c r="F54" s="440">
        <v>0</v>
      </c>
      <c r="G54" s="440">
        <v>0</v>
      </c>
      <c r="H54" s="510">
        <v>0</v>
      </c>
      <c r="I54" s="510"/>
      <c r="K54" s="524" t="s">
        <v>139</v>
      </c>
      <c r="L54" s="509" t="s">
        <v>84</v>
      </c>
      <c r="M54" s="509"/>
      <c r="N54" s="117">
        <v>0</v>
      </c>
      <c r="O54" s="440">
        <v>0</v>
      </c>
      <c r="P54" s="440">
        <v>0</v>
      </c>
      <c r="Q54" s="510">
        <v>0</v>
      </c>
      <c r="R54" s="510"/>
      <c r="T54" s="3"/>
    </row>
    <row r="55" spans="2:20" ht="12" customHeight="1" x14ac:dyDescent="0.25">
      <c r="B55" s="524"/>
      <c r="C55" s="509" t="s">
        <v>85</v>
      </c>
      <c r="D55" s="345" t="s">
        <v>130</v>
      </c>
      <c r="E55" s="126">
        <v>0</v>
      </c>
      <c r="F55" s="126">
        <v>0</v>
      </c>
      <c r="G55" s="126">
        <v>0</v>
      </c>
      <c r="H55" s="169">
        <f>ROUNDUP(H59*H54,0)</f>
        <v>0</v>
      </c>
      <c r="I55" s="342" t="str">
        <f>IFERROR(I59*H54,"")</f>
        <v/>
      </c>
      <c r="K55" s="524"/>
      <c r="L55" s="509" t="s">
        <v>85</v>
      </c>
      <c r="M55" s="345" t="s">
        <v>130</v>
      </c>
      <c r="N55" s="126">
        <v>0</v>
      </c>
      <c r="O55" s="126">
        <v>0</v>
      </c>
      <c r="P55" s="126">
        <v>0</v>
      </c>
      <c r="Q55" s="169">
        <f>ROUNDUP(Q59*Q54,0)</f>
        <v>0</v>
      </c>
      <c r="R55" s="342" t="str">
        <f>IFERROR(R59*Q54,"")</f>
        <v/>
      </c>
      <c r="T55" s="3"/>
    </row>
    <row r="56" spans="2:20" ht="12" customHeight="1" x14ac:dyDescent="0.25">
      <c r="B56" s="524"/>
      <c r="C56" s="509"/>
      <c r="D56" s="345" t="s">
        <v>131</v>
      </c>
      <c r="E56" s="126">
        <v>0</v>
      </c>
      <c r="F56" s="126">
        <v>0</v>
      </c>
      <c r="G56" s="126">
        <v>0</v>
      </c>
      <c r="H56" s="169">
        <f>ROUNDUP(H60*H54,0)</f>
        <v>0</v>
      </c>
      <c r="I56" s="342" t="str">
        <f>IFERROR(I60*H54,"")</f>
        <v/>
      </c>
      <c r="K56" s="524"/>
      <c r="L56" s="509"/>
      <c r="M56" s="345" t="s">
        <v>131</v>
      </c>
      <c r="N56" s="126">
        <v>0</v>
      </c>
      <c r="O56" s="126">
        <v>0</v>
      </c>
      <c r="P56" s="126">
        <v>0</v>
      </c>
      <c r="Q56" s="169">
        <f>ROUNDUP(Q60*Q54,0)</f>
        <v>0</v>
      </c>
      <c r="R56" s="342" t="str">
        <f>IFERROR(R60*Q54,"")</f>
        <v/>
      </c>
      <c r="T56" s="3"/>
    </row>
    <row r="57" spans="2:20" ht="12" customHeight="1" x14ac:dyDescent="0.25">
      <c r="B57" s="524"/>
      <c r="C57" s="509"/>
      <c r="D57" s="345" t="s">
        <v>132</v>
      </c>
      <c r="E57" s="126">
        <v>0</v>
      </c>
      <c r="F57" s="126">
        <v>0</v>
      </c>
      <c r="G57" s="126">
        <v>0</v>
      </c>
      <c r="H57" s="169">
        <f>ROUNDUP(H61*H54,0)</f>
        <v>0</v>
      </c>
      <c r="I57" s="342" t="str">
        <f>IFERROR(I61*H54,"")</f>
        <v/>
      </c>
      <c r="K57" s="524"/>
      <c r="L57" s="509"/>
      <c r="M57" s="345" t="s">
        <v>132</v>
      </c>
      <c r="N57" s="126">
        <v>0</v>
      </c>
      <c r="O57" s="126">
        <v>0</v>
      </c>
      <c r="P57" s="126">
        <v>0</v>
      </c>
      <c r="Q57" s="169">
        <f>ROUNDUP(Q61*Q54,0)</f>
        <v>0</v>
      </c>
      <c r="R57" s="342" t="str">
        <f>IFERROR(R61*Q54,"")</f>
        <v/>
      </c>
      <c r="T57" s="3"/>
    </row>
    <row r="58" spans="2:20" ht="12" customHeight="1" x14ac:dyDescent="0.25">
      <c r="B58" s="524"/>
      <c r="C58" s="509"/>
      <c r="D58" s="345" t="s">
        <v>133</v>
      </c>
      <c r="E58" s="126">
        <v>0</v>
      </c>
      <c r="F58" s="127">
        <v>0</v>
      </c>
      <c r="G58" s="127">
        <v>0</v>
      </c>
      <c r="H58" s="169">
        <f>ROUNDUP(H62*H54,0)</f>
        <v>0</v>
      </c>
      <c r="I58" s="342" t="str">
        <f>IFERROR(I62*H54,"")</f>
        <v/>
      </c>
      <c r="K58" s="524"/>
      <c r="L58" s="509"/>
      <c r="M58" s="345" t="s">
        <v>133</v>
      </c>
      <c r="N58" s="126">
        <v>0</v>
      </c>
      <c r="O58" s="127">
        <v>0</v>
      </c>
      <c r="P58" s="127">
        <v>0</v>
      </c>
      <c r="Q58" s="169">
        <f>ROUNDUP(Q62*Q54,0)</f>
        <v>0</v>
      </c>
      <c r="R58" s="342" t="str">
        <f>IFERROR(R62*Q54,"")</f>
        <v/>
      </c>
      <c r="T58" s="3"/>
    </row>
    <row r="59" spans="2:20" ht="12" customHeight="1" x14ac:dyDescent="0.25">
      <c r="B59" s="524"/>
      <c r="C59" s="509" t="s">
        <v>80</v>
      </c>
      <c r="D59" s="345" t="s">
        <v>130</v>
      </c>
      <c r="E59" s="167" t="str">
        <f>IFERROR(E55/E54,"")</f>
        <v/>
      </c>
      <c r="F59" s="167" t="str">
        <f>IFERROR(F55/F54,"")</f>
        <v/>
      </c>
      <c r="G59" s="167" t="str">
        <f>IFERROR(G55/G54,"")</f>
        <v/>
      </c>
      <c r="H59" s="118">
        <v>0</v>
      </c>
      <c r="I59" s="170" t="str">
        <f>IFERROR(FORECAST(H22,E59:G59,E22:G22),"")</f>
        <v/>
      </c>
      <c r="K59" s="524"/>
      <c r="L59" s="509" t="s">
        <v>80</v>
      </c>
      <c r="M59" s="345" t="s">
        <v>130</v>
      </c>
      <c r="N59" s="167" t="str">
        <f>IFERROR(N55/N54,"")</f>
        <v/>
      </c>
      <c r="O59" s="167" t="str">
        <f>IFERROR(O55/O54,"")</f>
        <v/>
      </c>
      <c r="P59" s="167" t="str">
        <f>IFERROR(P55/P54,"")</f>
        <v/>
      </c>
      <c r="Q59" s="118">
        <v>0</v>
      </c>
      <c r="R59" s="170" t="str">
        <f>IFERROR(FORECAST(Q22,N59:P59,N22:P22),"")</f>
        <v/>
      </c>
      <c r="T59" s="3"/>
    </row>
    <row r="60" spans="2:20" ht="12" customHeight="1" x14ac:dyDescent="0.25">
      <c r="B60" s="524"/>
      <c r="C60" s="509"/>
      <c r="D60" s="345" t="s">
        <v>131</v>
      </c>
      <c r="E60" s="167" t="str">
        <f>IFERROR(E56/E54,"")</f>
        <v/>
      </c>
      <c r="F60" s="167" t="str">
        <f>IFERROR(F56/F54,"")</f>
        <v/>
      </c>
      <c r="G60" s="167" t="str">
        <f>IFERROR(G56/G54,"")</f>
        <v/>
      </c>
      <c r="H60" s="118">
        <v>0</v>
      </c>
      <c r="I60" s="170" t="str">
        <f>IFERROR(FORECAST(H22,E60:G60,E22:G22),"")</f>
        <v/>
      </c>
      <c r="K60" s="524"/>
      <c r="L60" s="509"/>
      <c r="M60" s="345" t="s">
        <v>131</v>
      </c>
      <c r="N60" s="167" t="str">
        <f>IFERROR(N56/N54,"")</f>
        <v/>
      </c>
      <c r="O60" s="167" t="str">
        <f>IFERROR(O56/O54,"")</f>
        <v/>
      </c>
      <c r="P60" s="167" t="str">
        <f>IFERROR(P56/P54,"")</f>
        <v/>
      </c>
      <c r="Q60" s="118">
        <v>0</v>
      </c>
      <c r="R60" s="170" t="str">
        <f>IFERROR(FORECAST(Q22,N60:P60,N22:P22),"")</f>
        <v/>
      </c>
      <c r="T60" s="3"/>
    </row>
    <row r="61" spans="2:20" ht="12" customHeight="1" x14ac:dyDescent="0.25">
      <c r="B61" s="524"/>
      <c r="C61" s="509"/>
      <c r="D61" s="345" t="s">
        <v>132</v>
      </c>
      <c r="E61" s="167" t="str">
        <f>IFERROR(E57/E54,"")</f>
        <v/>
      </c>
      <c r="F61" s="167" t="str">
        <f>IFERROR(F57/F54,"")</f>
        <v/>
      </c>
      <c r="G61" s="167" t="str">
        <f>IFERROR(G57/G54,"")</f>
        <v/>
      </c>
      <c r="H61" s="118">
        <v>0</v>
      </c>
      <c r="I61" s="170" t="str">
        <f>IFERROR(FORECAST(H22,E61:G61,E22:G22),"")</f>
        <v/>
      </c>
      <c r="K61" s="524"/>
      <c r="L61" s="509"/>
      <c r="M61" s="345" t="s">
        <v>132</v>
      </c>
      <c r="N61" s="167" t="str">
        <f>IFERROR(N57/N54,"")</f>
        <v/>
      </c>
      <c r="O61" s="167" t="str">
        <f>IFERROR(O57/O54,"")</f>
        <v/>
      </c>
      <c r="P61" s="167" t="str">
        <f>IFERROR(P57/P54,"")</f>
        <v/>
      </c>
      <c r="Q61" s="118">
        <v>0</v>
      </c>
      <c r="R61" s="170" t="str">
        <f>IFERROR(FORECAST(Q22,N61:P61,N22:P22),"")</f>
        <v/>
      </c>
      <c r="T61" s="3"/>
    </row>
    <row r="62" spans="2:20" ht="12" customHeight="1" x14ac:dyDescent="0.25">
      <c r="B62" s="524"/>
      <c r="C62" s="509"/>
      <c r="D62" s="345" t="s">
        <v>133</v>
      </c>
      <c r="E62" s="168" t="str">
        <f>IFERROR(E58/E54,"")</f>
        <v/>
      </c>
      <c r="F62" s="168" t="str">
        <f>IFERROR(F58/F54,"")</f>
        <v/>
      </c>
      <c r="G62" s="168" t="str">
        <f>IFERROR(G58/G54,"")</f>
        <v/>
      </c>
      <c r="H62" s="118">
        <v>0</v>
      </c>
      <c r="I62" s="170" t="str">
        <f>IFERROR(FORECAST(H22,E62:G62,E22:G22),"")</f>
        <v/>
      </c>
      <c r="J62" s="25"/>
      <c r="K62" s="524"/>
      <c r="L62" s="509"/>
      <c r="M62" s="345" t="s">
        <v>133</v>
      </c>
      <c r="N62" s="168" t="str">
        <f>IFERROR(N58/N54,"")</f>
        <v/>
      </c>
      <c r="O62" s="168" t="str">
        <f>IFERROR(O58/O54,"")</f>
        <v/>
      </c>
      <c r="P62" s="168" t="str">
        <f>IFERROR(P58/P54,"")</f>
        <v/>
      </c>
      <c r="Q62" s="118">
        <v>0</v>
      </c>
      <c r="R62" s="170" t="str">
        <f>IFERROR(FORECAST(Q22,N62:P62,N22:P22),"")</f>
        <v/>
      </c>
    </row>
    <row r="63" spans="2:20" s="125" customFormat="1" ht="12" customHeight="1" x14ac:dyDescent="0.25">
      <c r="B63" s="119"/>
      <c r="C63" s="120"/>
      <c r="D63" s="121"/>
      <c r="E63" s="122" t="str">
        <f>IF(SUM(E55:E58)=E54,"","datos erróneos")</f>
        <v/>
      </c>
      <c r="F63" s="122" t="str">
        <f>IF(SUM(F55:F58)=F54,"","datos erróneos")</f>
        <v/>
      </c>
      <c r="G63" s="122" t="str">
        <f>IF(SUM(G55:G58)=G54,"","datos erróneos")</f>
        <v/>
      </c>
      <c r="H63" s="122" t="str">
        <f>IF(SUM(H59:H62)=1,"",(IF(SUM(H59:H62)=0,"","datos erróneos")))</f>
        <v/>
      </c>
      <c r="I63" s="123"/>
      <c r="J63" s="124"/>
      <c r="K63" s="119"/>
      <c r="L63" s="120"/>
      <c r="M63" s="121"/>
      <c r="N63" s="122" t="str">
        <f>IF(SUM(N55:N58)=N54,"","datos erróneos")</f>
        <v/>
      </c>
      <c r="O63" s="122" t="str">
        <f>IF(SUM(O55:O58)=O54,"","datos erróneos")</f>
        <v/>
      </c>
      <c r="P63" s="122" t="str">
        <f>IF(SUM(P55:P58)=P54,"","datos erróneos")</f>
        <v/>
      </c>
      <c r="Q63" s="122" t="str">
        <f>IF(SUM(Q59:Q62)=1,"",(IF(SUM(Q59:Q62)=0,"","datos erróneos")))</f>
        <v/>
      </c>
      <c r="R63" s="123"/>
      <c r="S63" s="124"/>
    </row>
    <row r="64" spans="2:20" ht="12" customHeight="1" x14ac:dyDescent="0.25">
      <c r="B64" s="524" t="s">
        <v>140</v>
      </c>
      <c r="C64" s="509" t="s">
        <v>84</v>
      </c>
      <c r="D64" s="509"/>
      <c r="E64" s="117">
        <v>0</v>
      </c>
      <c r="F64" s="440">
        <v>0</v>
      </c>
      <c r="G64" s="440">
        <v>0</v>
      </c>
      <c r="H64" s="510">
        <v>0</v>
      </c>
      <c r="I64" s="510"/>
      <c r="K64" s="524" t="s">
        <v>140</v>
      </c>
      <c r="L64" s="509" t="s">
        <v>84</v>
      </c>
      <c r="M64" s="509"/>
      <c r="N64" s="117">
        <v>0</v>
      </c>
      <c r="O64" s="440">
        <v>0</v>
      </c>
      <c r="P64" s="440">
        <v>0</v>
      </c>
      <c r="Q64" s="510">
        <v>0</v>
      </c>
      <c r="R64" s="510"/>
      <c r="T64" s="3"/>
    </row>
    <row r="65" spans="2:40" ht="12" customHeight="1" x14ac:dyDescent="0.25">
      <c r="B65" s="524"/>
      <c r="C65" s="509" t="s">
        <v>85</v>
      </c>
      <c r="D65" s="345" t="s">
        <v>130</v>
      </c>
      <c r="E65" s="126">
        <v>0</v>
      </c>
      <c r="F65" s="126">
        <v>0</v>
      </c>
      <c r="G65" s="126">
        <v>0</v>
      </c>
      <c r="H65" s="169">
        <f>ROUNDUP(H69*H64,0)</f>
        <v>0</v>
      </c>
      <c r="I65" s="342" t="str">
        <f>IFERROR(I69*H64,"")</f>
        <v/>
      </c>
      <c r="K65" s="524"/>
      <c r="L65" s="509" t="s">
        <v>85</v>
      </c>
      <c r="M65" s="345" t="s">
        <v>130</v>
      </c>
      <c r="N65" s="126">
        <v>0</v>
      </c>
      <c r="O65" s="126">
        <v>0</v>
      </c>
      <c r="P65" s="126">
        <v>0</v>
      </c>
      <c r="Q65" s="169">
        <f>ROUNDUP(Q69*Q64,0)</f>
        <v>0</v>
      </c>
      <c r="R65" s="342" t="str">
        <f>IFERROR(R69*Q64,"")</f>
        <v/>
      </c>
      <c r="T65" s="3"/>
    </row>
    <row r="66" spans="2:40" ht="12" customHeight="1" x14ac:dyDescent="0.25">
      <c r="B66" s="524"/>
      <c r="C66" s="509"/>
      <c r="D66" s="345" t="s">
        <v>131</v>
      </c>
      <c r="E66" s="126">
        <v>0</v>
      </c>
      <c r="F66" s="126">
        <v>0</v>
      </c>
      <c r="G66" s="126">
        <v>0</v>
      </c>
      <c r="H66" s="169">
        <f>ROUNDUP(H70*H64,0)</f>
        <v>0</v>
      </c>
      <c r="I66" s="342" t="str">
        <f>IFERROR(I70*H64,"")</f>
        <v/>
      </c>
      <c r="K66" s="524"/>
      <c r="L66" s="509"/>
      <c r="M66" s="345" t="s">
        <v>131</v>
      </c>
      <c r="N66" s="126">
        <v>0</v>
      </c>
      <c r="O66" s="126">
        <v>0</v>
      </c>
      <c r="P66" s="126">
        <v>0</v>
      </c>
      <c r="Q66" s="169">
        <f>ROUNDUP(Q70*Q64,0)</f>
        <v>0</v>
      </c>
      <c r="R66" s="342" t="str">
        <f>IFERROR(R70*Q64,"")</f>
        <v/>
      </c>
      <c r="T66" s="3"/>
    </row>
    <row r="67" spans="2:40" ht="12" customHeight="1" x14ac:dyDescent="0.25">
      <c r="B67" s="524"/>
      <c r="C67" s="509"/>
      <c r="D67" s="345" t="s">
        <v>132</v>
      </c>
      <c r="E67" s="126">
        <v>0</v>
      </c>
      <c r="F67" s="126">
        <v>0</v>
      </c>
      <c r="G67" s="126">
        <v>0</v>
      </c>
      <c r="H67" s="169">
        <f>ROUNDUP(H71*H64,0)</f>
        <v>0</v>
      </c>
      <c r="I67" s="342" t="str">
        <f>IFERROR(I71*H64,"")</f>
        <v/>
      </c>
      <c r="K67" s="524"/>
      <c r="L67" s="509"/>
      <c r="M67" s="345" t="s">
        <v>132</v>
      </c>
      <c r="N67" s="126">
        <v>0</v>
      </c>
      <c r="O67" s="126">
        <v>0</v>
      </c>
      <c r="P67" s="126">
        <v>0</v>
      </c>
      <c r="Q67" s="169">
        <f>ROUNDUP(Q71*Q64,0)</f>
        <v>0</v>
      </c>
      <c r="R67" s="342" t="str">
        <f>IFERROR(R71*Q64,"")</f>
        <v/>
      </c>
      <c r="T67" s="3"/>
    </row>
    <row r="68" spans="2:40" ht="12" customHeight="1" x14ac:dyDescent="0.25">
      <c r="B68" s="524"/>
      <c r="C68" s="509"/>
      <c r="D68" s="345" t="s">
        <v>133</v>
      </c>
      <c r="E68" s="126">
        <v>0</v>
      </c>
      <c r="F68" s="127">
        <v>0</v>
      </c>
      <c r="G68" s="127">
        <v>0</v>
      </c>
      <c r="H68" s="169">
        <f>ROUNDUP(H72*H64,0)</f>
        <v>0</v>
      </c>
      <c r="I68" s="342" t="str">
        <f>IFERROR(I72*H64,"")</f>
        <v/>
      </c>
      <c r="K68" s="524"/>
      <c r="L68" s="509"/>
      <c r="M68" s="345" t="s">
        <v>133</v>
      </c>
      <c r="N68" s="126">
        <v>0</v>
      </c>
      <c r="O68" s="127">
        <v>0</v>
      </c>
      <c r="P68" s="127">
        <v>0</v>
      </c>
      <c r="Q68" s="169">
        <f>ROUNDUP(Q72*Q64,0)</f>
        <v>0</v>
      </c>
      <c r="R68" s="342" t="str">
        <f>IFERROR(R72*Q64,"")</f>
        <v/>
      </c>
      <c r="T68" s="3"/>
    </row>
    <row r="69" spans="2:40" ht="12" customHeight="1" x14ac:dyDescent="0.25">
      <c r="B69" s="524"/>
      <c r="C69" s="509" t="s">
        <v>80</v>
      </c>
      <c r="D69" s="345" t="s">
        <v>130</v>
      </c>
      <c r="E69" s="167" t="str">
        <f>IFERROR(E65/E64,"")</f>
        <v/>
      </c>
      <c r="F69" s="167" t="str">
        <f>IFERROR(F65/F64,"")</f>
        <v/>
      </c>
      <c r="G69" s="167" t="str">
        <f>IFERROR(G65/G64,"")</f>
        <v/>
      </c>
      <c r="H69" s="118">
        <v>0</v>
      </c>
      <c r="I69" s="170" t="str">
        <f>IFERROR(FORECAST(H22,E69:G69,E22:G22),"")</f>
        <v/>
      </c>
      <c r="K69" s="524"/>
      <c r="L69" s="509" t="s">
        <v>80</v>
      </c>
      <c r="M69" s="345" t="s">
        <v>130</v>
      </c>
      <c r="N69" s="167" t="str">
        <f>IFERROR(N65/N64,"")</f>
        <v/>
      </c>
      <c r="O69" s="167" t="str">
        <f>IFERROR(O65/O64,"")</f>
        <v/>
      </c>
      <c r="P69" s="167" t="str">
        <f>IFERROR(P65/P64,"")</f>
        <v/>
      </c>
      <c r="Q69" s="118">
        <v>0</v>
      </c>
      <c r="R69" s="170" t="str">
        <f>IFERROR(FORECAST(Q22,N69:P69,N22:P22),"")</f>
        <v/>
      </c>
      <c r="T69" s="3"/>
    </row>
    <row r="70" spans="2:40" ht="12" customHeight="1" x14ac:dyDescent="0.25">
      <c r="B70" s="524"/>
      <c r="C70" s="509"/>
      <c r="D70" s="345" t="s">
        <v>131</v>
      </c>
      <c r="E70" s="167" t="str">
        <f>IFERROR(E66/E64,"")</f>
        <v/>
      </c>
      <c r="F70" s="167" t="str">
        <f>IFERROR(F66/F64,"")</f>
        <v/>
      </c>
      <c r="G70" s="167" t="str">
        <f>IFERROR(G66/G64,"")</f>
        <v/>
      </c>
      <c r="H70" s="118">
        <v>0</v>
      </c>
      <c r="I70" s="170" t="str">
        <f>IFERROR(FORECAST(H22,E70:G70,E22:G22),"")</f>
        <v/>
      </c>
      <c r="K70" s="524"/>
      <c r="L70" s="509"/>
      <c r="M70" s="345" t="s">
        <v>131</v>
      </c>
      <c r="N70" s="167" t="str">
        <f>IFERROR(N66/N64,"")</f>
        <v/>
      </c>
      <c r="O70" s="167" t="str">
        <f>IFERROR(O66/O64,"")</f>
        <v/>
      </c>
      <c r="P70" s="167" t="str">
        <f>IFERROR(P66/P64,"")</f>
        <v/>
      </c>
      <c r="Q70" s="118">
        <v>0</v>
      </c>
      <c r="R70" s="170" t="str">
        <f>IFERROR(FORECAST(Q22,N70:P70,N22:P22),"")</f>
        <v/>
      </c>
      <c r="T70" s="3"/>
    </row>
    <row r="71" spans="2:40" ht="12" customHeight="1" x14ac:dyDescent="0.25">
      <c r="B71" s="524"/>
      <c r="C71" s="509"/>
      <c r="D71" s="345" t="s">
        <v>132</v>
      </c>
      <c r="E71" s="167" t="str">
        <f>IFERROR(E67/E64,"")</f>
        <v/>
      </c>
      <c r="F71" s="167" t="str">
        <f>IFERROR(F67/F64,"")</f>
        <v/>
      </c>
      <c r="G71" s="167" t="str">
        <f>IFERROR(G67/G64,"")</f>
        <v/>
      </c>
      <c r="H71" s="118">
        <v>0</v>
      </c>
      <c r="I71" s="170" t="str">
        <f>IFERROR(FORECAST(H22,E71:G71,E22:G22),"")</f>
        <v/>
      </c>
      <c r="K71" s="524"/>
      <c r="L71" s="509"/>
      <c r="M71" s="345" t="s">
        <v>132</v>
      </c>
      <c r="N71" s="167" t="str">
        <f>IFERROR(N67/N64,"")</f>
        <v/>
      </c>
      <c r="O71" s="167" t="str">
        <f>IFERROR(O67/O64,"")</f>
        <v/>
      </c>
      <c r="P71" s="167" t="str">
        <f>IFERROR(P67/P64,"")</f>
        <v/>
      </c>
      <c r="Q71" s="118">
        <v>0</v>
      </c>
      <c r="R71" s="170" t="str">
        <f>IFERROR(FORECAST(Q22,N71:P71,N22:P22),"")</f>
        <v/>
      </c>
      <c r="T71" s="3"/>
    </row>
    <row r="72" spans="2:40" ht="12" customHeight="1" x14ac:dyDescent="0.25">
      <c r="B72" s="524"/>
      <c r="C72" s="509"/>
      <c r="D72" s="345" t="s">
        <v>133</v>
      </c>
      <c r="E72" s="168" t="str">
        <f>IFERROR(E68/E64,"")</f>
        <v/>
      </c>
      <c r="F72" s="168" t="str">
        <f>IFERROR(F68/F64,"")</f>
        <v/>
      </c>
      <c r="G72" s="168" t="str">
        <f>IFERROR(G68/G64,"")</f>
        <v/>
      </c>
      <c r="H72" s="118">
        <v>0</v>
      </c>
      <c r="I72" s="170" t="str">
        <f>IFERROR(FORECAST(H22,E72:G72,E22:G22),"")</f>
        <v/>
      </c>
      <c r="J72" s="25"/>
      <c r="K72" s="524"/>
      <c r="L72" s="509"/>
      <c r="M72" s="345" t="s">
        <v>133</v>
      </c>
      <c r="N72" s="168" t="str">
        <f>IFERROR(N68/N64,"")</f>
        <v/>
      </c>
      <c r="O72" s="168" t="str">
        <f>IFERROR(O68/O64,"")</f>
        <v/>
      </c>
      <c r="P72" s="168" t="str">
        <f>IFERROR(P68/P64,"")</f>
        <v/>
      </c>
      <c r="Q72" s="118">
        <v>0</v>
      </c>
      <c r="R72" s="170" t="str">
        <f>IFERROR(FORECAST(Q22,N72:P72,N22:P22),"")</f>
        <v/>
      </c>
    </row>
    <row r="73" spans="2:40" s="125" customFormat="1" ht="23.25" customHeight="1" x14ac:dyDescent="0.25">
      <c r="B73" s="119"/>
      <c r="C73" s="120"/>
      <c r="D73" s="121"/>
      <c r="E73" s="122" t="str">
        <f>IF(SUM(E65:E68)=E64,"","datos erróneos")</f>
        <v/>
      </c>
      <c r="F73" s="122" t="str">
        <f>IF(SUM(F65:F68)=F64,"","datos erróneos")</f>
        <v/>
      </c>
      <c r="G73" s="122" t="str">
        <f>IF(SUM(G65:G68)=G64,"","datos erróneos")</f>
        <v/>
      </c>
      <c r="H73" s="122" t="str">
        <f>IF(SUM(H69:H72)=1,"",(IF(SUM(H69:H72)=0,"","datos erróneos")))</f>
        <v/>
      </c>
      <c r="I73" s="123"/>
      <c r="J73" s="124"/>
      <c r="K73" s="119"/>
      <c r="L73" s="120"/>
      <c r="M73" s="121"/>
      <c r="N73" s="122" t="str">
        <f>IF(SUM(N65:N68)=N64,"","datos erróneos")</f>
        <v/>
      </c>
      <c r="O73" s="122" t="str">
        <f>IF(SUM(O65:O68)=O64,"","datos erróneos")</f>
        <v/>
      </c>
      <c r="P73" s="122" t="str">
        <f>IF(SUM(P65:P68)=P64,"","datos erróneos")</f>
        <v/>
      </c>
      <c r="Q73" s="122" t="str">
        <f>IF(SUM(Q69:Q72)=1,"",(IF(SUM(Q69:Q72)=0,"","datos erróneos")))</f>
        <v/>
      </c>
      <c r="R73" s="123"/>
      <c r="S73" s="124"/>
    </row>
    <row r="74" spans="2:40" ht="13.5" customHeight="1" x14ac:dyDescent="0.25">
      <c r="B74" s="444" t="s">
        <v>87</v>
      </c>
      <c r="C74" s="32"/>
      <c r="D74" s="32"/>
      <c r="E74" s="146"/>
      <c r="F74" s="32"/>
      <c r="G74" s="32"/>
      <c r="H74" s="32"/>
      <c r="I74" s="32"/>
      <c r="J74" s="33"/>
      <c r="K74" s="146"/>
      <c r="L74" s="146"/>
      <c r="M74" s="146"/>
      <c r="N74" s="32"/>
      <c r="O74" s="32"/>
      <c r="P74" s="32"/>
      <c r="Q74" s="32"/>
      <c r="R74" s="32"/>
      <c r="S74" s="35"/>
      <c r="T74" s="1"/>
      <c r="U74" s="1"/>
      <c r="V74" s="1"/>
      <c r="W74" s="1"/>
      <c r="X74" s="1"/>
      <c r="Y74" s="1"/>
      <c r="Z74" s="1"/>
      <c r="AA74" s="1"/>
      <c r="AB74" s="1"/>
      <c r="AC74" s="1"/>
      <c r="AD74" s="1"/>
      <c r="AE74" s="1"/>
      <c r="AF74" s="1"/>
      <c r="AG74" s="1"/>
      <c r="AH74" s="1"/>
      <c r="AI74" s="1"/>
      <c r="AJ74" s="1"/>
      <c r="AK74" s="1"/>
      <c r="AL74" s="1"/>
      <c r="AM74" s="1"/>
      <c r="AN74" s="1"/>
    </row>
    <row r="75" spans="2:40" s="1" customFormat="1" ht="13.5" customHeight="1" x14ac:dyDescent="0.25">
      <c r="B75" s="444" t="s">
        <v>88</v>
      </c>
      <c r="C75" s="147"/>
      <c r="D75" s="147"/>
      <c r="E75" s="147"/>
      <c r="F75" s="147"/>
      <c r="G75" s="147"/>
      <c r="H75" s="147"/>
      <c r="I75" s="147"/>
      <c r="J75" s="148"/>
      <c r="K75" s="439"/>
      <c r="L75" s="439"/>
      <c r="M75" s="439"/>
      <c r="N75" s="147"/>
      <c r="O75" s="147"/>
      <c r="P75" s="147"/>
      <c r="Q75" s="147"/>
      <c r="R75" s="147"/>
      <c r="S75" s="35"/>
    </row>
    <row r="76" spans="2:40" s="1" customFormat="1" ht="42" customHeight="1" x14ac:dyDescent="0.25">
      <c r="B76" s="508" t="s">
        <v>89</v>
      </c>
      <c r="C76" s="508"/>
      <c r="D76" s="508"/>
      <c r="E76" s="508"/>
      <c r="F76" s="508"/>
      <c r="G76" s="508"/>
      <c r="H76" s="508"/>
      <c r="I76" s="508"/>
      <c r="J76" s="508"/>
      <c r="K76" s="508"/>
      <c r="L76" s="508"/>
      <c r="M76" s="508"/>
      <c r="N76" s="508"/>
      <c r="O76" s="508"/>
      <c r="P76" s="508"/>
      <c r="Q76" s="508"/>
      <c r="R76" s="508"/>
      <c r="S76" s="35"/>
    </row>
    <row r="77" spans="2:40" s="1" customFormat="1" ht="13.5" customHeight="1" x14ac:dyDescent="0.25">
      <c r="B77" s="444" t="s">
        <v>141</v>
      </c>
      <c r="C77" s="147"/>
      <c r="D77" s="147"/>
      <c r="E77" s="147"/>
      <c r="F77" s="147"/>
      <c r="G77" s="147"/>
      <c r="H77" s="147"/>
      <c r="I77" s="147"/>
      <c r="J77" s="148"/>
      <c r="K77" s="439"/>
      <c r="L77" s="439"/>
      <c r="M77" s="439"/>
      <c r="N77" s="147"/>
      <c r="O77" s="147"/>
      <c r="P77" s="147"/>
      <c r="Q77" s="147"/>
      <c r="R77" s="147"/>
      <c r="S77" s="35"/>
    </row>
    <row r="78" spans="2:40" s="1" customFormat="1" ht="21" customHeight="1" x14ac:dyDescent="0.25">
      <c r="B78" s="35"/>
      <c r="C78" s="34"/>
      <c r="D78" s="34"/>
      <c r="E78" s="34"/>
      <c r="F78" s="34"/>
      <c r="G78" s="34"/>
      <c r="H78" s="34"/>
      <c r="I78" s="34"/>
      <c r="J78" s="35"/>
      <c r="K78" s="442"/>
      <c r="L78" s="442"/>
      <c r="M78" s="442"/>
      <c r="N78" s="34"/>
      <c r="O78" s="34"/>
      <c r="P78" s="34"/>
      <c r="Q78" s="34"/>
      <c r="R78" s="34"/>
      <c r="S78" s="35"/>
    </row>
    <row r="81" spans="2:18" ht="15" customHeight="1" x14ac:dyDescent="0.25">
      <c r="B81" s="534"/>
      <c r="C81" s="534"/>
      <c r="D81" s="534"/>
      <c r="E81" s="534"/>
      <c r="F81" s="534"/>
      <c r="G81" s="534"/>
      <c r="H81" s="534"/>
      <c r="I81" s="534"/>
      <c r="J81" s="534"/>
      <c r="K81" s="534"/>
      <c r="L81" s="534"/>
      <c r="M81" s="534"/>
      <c r="N81" s="534"/>
      <c r="O81" s="534"/>
      <c r="P81" s="534"/>
      <c r="Q81" s="534"/>
      <c r="R81" s="534"/>
    </row>
    <row r="82" spans="2:18" x14ac:dyDescent="0.25">
      <c r="B82" s="534"/>
      <c r="C82" s="534"/>
      <c r="D82" s="534"/>
      <c r="E82" s="534"/>
      <c r="F82" s="534"/>
      <c r="G82" s="534"/>
      <c r="H82" s="534"/>
      <c r="I82" s="534"/>
      <c r="J82" s="534"/>
      <c r="K82" s="534"/>
      <c r="L82" s="534"/>
      <c r="M82" s="534"/>
      <c r="N82" s="534"/>
      <c r="O82" s="534"/>
      <c r="P82" s="534"/>
      <c r="Q82" s="534"/>
      <c r="R82" s="534"/>
    </row>
    <row r="83" spans="2:18" x14ac:dyDescent="0.25">
      <c r="B83" s="534"/>
      <c r="C83" s="534"/>
      <c r="D83" s="534"/>
      <c r="E83" s="534"/>
      <c r="F83" s="534"/>
      <c r="G83" s="534"/>
      <c r="H83" s="534"/>
      <c r="I83" s="534"/>
      <c r="J83" s="534"/>
      <c r="K83" s="534"/>
      <c r="L83" s="534"/>
      <c r="M83" s="534"/>
      <c r="N83" s="534"/>
      <c r="O83" s="534"/>
      <c r="P83" s="534"/>
      <c r="Q83" s="534"/>
      <c r="R83" s="534"/>
    </row>
    <row r="84" spans="2:18" x14ac:dyDescent="0.25">
      <c r="B84" s="534"/>
      <c r="C84" s="534"/>
      <c r="D84" s="534"/>
      <c r="E84" s="534"/>
      <c r="F84" s="534"/>
      <c r="G84" s="534"/>
      <c r="H84" s="534"/>
      <c r="I84" s="534"/>
      <c r="J84" s="534"/>
      <c r="K84" s="534"/>
      <c r="L84" s="534"/>
      <c r="M84" s="534"/>
      <c r="N84" s="534"/>
      <c r="O84" s="534"/>
      <c r="P84" s="534"/>
      <c r="Q84" s="534"/>
      <c r="R84" s="534"/>
    </row>
    <row r="85" spans="2:18" x14ac:dyDescent="0.25">
      <c r="B85" s="534"/>
      <c r="C85" s="534"/>
      <c r="D85" s="534"/>
      <c r="E85" s="534"/>
      <c r="F85" s="534"/>
      <c r="G85" s="534"/>
      <c r="H85" s="534"/>
      <c r="I85" s="534"/>
      <c r="J85" s="534"/>
      <c r="K85" s="534"/>
      <c r="L85" s="534"/>
      <c r="M85" s="534"/>
      <c r="N85" s="534"/>
      <c r="O85" s="534"/>
      <c r="P85" s="534"/>
      <c r="Q85" s="534"/>
      <c r="R85" s="534"/>
    </row>
    <row r="86" spans="2:18" x14ac:dyDescent="0.25">
      <c r="B86" s="534"/>
      <c r="C86" s="534"/>
      <c r="D86" s="534"/>
      <c r="E86" s="534"/>
      <c r="F86" s="534"/>
      <c r="G86" s="534"/>
      <c r="H86" s="534"/>
      <c r="I86" s="534"/>
      <c r="J86" s="534"/>
      <c r="K86" s="534"/>
      <c r="L86" s="534"/>
      <c r="M86" s="534"/>
      <c r="N86" s="534"/>
      <c r="O86" s="534"/>
      <c r="P86" s="534"/>
      <c r="Q86" s="534"/>
      <c r="R86" s="534"/>
    </row>
    <row r="87" spans="2:18" hidden="1" x14ac:dyDescent="0.25">
      <c r="B87" s="534"/>
      <c r="C87" s="534"/>
      <c r="D87" s="534"/>
      <c r="E87" s="534"/>
      <c r="F87" s="534"/>
      <c r="G87" s="534"/>
      <c r="H87" s="534"/>
      <c r="I87" s="534"/>
      <c r="J87" s="534"/>
      <c r="K87" s="534"/>
      <c r="L87" s="534"/>
      <c r="M87" s="534"/>
      <c r="N87" s="534"/>
      <c r="O87" s="534"/>
      <c r="P87" s="534"/>
      <c r="Q87" s="534"/>
      <c r="R87" s="534"/>
    </row>
    <row r="88" spans="2:18" hidden="1" x14ac:dyDescent="0.25">
      <c r="B88" s="534"/>
      <c r="C88" s="534"/>
      <c r="D88" s="534"/>
      <c r="E88" s="534"/>
      <c r="F88" s="534"/>
      <c r="G88" s="534"/>
      <c r="H88" s="534"/>
      <c r="I88" s="534"/>
      <c r="J88" s="534"/>
      <c r="K88" s="534"/>
      <c r="L88" s="534"/>
      <c r="M88" s="534"/>
      <c r="N88" s="534"/>
      <c r="O88" s="534"/>
      <c r="P88" s="534"/>
      <c r="Q88" s="534"/>
      <c r="R88" s="534"/>
    </row>
    <row r="89" spans="2:18" x14ac:dyDescent="0.25">
      <c r="B89" s="534"/>
      <c r="C89" s="534"/>
      <c r="D89" s="534"/>
      <c r="E89" s="534"/>
      <c r="F89" s="534"/>
      <c r="G89" s="534"/>
      <c r="H89" s="534"/>
      <c r="I89" s="534"/>
      <c r="J89" s="534"/>
      <c r="K89" s="534"/>
      <c r="L89" s="534"/>
      <c r="M89" s="534"/>
      <c r="N89" s="534"/>
      <c r="O89" s="534"/>
      <c r="P89" s="534"/>
      <c r="Q89" s="534"/>
      <c r="R89" s="534"/>
    </row>
  </sheetData>
  <sheetProtection password="CB78" sheet="1"/>
  <mergeCells count="85">
    <mergeCell ref="B1:P1"/>
    <mergeCell ref="B76:R76"/>
    <mergeCell ref="Q24:R24"/>
    <mergeCell ref="C25:C28"/>
    <mergeCell ref="L25:L28"/>
    <mergeCell ref="C29:C32"/>
    <mergeCell ref="L29:L32"/>
    <mergeCell ref="B24:B32"/>
    <mergeCell ref="C24:D24"/>
    <mergeCell ref="H24:I24"/>
    <mergeCell ref="K24:K32"/>
    <mergeCell ref="L24:M24"/>
    <mergeCell ref="Q34:R34"/>
    <mergeCell ref="C35:C38"/>
    <mergeCell ref="L35:L38"/>
    <mergeCell ref="N22:N23"/>
    <mergeCell ref="L16:L19"/>
    <mergeCell ref="O22:O23"/>
    <mergeCell ref="B3:R3"/>
    <mergeCell ref="B22:D23"/>
    <mergeCell ref="H22:I22"/>
    <mergeCell ref="K22:M23"/>
    <mergeCell ref="Q22:R22"/>
    <mergeCell ref="B9:D10"/>
    <mergeCell ref="H9:I9"/>
    <mergeCell ref="K9:M10"/>
    <mergeCell ref="C12:C15"/>
    <mergeCell ref="L12:L15"/>
    <mergeCell ref="P9:P10"/>
    <mergeCell ref="P22:P23"/>
    <mergeCell ref="C11:D11"/>
    <mergeCell ref="H11:I11"/>
    <mergeCell ref="K11:K19"/>
    <mergeCell ref="E22:E23"/>
    <mergeCell ref="F22:F23"/>
    <mergeCell ref="G22:G23"/>
    <mergeCell ref="C16:C19"/>
    <mergeCell ref="B44:B52"/>
    <mergeCell ref="C44:D44"/>
    <mergeCell ref="H44:I44"/>
    <mergeCell ref="K44:K52"/>
    <mergeCell ref="L44:M44"/>
    <mergeCell ref="C49:C52"/>
    <mergeCell ref="L49:L52"/>
    <mergeCell ref="B34:B42"/>
    <mergeCell ref="C34:D34"/>
    <mergeCell ref="H34:I34"/>
    <mergeCell ref="K34:K42"/>
    <mergeCell ref="L34:M34"/>
    <mergeCell ref="C39:C42"/>
    <mergeCell ref="L39:L42"/>
    <mergeCell ref="K54:K62"/>
    <mergeCell ref="L54:M54"/>
    <mergeCell ref="Q54:R54"/>
    <mergeCell ref="C55:C58"/>
    <mergeCell ref="L55:L58"/>
    <mergeCell ref="C59:C62"/>
    <mergeCell ref="L59:L62"/>
    <mergeCell ref="B81:R89"/>
    <mergeCell ref="Q64:R64"/>
    <mergeCell ref="C65:C68"/>
    <mergeCell ref="L65:L68"/>
    <mergeCell ref="C69:C72"/>
    <mergeCell ref="B64:B72"/>
    <mergeCell ref="C64:D64"/>
    <mergeCell ref="H64:I64"/>
    <mergeCell ref="K64:K72"/>
    <mergeCell ref="L64:M64"/>
    <mergeCell ref="L69:L72"/>
    <mergeCell ref="B54:B62"/>
    <mergeCell ref="C54:D54"/>
    <mergeCell ref="H54:I54"/>
    <mergeCell ref="L11:M11"/>
    <mergeCell ref="B5:R7"/>
    <mergeCell ref="E9:E10"/>
    <mergeCell ref="F9:F10"/>
    <mergeCell ref="G9:G10"/>
    <mergeCell ref="N9:N10"/>
    <mergeCell ref="O9:O10"/>
    <mergeCell ref="Q11:R11"/>
    <mergeCell ref="Q9:R9"/>
    <mergeCell ref="B11:B19"/>
    <mergeCell ref="Q44:R44"/>
    <mergeCell ref="C45:C48"/>
    <mergeCell ref="L45:L48"/>
  </mergeCells>
  <hyperlinks>
    <hyperlink ref="Q1" location="Inicio!A1" display="Ir a Tabla de contenido"/>
  </hyperlinks>
  <pageMargins left="0.7" right="0.7" top="0.75" bottom="0.75" header="0.3" footer="0.3"/>
  <pageSetup paperSize="9" scale="76" fitToHeight="0" orientation="landscape" r:id="rId1"/>
  <ignoredErrors>
    <ignoredError sqref="M27 M31 M37 M41 M47 M51 M57 M61 M67 M71"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N88"/>
  <sheetViews>
    <sheetView showGridLines="0" zoomScale="85" zoomScaleNormal="85" workbookViewId="0">
      <pane ySplit="3" topLeftCell="A4" activePane="bottomLeft" state="frozen"/>
      <selection pane="bottomLeft" activeCell="L20" sqref="L20"/>
    </sheetView>
  </sheetViews>
  <sheetFormatPr baseColWidth="10" defaultColWidth="9.140625" defaultRowHeight="15" x14ac:dyDescent="0.25"/>
  <cols>
    <col min="1" max="1" width="11.42578125" customWidth="1"/>
    <col min="2" max="2" width="12.28515625" style="19" customWidth="1"/>
    <col min="3" max="3" width="19.5703125" style="19" customWidth="1"/>
    <col min="4" max="4" width="7.42578125" style="19" customWidth="1"/>
    <col min="5" max="9" width="12.42578125" style="19" customWidth="1"/>
    <col min="10" max="10" width="1.7109375" style="19" customWidth="1"/>
    <col min="11" max="11" width="12.140625" style="19" customWidth="1"/>
    <col min="12" max="12" width="19.5703125" style="19" customWidth="1"/>
    <col min="13" max="13" width="7.42578125" style="19" customWidth="1"/>
    <col min="14" max="18" width="12.42578125" style="19" customWidth="1"/>
    <col min="19" max="19" width="2.7109375" style="19" customWidth="1"/>
    <col min="20" max="20" width="34.5703125" hidden="1" customWidth="1"/>
    <col min="21" max="25" width="5.140625" hidden="1" customWidth="1"/>
    <col min="26" max="34" width="0" hidden="1" customWidth="1"/>
    <col min="35" max="36" width="11.42578125" hidden="1" customWidth="1"/>
    <col min="37" max="39" width="0" hidden="1" customWidth="1"/>
    <col min="40" max="256" width="11.42578125" customWidth="1"/>
  </cols>
  <sheetData>
    <row r="1" spans="2:20" ht="22.5" customHeight="1" x14ac:dyDescent="0.3">
      <c r="B1" s="516" t="s">
        <v>65</v>
      </c>
      <c r="C1" s="516"/>
      <c r="D1" s="516"/>
      <c r="E1" s="516"/>
      <c r="F1" s="516"/>
      <c r="G1" s="516"/>
      <c r="H1" s="516"/>
      <c r="I1" s="516"/>
      <c r="J1" s="516"/>
      <c r="K1" s="516"/>
      <c r="L1" s="516"/>
      <c r="M1" s="516"/>
      <c r="N1" s="516"/>
      <c r="O1" s="516"/>
      <c r="P1" s="516"/>
      <c r="Q1" s="55" t="s">
        <v>31</v>
      </c>
    </row>
    <row r="2" spans="2:20" ht="9" customHeight="1" thickBot="1" x14ac:dyDescent="0.35">
      <c r="B2" s="376"/>
      <c r="C2" s="376"/>
      <c r="D2" s="376"/>
      <c r="E2" s="376"/>
      <c r="F2" s="376"/>
      <c r="G2" s="376"/>
      <c r="H2" s="376"/>
      <c r="I2" s="376"/>
      <c r="J2" s="376"/>
      <c r="K2" s="376"/>
      <c r="L2" s="376"/>
      <c r="M2" s="376"/>
      <c r="N2" s="376"/>
      <c r="O2" s="376"/>
      <c r="P2" s="376"/>
      <c r="Q2" s="377"/>
      <c r="R2" s="374"/>
      <c r="S2" s="67"/>
    </row>
    <row r="3" spans="2:20" ht="33.75" customHeight="1" x14ac:dyDescent="0.25">
      <c r="B3" s="520" t="s">
        <v>142</v>
      </c>
      <c r="C3" s="520"/>
      <c r="D3" s="520"/>
      <c r="E3" s="520"/>
      <c r="F3" s="520"/>
      <c r="G3" s="520"/>
      <c r="H3" s="520"/>
      <c r="I3" s="520"/>
      <c r="J3" s="520"/>
      <c r="K3" s="520"/>
      <c r="L3" s="520"/>
      <c r="M3" s="520"/>
      <c r="N3" s="520"/>
      <c r="O3" s="520"/>
      <c r="P3" s="520"/>
      <c r="Q3" s="520"/>
      <c r="R3" s="520"/>
    </row>
    <row r="4" spans="2:20" ht="20.25" customHeight="1" x14ac:dyDescent="0.4">
      <c r="B4" s="98" t="s">
        <v>67</v>
      </c>
      <c r="C4" s="349"/>
      <c r="D4" s="349"/>
      <c r="E4" s="349"/>
      <c r="F4" s="349"/>
      <c r="G4" s="349"/>
      <c r="H4" s="349"/>
      <c r="I4" s="349"/>
      <c r="J4" s="349"/>
      <c r="K4" s="349"/>
      <c r="L4" s="349"/>
      <c r="M4" s="349"/>
      <c r="N4" s="349"/>
      <c r="O4" s="349"/>
      <c r="P4" s="349"/>
      <c r="Q4" s="349"/>
      <c r="R4" s="349"/>
    </row>
    <row r="5" spans="2:20" ht="18" customHeight="1" x14ac:dyDescent="0.25">
      <c r="B5" s="532" t="s">
        <v>143</v>
      </c>
      <c r="C5" s="532"/>
      <c r="D5" s="532"/>
      <c r="E5" s="532"/>
      <c r="F5" s="532"/>
      <c r="G5" s="532"/>
      <c r="H5" s="532"/>
      <c r="I5" s="532"/>
      <c r="J5" s="532"/>
      <c r="K5" s="532"/>
      <c r="L5" s="532"/>
      <c r="M5" s="532"/>
      <c r="N5" s="532"/>
      <c r="O5" s="532"/>
      <c r="P5" s="532"/>
      <c r="Q5" s="532"/>
      <c r="R5" s="532"/>
    </row>
    <row r="6" spans="2:20" ht="18" customHeight="1" x14ac:dyDescent="0.25">
      <c r="B6" s="533"/>
      <c r="C6" s="533"/>
      <c r="D6" s="533"/>
      <c r="E6" s="533"/>
      <c r="F6" s="533"/>
      <c r="G6" s="533"/>
      <c r="H6" s="533"/>
      <c r="I6" s="533"/>
      <c r="J6" s="533"/>
      <c r="K6" s="533"/>
      <c r="L6" s="533"/>
      <c r="M6" s="533"/>
      <c r="N6" s="533"/>
      <c r="O6" s="533"/>
      <c r="P6" s="533"/>
      <c r="Q6" s="533"/>
      <c r="R6" s="533"/>
    </row>
    <row r="7" spans="2:20" ht="14.25" customHeight="1" x14ac:dyDescent="0.25">
      <c r="B7" s="540" t="s">
        <v>144</v>
      </c>
      <c r="C7" s="540"/>
      <c r="D7" s="540"/>
      <c r="E7" s="540"/>
      <c r="F7" s="540"/>
      <c r="G7" s="540"/>
      <c r="H7" s="540"/>
      <c r="I7" s="540"/>
      <c r="J7" s="540"/>
      <c r="K7" s="540"/>
      <c r="L7" s="540"/>
      <c r="M7" s="540"/>
      <c r="N7" s="540"/>
      <c r="O7" s="540"/>
      <c r="P7" s="540"/>
      <c r="Q7" s="540"/>
      <c r="R7" s="540"/>
    </row>
    <row r="8" spans="2:20" ht="27.75" customHeight="1" x14ac:dyDescent="0.25">
      <c r="B8" s="152" t="s">
        <v>145</v>
      </c>
      <c r="C8" s="25"/>
      <c r="D8" s="25"/>
      <c r="E8" s="25"/>
      <c r="F8" s="25"/>
      <c r="G8" s="25"/>
      <c r="H8" s="25"/>
      <c r="I8" s="25"/>
    </row>
    <row r="9" spans="2:20" ht="22.5" customHeight="1" x14ac:dyDescent="0.25">
      <c r="B9" s="522" t="s">
        <v>146</v>
      </c>
      <c r="C9" s="522"/>
      <c r="D9" s="522"/>
      <c r="E9" s="517">
        <v>2014</v>
      </c>
      <c r="F9" s="517">
        <v>2015</v>
      </c>
      <c r="G9" s="517">
        <v>2016</v>
      </c>
      <c r="H9" s="546">
        <v>2017</v>
      </c>
      <c r="I9" s="546"/>
      <c r="K9" s="522" t="s">
        <v>147</v>
      </c>
      <c r="L9" s="522"/>
      <c r="M9" s="522"/>
      <c r="N9" s="517">
        <v>2014</v>
      </c>
      <c r="O9" s="517">
        <v>2015</v>
      </c>
      <c r="P9" s="517">
        <v>2016</v>
      </c>
      <c r="Q9" s="546">
        <v>2017</v>
      </c>
      <c r="R9" s="546"/>
      <c r="T9" s="3"/>
    </row>
    <row r="10" spans="2:20" ht="23.25" customHeight="1" x14ac:dyDescent="0.25">
      <c r="B10" s="522"/>
      <c r="C10" s="522"/>
      <c r="D10" s="522"/>
      <c r="E10" s="517"/>
      <c r="F10" s="517"/>
      <c r="G10" s="517"/>
      <c r="H10" s="441" t="s">
        <v>72</v>
      </c>
      <c r="I10" s="441" t="s">
        <v>73</v>
      </c>
      <c r="K10" s="522"/>
      <c r="L10" s="522"/>
      <c r="M10" s="522"/>
      <c r="N10" s="517"/>
      <c r="O10" s="517"/>
      <c r="P10" s="517"/>
      <c r="Q10" s="441" t="s">
        <v>72</v>
      </c>
      <c r="R10" s="441" t="s">
        <v>73</v>
      </c>
      <c r="T10" s="3"/>
    </row>
    <row r="11" spans="2:20" ht="12" customHeight="1" x14ac:dyDescent="0.25">
      <c r="B11" s="547" t="s">
        <v>148</v>
      </c>
      <c r="C11" s="509" t="s">
        <v>75</v>
      </c>
      <c r="D11" s="548"/>
      <c r="E11" s="171">
        <f>SUM(E24,E34,E44,E54,E64)</f>
        <v>0</v>
      </c>
      <c r="F11" s="171">
        <f>SUM(F24,F34,F44,F54,F64)</f>
        <v>0</v>
      </c>
      <c r="G11" s="171">
        <f>SUM(G24,G34,G44,G54,G64)</f>
        <v>0</v>
      </c>
      <c r="H11" s="514">
        <f>SUM(H24,H34,H44,H54,H64)</f>
        <v>0</v>
      </c>
      <c r="I11" s="514"/>
      <c r="K11" s="547" t="s">
        <v>148</v>
      </c>
      <c r="L11" s="509" t="s">
        <v>75</v>
      </c>
      <c r="M11" s="548"/>
      <c r="N11" s="171">
        <f>SUM(N24,N34,N44,N54,N64)</f>
        <v>0</v>
      </c>
      <c r="O11" s="171">
        <f>SUM(O24,O34,O44,O54,O64)</f>
        <v>0</v>
      </c>
      <c r="P11" s="171">
        <f>SUM(P24,P34,P44,P54,P64)</f>
        <v>0</v>
      </c>
      <c r="Q11" s="514">
        <f>SUM(Q24,Q34,Q44,Q54,Q64)</f>
        <v>0</v>
      </c>
      <c r="R11" s="514"/>
      <c r="T11" s="3"/>
    </row>
    <row r="12" spans="2:20" ht="12" customHeight="1" x14ac:dyDescent="0.25">
      <c r="B12" s="547"/>
      <c r="C12" s="509" t="s">
        <v>76</v>
      </c>
      <c r="D12" s="347" t="s">
        <v>130</v>
      </c>
      <c r="E12" s="171">
        <f t="shared" ref="E12:G15" si="0">SUM(E25,E35,E45,E55,E65)</f>
        <v>0</v>
      </c>
      <c r="F12" s="171">
        <f t="shared" si="0"/>
        <v>0</v>
      </c>
      <c r="G12" s="171">
        <f t="shared" si="0"/>
        <v>0</v>
      </c>
      <c r="H12" s="346" t="str">
        <f>IFERROR(H16*H11,"")</f>
        <v/>
      </c>
      <c r="I12" s="346" t="str">
        <f>IFERROR(I16*H11,"")</f>
        <v/>
      </c>
      <c r="K12" s="547"/>
      <c r="L12" s="509" t="s">
        <v>76</v>
      </c>
      <c r="M12" s="347" t="s">
        <v>130</v>
      </c>
      <c r="N12" s="171">
        <f t="shared" ref="N12:P15" si="1">SUM(N25,N35,N45,N55,N65)</f>
        <v>0</v>
      </c>
      <c r="O12" s="171">
        <f t="shared" si="1"/>
        <v>0</v>
      </c>
      <c r="P12" s="171">
        <f t="shared" si="1"/>
        <v>0</v>
      </c>
      <c r="Q12" s="346" t="str">
        <f>IFERROR(Q16*Q11,"")</f>
        <v/>
      </c>
      <c r="R12" s="346" t="str">
        <f>IFERROR(R16*Q11,"")</f>
        <v/>
      </c>
      <c r="T12" s="3"/>
    </row>
    <row r="13" spans="2:20" ht="12" customHeight="1" x14ac:dyDescent="0.25">
      <c r="B13" s="547"/>
      <c r="C13" s="509"/>
      <c r="D13" s="347" t="s">
        <v>131</v>
      </c>
      <c r="E13" s="171">
        <f t="shared" si="0"/>
        <v>0</v>
      </c>
      <c r="F13" s="171">
        <f t="shared" si="0"/>
        <v>0</v>
      </c>
      <c r="G13" s="171">
        <f t="shared" si="0"/>
        <v>0</v>
      </c>
      <c r="H13" s="346" t="str">
        <f>IFERROR(H17*H11,"")</f>
        <v/>
      </c>
      <c r="I13" s="346" t="str">
        <f>IFERROR(I17*H11,"")</f>
        <v/>
      </c>
      <c r="K13" s="547"/>
      <c r="L13" s="509"/>
      <c r="M13" s="347" t="s">
        <v>131</v>
      </c>
      <c r="N13" s="171">
        <f t="shared" si="1"/>
        <v>0</v>
      </c>
      <c r="O13" s="171">
        <f t="shared" si="1"/>
        <v>0</v>
      </c>
      <c r="P13" s="171">
        <f t="shared" si="1"/>
        <v>0</v>
      </c>
      <c r="Q13" s="346" t="str">
        <f>IFERROR(Q17*Q11,"")</f>
        <v/>
      </c>
      <c r="R13" s="346" t="str">
        <f>IFERROR(R17*Q11,"")</f>
        <v/>
      </c>
      <c r="T13" s="3"/>
    </row>
    <row r="14" spans="2:20" ht="12" customHeight="1" x14ac:dyDescent="0.25">
      <c r="B14" s="547"/>
      <c r="C14" s="509"/>
      <c r="D14" s="347" t="s">
        <v>132</v>
      </c>
      <c r="E14" s="171">
        <f t="shared" si="0"/>
        <v>0</v>
      </c>
      <c r="F14" s="171">
        <f t="shared" si="0"/>
        <v>0</v>
      </c>
      <c r="G14" s="171">
        <f t="shared" si="0"/>
        <v>0</v>
      </c>
      <c r="H14" s="346" t="str">
        <f>IFERROR(H18*H11,"")</f>
        <v/>
      </c>
      <c r="I14" s="346" t="str">
        <f>IFERROR(I18*H11,"")</f>
        <v/>
      </c>
      <c r="K14" s="547"/>
      <c r="L14" s="509"/>
      <c r="M14" s="347" t="s">
        <v>132</v>
      </c>
      <c r="N14" s="171">
        <f t="shared" si="1"/>
        <v>0</v>
      </c>
      <c r="O14" s="171">
        <f t="shared" si="1"/>
        <v>0</v>
      </c>
      <c r="P14" s="171">
        <f t="shared" si="1"/>
        <v>0</v>
      </c>
      <c r="Q14" s="346" t="str">
        <f>IFERROR(Q18*Q11,"")</f>
        <v/>
      </c>
      <c r="R14" s="346" t="str">
        <f>IFERROR(R18*Q11,"")</f>
        <v/>
      </c>
      <c r="T14" s="3"/>
    </row>
    <row r="15" spans="2:20" ht="12" customHeight="1" x14ac:dyDescent="0.25">
      <c r="B15" s="547"/>
      <c r="C15" s="509"/>
      <c r="D15" s="347" t="s">
        <v>133</v>
      </c>
      <c r="E15" s="171">
        <f t="shared" si="0"/>
        <v>0</v>
      </c>
      <c r="F15" s="171">
        <f t="shared" si="0"/>
        <v>0</v>
      </c>
      <c r="G15" s="171">
        <f t="shared" si="0"/>
        <v>0</v>
      </c>
      <c r="H15" s="346" t="str">
        <f>IFERROR(H19*H11,"")</f>
        <v/>
      </c>
      <c r="I15" s="346" t="str">
        <f>IFERROR(I19*H11,"")</f>
        <v/>
      </c>
      <c r="K15" s="547"/>
      <c r="L15" s="509"/>
      <c r="M15" s="347" t="s">
        <v>133</v>
      </c>
      <c r="N15" s="171">
        <f t="shared" si="1"/>
        <v>0</v>
      </c>
      <c r="O15" s="171">
        <f t="shared" si="1"/>
        <v>0</v>
      </c>
      <c r="P15" s="171">
        <f t="shared" si="1"/>
        <v>0</v>
      </c>
      <c r="Q15" s="346" t="str">
        <f>IFERROR(Q19*Q11,"")</f>
        <v/>
      </c>
      <c r="R15" s="346" t="str">
        <f>IFERROR(R19*Q11,"")</f>
        <v/>
      </c>
      <c r="T15" s="3"/>
    </row>
    <row r="16" spans="2:20" ht="12" customHeight="1" x14ac:dyDescent="0.25">
      <c r="B16" s="547"/>
      <c r="C16" s="509" t="s">
        <v>80</v>
      </c>
      <c r="D16" s="347" t="s">
        <v>130</v>
      </c>
      <c r="E16" s="332" t="str">
        <f>IFERROR(E12/E11,"")</f>
        <v/>
      </c>
      <c r="F16" s="332" t="str">
        <f>IFERROR(F12/F11,"")</f>
        <v/>
      </c>
      <c r="G16" s="332" t="str">
        <f>IFERROR(G12/G11,"")</f>
        <v/>
      </c>
      <c r="H16" s="161" t="str">
        <f>IFERROR(SUM(H25,H35,H45,H55,H65)/SUM(H24,H34,H44,H54,H64),"")</f>
        <v/>
      </c>
      <c r="I16" s="165" t="str">
        <f>IFERROR(FORECAST(H9,E16:G16,E9:G9),"")</f>
        <v/>
      </c>
      <c r="K16" s="547"/>
      <c r="L16" s="509" t="s">
        <v>80</v>
      </c>
      <c r="M16" s="347" t="s">
        <v>130</v>
      </c>
      <c r="N16" s="332" t="str">
        <f>IFERROR(N12/N11,"")</f>
        <v/>
      </c>
      <c r="O16" s="332" t="str">
        <f>IFERROR(O12/O11,"")</f>
        <v/>
      </c>
      <c r="P16" s="332" t="str">
        <f>IFERROR(P12/P11,"")</f>
        <v/>
      </c>
      <c r="Q16" s="161" t="str">
        <f>IFERROR(SUM(Q25,Q35,Q45,Q55,Q65)/SUM(Q24,Q34,Q44,Q54,Q64),"")</f>
        <v/>
      </c>
      <c r="R16" s="165" t="str">
        <f>IFERROR(FORECAST(Q9,N16:P16,N9:P9),"")</f>
        <v/>
      </c>
      <c r="T16" s="3"/>
    </row>
    <row r="17" spans="2:20" ht="12" customHeight="1" x14ac:dyDescent="0.25">
      <c r="B17" s="547"/>
      <c r="C17" s="509"/>
      <c r="D17" s="347" t="s">
        <v>131</v>
      </c>
      <c r="E17" s="332" t="str">
        <f>IFERROR(E13/E11,"")</f>
        <v/>
      </c>
      <c r="F17" s="332" t="str">
        <f>IFERROR(F13/F11,"")</f>
        <v/>
      </c>
      <c r="G17" s="332" t="str">
        <f>IFERROR(G13/G11,"")</f>
        <v/>
      </c>
      <c r="H17" s="161" t="str">
        <f>IFERROR(SUM(H26,H36,H46,H56,H66)/SUM(H24,H34,H44,H54,H64),"")</f>
        <v/>
      </c>
      <c r="I17" s="165" t="str">
        <f>IFERROR(FORECAST(H9,E17:G17,E9:G9),"")</f>
        <v/>
      </c>
      <c r="K17" s="547"/>
      <c r="L17" s="509"/>
      <c r="M17" s="347" t="s">
        <v>131</v>
      </c>
      <c r="N17" s="332" t="str">
        <f>IFERROR(N13/N11,"")</f>
        <v/>
      </c>
      <c r="O17" s="332" t="str">
        <f>IFERROR(O13/O11,"")</f>
        <v/>
      </c>
      <c r="P17" s="332" t="str">
        <f>IFERROR(P13/P11,"")</f>
        <v/>
      </c>
      <c r="Q17" s="161" t="str">
        <f>IFERROR(SUM(Q26,Q36,Q46,Q56,Q66)/SUM(Q24,Q34,Q44,Q54,Q64),"")</f>
        <v/>
      </c>
      <c r="R17" s="165" t="str">
        <f>IFERROR(FORECAST(Q9,N17:P17,N9:P9),"")</f>
        <v/>
      </c>
      <c r="T17" s="3"/>
    </row>
    <row r="18" spans="2:20" ht="12" customHeight="1" x14ac:dyDescent="0.25">
      <c r="B18" s="547"/>
      <c r="C18" s="509"/>
      <c r="D18" s="347" t="s">
        <v>132</v>
      </c>
      <c r="E18" s="332" t="str">
        <f>IFERROR(E14/E11,"")</f>
        <v/>
      </c>
      <c r="F18" s="332" t="str">
        <f>IFERROR(F14/F11,"")</f>
        <v/>
      </c>
      <c r="G18" s="332" t="str">
        <f>IFERROR(G14/G11,"")</f>
        <v/>
      </c>
      <c r="H18" s="161" t="str">
        <f>IFERROR(SUM(H27,H37,H47,H57,H67)/SUM(H24,H34,H44,H54,H64),"")</f>
        <v/>
      </c>
      <c r="I18" s="165" t="str">
        <f>IFERROR(FORECAST(H9,E18:G18,E9:G9),"")</f>
        <v/>
      </c>
      <c r="K18" s="547"/>
      <c r="L18" s="509"/>
      <c r="M18" s="347" t="s">
        <v>132</v>
      </c>
      <c r="N18" s="332" t="str">
        <f>IFERROR(N14/N11,"")</f>
        <v/>
      </c>
      <c r="O18" s="332" t="str">
        <f>IFERROR(O14/O11,"")</f>
        <v/>
      </c>
      <c r="P18" s="332" t="str">
        <f>IFERROR(P14/P11,"")</f>
        <v/>
      </c>
      <c r="Q18" s="161" t="str">
        <f>IFERROR(SUM(Q27,Q37,Q47,Q57,Q67)/SUM(Q24,Q34,Q44,Q54,Q64),"")</f>
        <v/>
      </c>
      <c r="R18" s="165" t="str">
        <f>IFERROR(FORECAST(Q9,N18:P18,N9:P9),"")</f>
        <v/>
      </c>
      <c r="T18" s="3"/>
    </row>
    <row r="19" spans="2:20" ht="12" customHeight="1" x14ac:dyDescent="0.25">
      <c r="B19" s="547"/>
      <c r="C19" s="509"/>
      <c r="D19" s="347" t="s">
        <v>133</v>
      </c>
      <c r="E19" s="343" t="str">
        <f>IFERROR(E15/E11,"")</f>
        <v/>
      </c>
      <c r="F19" s="343" t="str">
        <f>IFERROR(F15/F11,"")</f>
        <v/>
      </c>
      <c r="G19" s="343" t="str">
        <f>IFERROR(G15/G11,"")</f>
        <v/>
      </c>
      <c r="H19" s="161" t="str">
        <f>IFERROR(SUM(H28,H38,H48,H58,H68)/SUM(H24,H34,H44,H54,H64),"")</f>
        <v/>
      </c>
      <c r="I19" s="165" t="str">
        <f>IFERROR(FORECAST(H9,E19:G19,E9:G9),"")</f>
        <v/>
      </c>
      <c r="J19" s="25"/>
      <c r="K19" s="547"/>
      <c r="L19" s="509"/>
      <c r="M19" s="347" t="s">
        <v>133</v>
      </c>
      <c r="N19" s="343" t="str">
        <f>IFERROR(N15/N11,"")</f>
        <v/>
      </c>
      <c r="O19" s="343" t="str">
        <f>IFERROR(O15/O11,"")</f>
        <v/>
      </c>
      <c r="P19" s="343" t="str">
        <f>IFERROR(P15/P11,"")</f>
        <v/>
      </c>
      <c r="Q19" s="161" t="str">
        <f>IFERROR(SUM(Q28,Q38,Q48,Q58,Q68)/SUM(Q24,Q34,Q44,Q54,Q64),"")</f>
        <v/>
      </c>
      <c r="R19" s="165" t="str">
        <f>IFERROR(FORECAST(Q9,N19:P19,N9:P9),"")</f>
        <v/>
      </c>
    </row>
    <row r="20" spans="2:20" s="4" customFormat="1" ht="28.5" customHeight="1" x14ac:dyDescent="0.5">
      <c r="B20" s="89" t="s">
        <v>149</v>
      </c>
      <c r="C20" s="27"/>
      <c r="D20" s="27"/>
      <c r="E20" s="27"/>
      <c r="F20" s="27"/>
      <c r="G20" s="27"/>
      <c r="H20" s="27"/>
      <c r="I20" s="27"/>
      <c r="J20" s="28"/>
      <c r="K20" s="89"/>
      <c r="L20" s="27"/>
      <c r="M20" s="27"/>
      <c r="N20" s="27"/>
      <c r="O20" s="27"/>
      <c r="P20" s="27"/>
      <c r="Q20" s="27"/>
      <c r="R20" s="27"/>
      <c r="S20" s="28"/>
    </row>
    <row r="21" spans="2:20" ht="4.5" customHeight="1" x14ac:dyDescent="0.25">
      <c r="B21" s="26"/>
      <c r="C21" s="25"/>
      <c r="D21" s="25"/>
      <c r="E21" s="25"/>
      <c r="F21" s="25"/>
      <c r="G21" s="25"/>
      <c r="H21" s="25"/>
      <c r="I21" s="25"/>
      <c r="K21" s="26"/>
      <c r="L21" s="25"/>
      <c r="M21" s="25"/>
      <c r="N21" s="25"/>
      <c r="O21" s="25"/>
      <c r="P21" s="25"/>
      <c r="Q21" s="25"/>
      <c r="R21" s="25"/>
    </row>
    <row r="22" spans="2:20" ht="22.5" customHeight="1" x14ac:dyDescent="0.25">
      <c r="B22" s="512" t="s">
        <v>146</v>
      </c>
      <c r="C22" s="512"/>
      <c r="D22" s="512"/>
      <c r="E22" s="545">
        <v>2014</v>
      </c>
      <c r="F22" s="545">
        <v>2015</v>
      </c>
      <c r="G22" s="545">
        <v>2016</v>
      </c>
      <c r="H22" s="545">
        <v>2017</v>
      </c>
      <c r="I22" s="545"/>
      <c r="K22" s="512" t="s">
        <v>147</v>
      </c>
      <c r="L22" s="512"/>
      <c r="M22" s="512"/>
      <c r="N22" s="545">
        <v>2014</v>
      </c>
      <c r="O22" s="545">
        <v>2015</v>
      </c>
      <c r="P22" s="545">
        <v>2016</v>
      </c>
      <c r="Q22" s="545">
        <v>2017</v>
      </c>
      <c r="R22" s="545"/>
      <c r="T22" s="3"/>
    </row>
    <row r="23" spans="2:20" ht="23.25" customHeight="1" x14ac:dyDescent="0.25">
      <c r="B23" s="512"/>
      <c r="C23" s="512"/>
      <c r="D23" s="512"/>
      <c r="E23" s="545"/>
      <c r="F23" s="545"/>
      <c r="G23" s="545"/>
      <c r="H23" s="446" t="s">
        <v>72</v>
      </c>
      <c r="I23" s="446" t="s">
        <v>73</v>
      </c>
      <c r="K23" s="512"/>
      <c r="L23" s="512"/>
      <c r="M23" s="512"/>
      <c r="N23" s="545"/>
      <c r="O23" s="545"/>
      <c r="P23" s="545"/>
      <c r="Q23" s="446" t="s">
        <v>72</v>
      </c>
      <c r="R23" s="446" t="s">
        <v>73</v>
      </c>
      <c r="T23" s="3"/>
    </row>
    <row r="24" spans="2:20" ht="12" customHeight="1" x14ac:dyDescent="0.25">
      <c r="B24" s="544" t="s">
        <v>135</v>
      </c>
      <c r="C24" s="509" t="s">
        <v>75</v>
      </c>
      <c r="D24" s="509"/>
      <c r="E24" s="117">
        <v>0</v>
      </c>
      <c r="F24" s="440">
        <v>0</v>
      </c>
      <c r="G24" s="440">
        <v>0</v>
      </c>
      <c r="H24" s="510">
        <v>0</v>
      </c>
      <c r="I24" s="510"/>
      <c r="K24" s="544" t="s">
        <v>135</v>
      </c>
      <c r="L24" s="509" t="s">
        <v>75</v>
      </c>
      <c r="M24" s="509"/>
      <c r="N24" s="117">
        <v>0</v>
      </c>
      <c r="O24" s="440">
        <v>0</v>
      </c>
      <c r="P24" s="440">
        <v>0</v>
      </c>
      <c r="Q24" s="510">
        <v>0</v>
      </c>
      <c r="R24" s="510"/>
      <c r="T24" s="3"/>
    </row>
    <row r="25" spans="2:20" ht="12" customHeight="1" x14ac:dyDescent="0.25">
      <c r="B25" s="544"/>
      <c r="C25" s="509" t="s">
        <v>76</v>
      </c>
      <c r="D25" s="345" t="s">
        <v>130</v>
      </c>
      <c r="E25" s="126">
        <v>0</v>
      </c>
      <c r="F25" s="126">
        <v>0</v>
      </c>
      <c r="G25" s="126">
        <v>0</v>
      </c>
      <c r="H25" s="163">
        <f>ROUNDUP(H29*H24,0)</f>
        <v>0</v>
      </c>
      <c r="I25" s="164" t="str">
        <f>IFERROR(I29*H24,"")</f>
        <v/>
      </c>
      <c r="K25" s="544"/>
      <c r="L25" s="509" t="s">
        <v>76</v>
      </c>
      <c r="M25" s="345" t="s">
        <v>130</v>
      </c>
      <c r="N25" s="126">
        <v>0</v>
      </c>
      <c r="O25" s="126">
        <v>0</v>
      </c>
      <c r="P25" s="126">
        <v>0</v>
      </c>
      <c r="Q25" s="163">
        <f>ROUNDUP(Q29*Q24,0)</f>
        <v>0</v>
      </c>
      <c r="R25" s="164" t="str">
        <f>IFERROR(R29*Q24,"")</f>
        <v/>
      </c>
      <c r="T25" s="3"/>
    </row>
    <row r="26" spans="2:20" ht="12" customHeight="1" x14ac:dyDescent="0.25">
      <c r="B26" s="544"/>
      <c r="C26" s="509"/>
      <c r="D26" s="345" t="s">
        <v>131</v>
      </c>
      <c r="E26" s="126">
        <v>0</v>
      </c>
      <c r="F26" s="126">
        <v>0</v>
      </c>
      <c r="G26" s="126">
        <v>0</v>
      </c>
      <c r="H26" s="163">
        <f>ROUNDUP(H30*H24,0)</f>
        <v>0</v>
      </c>
      <c r="I26" s="164" t="str">
        <f>IFERROR(I30*H24,"")</f>
        <v/>
      </c>
      <c r="K26" s="544"/>
      <c r="L26" s="509"/>
      <c r="M26" s="345" t="s">
        <v>131</v>
      </c>
      <c r="N26" s="126">
        <v>0</v>
      </c>
      <c r="O26" s="126">
        <v>0</v>
      </c>
      <c r="P26" s="126">
        <v>0</v>
      </c>
      <c r="Q26" s="163">
        <f>ROUNDUP(Q30*Q24,0)</f>
        <v>0</v>
      </c>
      <c r="R26" s="164" t="str">
        <f>IFERROR(R30*Q24,"")</f>
        <v/>
      </c>
      <c r="T26" s="3"/>
    </row>
    <row r="27" spans="2:20" ht="12" customHeight="1" x14ac:dyDescent="0.25">
      <c r="B27" s="544"/>
      <c r="C27" s="509"/>
      <c r="D27" s="345" t="s">
        <v>132</v>
      </c>
      <c r="E27" s="126">
        <v>0</v>
      </c>
      <c r="F27" s="126">
        <v>0</v>
      </c>
      <c r="G27" s="126">
        <v>0</v>
      </c>
      <c r="H27" s="163">
        <f>ROUNDUP(H31*H24,0)</f>
        <v>0</v>
      </c>
      <c r="I27" s="164" t="str">
        <f>IFERROR(I31*H24,"")</f>
        <v/>
      </c>
      <c r="K27" s="544"/>
      <c r="L27" s="509"/>
      <c r="M27" s="345" t="s">
        <v>132</v>
      </c>
      <c r="N27" s="126">
        <v>0</v>
      </c>
      <c r="O27" s="126">
        <v>0</v>
      </c>
      <c r="P27" s="126">
        <v>0</v>
      </c>
      <c r="Q27" s="163">
        <f>ROUNDUP(Q31*Q24,0)</f>
        <v>0</v>
      </c>
      <c r="R27" s="164" t="str">
        <f>IFERROR(R31*Q24,"")</f>
        <v/>
      </c>
      <c r="T27" s="3"/>
    </row>
    <row r="28" spans="2:20" ht="12" customHeight="1" x14ac:dyDescent="0.25">
      <c r="B28" s="544"/>
      <c r="C28" s="509"/>
      <c r="D28" s="345" t="s">
        <v>133</v>
      </c>
      <c r="E28" s="126">
        <v>0</v>
      </c>
      <c r="F28" s="127">
        <v>0</v>
      </c>
      <c r="G28" s="127">
        <v>0</v>
      </c>
      <c r="H28" s="163">
        <f>ROUNDUP(H32*H24,0)</f>
        <v>0</v>
      </c>
      <c r="I28" s="164" t="str">
        <f>IFERROR(I32*H24,"")</f>
        <v/>
      </c>
      <c r="K28" s="544"/>
      <c r="L28" s="509"/>
      <c r="M28" s="345" t="s">
        <v>133</v>
      </c>
      <c r="N28" s="126">
        <v>0</v>
      </c>
      <c r="O28" s="127">
        <v>0</v>
      </c>
      <c r="P28" s="127">
        <v>0</v>
      </c>
      <c r="Q28" s="163">
        <f>ROUNDUP(Q32*Q24,0)</f>
        <v>0</v>
      </c>
      <c r="R28" s="164" t="str">
        <f>IFERROR(R32*Q24,"")</f>
        <v/>
      </c>
      <c r="T28" s="3"/>
    </row>
    <row r="29" spans="2:20" ht="12" customHeight="1" x14ac:dyDescent="0.25">
      <c r="B29" s="544"/>
      <c r="C29" s="509" t="s">
        <v>80</v>
      </c>
      <c r="D29" s="345" t="s">
        <v>130</v>
      </c>
      <c r="E29" s="161" t="str">
        <f>IFERROR(E25/E24,"")</f>
        <v/>
      </c>
      <c r="F29" s="161" t="str">
        <f>IFERROR(F25/F24,"")</f>
        <v/>
      </c>
      <c r="G29" s="161" t="str">
        <f>IFERROR(G25/G24,"")</f>
        <v/>
      </c>
      <c r="H29" s="118">
        <v>0</v>
      </c>
      <c r="I29" s="165" t="str">
        <f>IFERROR(FORECAST(H22,E29:G29,E22:G22),"")</f>
        <v/>
      </c>
      <c r="K29" s="544"/>
      <c r="L29" s="509" t="s">
        <v>80</v>
      </c>
      <c r="M29" s="345" t="s">
        <v>130</v>
      </c>
      <c r="N29" s="161" t="str">
        <f>IFERROR(N25/N24,"")</f>
        <v/>
      </c>
      <c r="O29" s="161" t="str">
        <f>IFERROR(O25/O24,"")</f>
        <v/>
      </c>
      <c r="P29" s="161" t="str">
        <f>IFERROR(P25/P24,"")</f>
        <v/>
      </c>
      <c r="Q29" s="118">
        <v>0</v>
      </c>
      <c r="R29" s="165" t="str">
        <f>IFERROR(FORECAST(Q22,N29:P29,N22:P22),"")</f>
        <v/>
      </c>
      <c r="T29" s="3"/>
    </row>
    <row r="30" spans="2:20" ht="12" customHeight="1" x14ac:dyDescent="0.25">
      <c r="B30" s="544"/>
      <c r="C30" s="509"/>
      <c r="D30" s="345" t="s">
        <v>131</v>
      </c>
      <c r="E30" s="161" t="str">
        <f>IFERROR(E26/E24,"")</f>
        <v/>
      </c>
      <c r="F30" s="161" t="str">
        <f>IFERROR(F26/F24,"")</f>
        <v/>
      </c>
      <c r="G30" s="161" t="str">
        <f>IFERROR(G26/G24,"")</f>
        <v/>
      </c>
      <c r="H30" s="118">
        <v>0</v>
      </c>
      <c r="I30" s="165" t="str">
        <f>IFERROR(FORECAST(H22,E30:G30,E22:G22),"")</f>
        <v/>
      </c>
      <c r="K30" s="544"/>
      <c r="L30" s="509"/>
      <c r="M30" s="345" t="s">
        <v>131</v>
      </c>
      <c r="N30" s="161" t="str">
        <f>IFERROR(N26/N24,"")</f>
        <v/>
      </c>
      <c r="O30" s="161" t="str">
        <f>IFERROR(O26/O24,"")</f>
        <v/>
      </c>
      <c r="P30" s="161" t="str">
        <f>IFERROR(P26/P24,"")</f>
        <v/>
      </c>
      <c r="Q30" s="118">
        <v>0</v>
      </c>
      <c r="R30" s="165" t="str">
        <f>IFERROR(FORECAST(Q22,N30:P30,N22:P22),"")</f>
        <v/>
      </c>
      <c r="T30" s="3"/>
    </row>
    <row r="31" spans="2:20" ht="12" customHeight="1" x14ac:dyDescent="0.25">
      <c r="B31" s="544"/>
      <c r="C31" s="509"/>
      <c r="D31" s="345" t="s">
        <v>132</v>
      </c>
      <c r="E31" s="161" t="str">
        <f>IFERROR(E27/E24,"")</f>
        <v/>
      </c>
      <c r="F31" s="161" t="str">
        <f>IFERROR(F27/F24,"")</f>
        <v/>
      </c>
      <c r="G31" s="161" t="str">
        <f>IFERROR(G27/G24,"")</f>
        <v/>
      </c>
      <c r="H31" s="118">
        <v>0</v>
      </c>
      <c r="I31" s="165" t="str">
        <f>IFERROR(FORECAST(H22,E31:G31,E22:G22),"")</f>
        <v/>
      </c>
      <c r="K31" s="544"/>
      <c r="L31" s="509"/>
      <c r="M31" s="345" t="s">
        <v>132</v>
      </c>
      <c r="N31" s="161" t="str">
        <f>IFERROR(N27/N24,"")</f>
        <v/>
      </c>
      <c r="O31" s="161" t="str">
        <f>IFERROR(O27/O24,"")</f>
        <v/>
      </c>
      <c r="P31" s="161" t="str">
        <f>IFERROR(P27/P24,"")</f>
        <v/>
      </c>
      <c r="Q31" s="118">
        <v>0</v>
      </c>
      <c r="R31" s="165" t="str">
        <f>IFERROR(FORECAST(Q22,N31:P31,N22:P22),"")</f>
        <v/>
      </c>
      <c r="T31" s="3"/>
    </row>
    <row r="32" spans="2:20" ht="12" customHeight="1" x14ac:dyDescent="0.25">
      <c r="B32" s="544"/>
      <c r="C32" s="509"/>
      <c r="D32" s="345" t="s">
        <v>133</v>
      </c>
      <c r="E32" s="162" t="str">
        <f>IFERROR(E28/E24,"")</f>
        <v/>
      </c>
      <c r="F32" s="162" t="str">
        <f>IFERROR(F28/F24,"")</f>
        <v/>
      </c>
      <c r="G32" s="162" t="str">
        <f>IFERROR(G28/G24,"")</f>
        <v/>
      </c>
      <c r="H32" s="118">
        <v>0</v>
      </c>
      <c r="I32" s="165" t="str">
        <f>IFERROR(FORECAST(H22,E32:G32,E22:G22),"")</f>
        <v/>
      </c>
      <c r="J32" s="25"/>
      <c r="K32" s="544"/>
      <c r="L32" s="509"/>
      <c r="M32" s="345" t="s">
        <v>133</v>
      </c>
      <c r="N32" s="162" t="str">
        <f>IFERROR(N28/N24,"")</f>
        <v/>
      </c>
      <c r="O32" s="162" t="str">
        <f>IFERROR(O28/O24,"")</f>
        <v/>
      </c>
      <c r="P32" s="162" t="str">
        <f>IFERROR(P28/P24,"")</f>
        <v/>
      </c>
      <c r="Q32" s="118">
        <v>0</v>
      </c>
      <c r="R32" s="165" t="str">
        <f>IFERROR(FORECAST(Q22,N32:P32,N22:P22),"")</f>
        <v/>
      </c>
    </row>
    <row r="33" spans="2:20" s="125" customFormat="1" ht="12" customHeight="1" x14ac:dyDescent="0.25">
      <c r="B33" s="119"/>
      <c r="C33" s="120"/>
      <c r="D33" s="121"/>
      <c r="E33" s="122" t="str">
        <f>IF(SUM(E25:E28)=E24,"","datos erróneos")</f>
        <v/>
      </c>
      <c r="F33" s="122" t="str">
        <f>IF(SUM(F25:F28)=F24,"","datos erróneos")</f>
        <v/>
      </c>
      <c r="G33" s="122" t="str">
        <f>IF(SUM(G25:G28)=G24,"","datos erróneos")</f>
        <v/>
      </c>
      <c r="H33" s="122" t="str">
        <f>IF(SUM(H29:H32)=1,"",(IF(SUM(H29:H32)=0,"","datos erróneos")))</f>
        <v/>
      </c>
      <c r="I33" s="123"/>
      <c r="J33" s="124"/>
      <c r="K33" s="119"/>
      <c r="L33" s="120"/>
      <c r="M33" s="121"/>
      <c r="N33" s="122" t="str">
        <f>IF(SUM(N25:N28)=N24,"","datos erróneos")</f>
        <v/>
      </c>
      <c r="O33" s="122" t="str">
        <f>IF(SUM(O25:O28)=O24,"","datos erróneos")</f>
        <v/>
      </c>
      <c r="P33" s="122" t="str">
        <f>IF(SUM(P25:P28)=P24,"","datos erróneos")</f>
        <v/>
      </c>
      <c r="Q33" s="122" t="str">
        <f>IF(SUM(Q29:Q32)=1,"",(IF(SUM(Q29:Q32)=0,"","datos erróneos")))</f>
        <v/>
      </c>
      <c r="R33" s="123"/>
      <c r="S33" s="124"/>
    </row>
    <row r="34" spans="2:20" ht="12" customHeight="1" x14ac:dyDescent="0.25">
      <c r="B34" s="544" t="s">
        <v>136</v>
      </c>
      <c r="C34" s="509" t="s">
        <v>75</v>
      </c>
      <c r="D34" s="509"/>
      <c r="E34" s="117">
        <v>0</v>
      </c>
      <c r="F34" s="440">
        <v>0</v>
      </c>
      <c r="G34" s="440">
        <v>0</v>
      </c>
      <c r="H34" s="510">
        <v>0</v>
      </c>
      <c r="I34" s="510"/>
      <c r="K34" s="544" t="s">
        <v>137</v>
      </c>
      <c r="L34" s="509" t="s">
        <v>75</v>
      </c>
      <c r="M34" s="509"/>
      <c r="N34" s="117">
        <v>0</v>
      </c>
      <c r="O34" s="440">
        <v>0</v>
      </c>
      <c r="P34" s="440">
        <v>0</v>
      </c>
      <c r="Q34" s="510">
        <v>0</v>
      </c>
      <c r="R34" s="510"/>
      <c r="T34" s="3"/>
    </row>
    <row r="35" spans="2:20" ht="12" customHeight="1" x14ac:dyDescent="0.25">
      <c r="B35" s="544"/>
      <c r="C35" s="509" t="s">
        <v>76</v>
      </c>
      <c r="D35" s="345" t="s">
        <v>130</v>
      </c>
      <c r="E35" s="126">
        <v>0</v>
      </c>
      <c r="F35" s="126">
        <v>0</v>
      </c>
      <c r="G35" s="126">
        <v>0</v>
      </c>
      <c r="H35" s="163">
        <f>ROUNDUP(H39*H34,0)</f>
        <v>0</v>
      </c>
      <c r="I35" s="164" t="str">
        <f>IFERROR(I39*H34,"")</f>
        <v/>
      </c>
      <c r="K35" s="544"/>
      <c r="L35" s="509" t="s">
        <v>76</v>
      </c>
      <c r="M35" s="345" t="s">
        <v>130</v>
      </c>
      <c r="N35" s="126">
        <v>0</v>
      </c>
      <c r="O35" s="126">
        <v>0</v>
      </c>
      <c r="P35" s="126">
        <v>0</v>
      </c>
      <c r="Q35" s="163">
        <f>ROUNDUP(Q39*Q34,0)</f>
        <v>0</v>
      </c>
      <c r="R35" s="164" t="str">
        <f>IFERROR(R39*Q34,"")</f>
        <v/>
      </c>
      <c r="T35" s="3"/>
    </row>
    <row r="36" spans="2:20" ht="12" customHeight="1" x14ac:dyDescent="0.25">
      <c r="B36" s="544"/>
      <c r="C36" s="509"/>
      <c r="D36" s="345" t="s">
        <v>131</v>
      </c>
      <c r="E36" s="126">
        <v>0</v>
      </c>
      <c r="F36" s="126">
        <v>0</v>
      </c>
      <c r="G36" s="126">
        <v>0</v>
      </c>
      <c r="H36" s="163">
        <f>ROUNDUP(H40*H34,0)</f>
        <v>0</v>
      </c>
      <c r="I36" s="164" t="str">
        <f>IFERROR(I40*H34,"")</f>
        <v/>
      </c>
      <c r="K36" s="544"/>
      <c r="L36" s="509"/>
      <c r="M36" s="345" t="s">
        <v>131</v>
      </c>
      <c r="N36" s="126">
        <v>0</v>
      </c>
      <c r="O36" s="126">
        <v>0</v>
      </c>
      <c r="P36" s="126">
        <v>0</v>
      </c>
      <c r="Q36" s="163">
        <f>ROUNDUP(Q40*Q34,0)</f>
        <v>0</v>
      </c>
      <c r="R36" s="164" t="str">
        <f>IFERROR(R40*Q34,"")</f>
        <v/>
      </c>
      <c r="T36" s="3"/>
    </row>
    <row r="37" spans="2:20" ht="12" customHeight="1" x14ac:dyDescent="0.25">
      <c r="B37" s="544"/>
      <c r="C37" s="509"/>
      <c r="D37" s="345" t="s">
        <v>132</v>
      </c>
      <c r="E37" s="126">
        <v>0</v>
      </c>
      <c r="F37" s="126">
        <v>0</v>
      </c>
      <c r="G37" s="126">
        <v>0</v>
      </c>
      <c r="H37" s="163">
        <f>ROUNDUP(H41*H34,0)</f>
        <v>0</v>
      </c>
      <c r="I37" s="164" t="str">
        <f>IFERROR(I41*H34,"")</f>
        <v/>
      </c>
      <c r="K37" s="544"/>
      <c r="L37" s="509"/>
      <c r="M37" s="345" t="s">
        <v>132</v>
      </c>
      <c r="N37" s="126">
        <v>0</v>
      </c>
      <c r="O37" s="126">
        <v>0</v>
      </c>
      <c r="P37" s="126">
        <v>0</v>
      </c>
      <c r="Q37" s="163">
        <f>ROUNDUP(Q41*Q34,0)</f>
        <v>0</v>
      </c>
      <c r="R37" s="164" t="str">
        <f>IFERROR(R41*Q34,"")</f>
        <v/>
      </c>
      <c r="T37" s="3"/>
    </row>
    <row r="38" spans="2:20" ht="12" customHeight="1" x14ac:dyDescent="0.25">
      <c r="B38" s="544"/>
      <c r="C38" s="509"/>
      <c r="D38" s="345" t="s">
        <v>133</v>
      </c>
      <c r="E38" s="126">
        <v>0</v>
      </c>
      <c r="F38" s="127">
        <v>0</v>
      </c>
      <c r="G38" s="127">
        <v>0</v>
      </c>
      <c r="H38" s="163">
        <f>ROUNDUP(H42*H34,0)</f>
        <v>0</v>
      </c>
      <c r="I38" s="164" t="str">
        <f>IFERROR(I42*H34,"")</f>
        <v/>
      </c>
      <c r="K38" s="544"/>
      <c r="L38" s="509"/>
      <c r="M38" s="345" t="s">
        <v>133</v>
      </c>
      <c r="N38" s="126">
        <v>0</v>
      </c>
      <c r="O38" s="127">
        <v>0</v>
      </c>
      <c r="P38" s="127">
        <v>0</v>
      </c>
      <c r="Q38" s="163">
        <f>ROUNDUP(Q42*Q34,0)</f>
        <v>0</v>
      </c>
      <c r="R38" s="164" t="str">
        <f>IFERROR(R42*Q34,"")</f>
        <v/>
      </c>
      <c r="T38" s="3"/>
    </row>
    <row r="39" spans="2:20" ht="12" customHeight="1" x14ac:dyDescent="0.25">
      <c r="B39" s="544"/>
      <c r="C39" s="509" t="s">
        <v>80</v>
      </c>
      <c r="D39" s="345" t="s">
        <v>130</v>
      </c>
      <c r="E39" s="161" t="str">
        <f>IFERROR(E35/E34,"")</f>
        <v/>
      </c>
      <c r="F39" s="161" t="str">
        <f>IFERROR(F35/F34,"")</f>
        <v/>
      </c>
      <c r="G39" s="161" t="str">
        <f>IFERROR(G35/G34,"")</f>
        <v/>
      </c>
      <c r="H39" s="118">
        <v>0</v>
      </c>
      <c r="I39" s="165" t="str">
        <f>IFERROR(FORECAST(H22,E39:G39,E22:G22),"")</f>
        <v/>
      </c>
      <c r="K39" s="544"/>
      <c r="L39" s="509" t="s">
        <v>80</v>
      </c>
      <c r="M39" s="345" t="s">
        <v>130</v>
      </c>
      <c r="N39" s="161" t="str">
        <f>IFERROR(N35/N34,"")</f>
        <v/>
      </c>
      <c r="O39" s="161" t="str">
        <f>IFERROR(O35/O34,"")</f>
        <v/>
      </c>
      <c r="P39" s="161" t="str">
        <f>IFERROR(P35/P34,"")</f>
        <v/>
      </c>
      <c r="Q39" s="118">
        <v>0</v>
      </c>
      <c r="R39" s="165" t="str">
        <f>IFERROR(FORECAST(Q22,N39:P39,N22:P22),"")</f>
        <v/>
      </c>
      <c r="T39" s="3"/>
    </row>
    <row r="40" spans="2:20" ht="12" customHeight="1" x14ac:dyDescent="0.25">
      <c r="B40" s="544"/>
      <c r="C40" s="509"/>
      <c r="D40" s="345" t="s">
        <v>131</v>
      </c>
      <c r="E40" s="161" t="str">
        <f>IFERROR(E36/E34,"")</f>
        <v/>
      </c>
      <c r="F40" s="161" t="str">
        <f>IFERROR(F36/F34,"")</f>
        <v/>
      </c>
      <c r="G40" s="161" t="str">
        <f>IFERROR(G36/G34,"")</f>
        <v/>
      </c>
      <c r="H40" s="118">
        <v>0</v>
      </c>
      <c r="I40" s="165" t="str">
        <f>IFERROR(FORECAST(H22,E40:G40,E22:G22),"")</f>
        <v/>
      </c>
      <c r="K40" s="544"/>
      <c r="L40" s="509"/>
      <c r="M40" s="345" t="s">
        <v>131</v>
      </c>
      <c r="N40" s="161" t="str">
        <f>IFERROR(N36/N34,"")</f>
        <v/>
      </c>
      <c r="O40" s="161" t="str">
        <f>IFERROR(O36/O34,"")</f>
        <v/>
      </c>
      <c r="P40" s="161" t="str">
        <f>IFERROR(P36/P34,"")</f>
        <v/>
      </c>
      <c r="Q40" s="118">
        <v>0</v>
      </c>
      <c r="R40" s="165" t="str">
        <f>IFERROR(FORECAST(Q22,N40:P40,N22:P22),"")</f>
        <v/>
      </c>
      <c r="T40" s="3"/>
    </row>
    <row r="41" spans="2:20" ht="12" customHeight="1" x14ac:dyDescent="0.25">
      <c r="B41" s="544"/>
      <c r="C41" s="509"/>
      <c r="D41" s="345" t="s">
        <v>132</v>
      </c>
      <c r="E41" s="161" t="str">
        <f>IFERROR(E37/E34,"")</f>
        <v/>
      </c>
      <c r="F41" s="161" t="str">
        <f>IFERROR(F37/F34,"")</f>
        <v/>
      </c>
      <c r="G41" s="161" t="str">
        <f>IFERROR(G37/G34,"")</f>
        <v/>
      </c>
      <c r="H41" s="118">
        <v>0</v>
      </c>
      <c r="I41" s="165" t="str">
        <f>IFERROR(FORECAST(H22,E41:G41,E22:G22),"")</f>
        <v/>
      </c>
      <c r="K41" s="544"/>
      <c r="L41" s="509"/>
      <c r="M41" s="345" t="s">
        <v>132</v>
      </c>
      <c r="N41" s="161" t="str">
        <f>IFERROR(N37/N34,"")</f>
        <v/>
      </c>
      <c r="O41" s="161" t="str">
        <f>IFERROR(O37/O34,"")</f>
        <v/>
      </c>
      <c r="P41" s="161" t="str">
        <f>IFERROR(P37/P34,"")</f>
        <v/>
      </c>
      <c r="Q41" s="118">
        <v>0</v>
      </c>
      <c r="R41" s="165" t="str">
        <f>IFERROR(FORECAST(Q22,N41:P41,N22:P22),"")</f>
        <v/>
      </c>
      <c r="T41" s="3"/>
    </row>
    <row r="42" spans="2:20" ht="12" customHeight="1" x14ac:dyDescent="0.25">
      <c r="B42" s="544"/>
      <c r="C42" s="509"/>
      <c r="D42" s="345" t="s">
        <v>133</v>
      </c>
      <c r="E42" s="162" t="str">
        <f>IFERROR(E38/E34,"")</f>
        <v/>
      </c>
      <c r="F42" s="162" t="str">
        <f>IFERROR(F38/F34,"")</f>
        <v/>
      </c>
      <c r="G42" s="162" t="str">
        <f>IFERROR(G38/G34,"")</f>
        <v/>
      </c>
      <c r="H42" s="118">
        <v>0</v>
      </c>
      <c r="I42" s="165" t="str">
        <f>IFERROR(FORECAST(H22,E42:G42,E22:G22),"")</f>
        <v/>
      </c>
      <c r="J42" s="25"/>
      <c r="K42" s="544"/>
      <c r="L42" s="509"/>
      <c r="M42" s="345" t="s">
        <v>133</v>
      </c>
      <c r="N42" s="162" t="str">
        <f>IFERROR(N38/N34,"")</f>
        <v/>
      </c>
      <c r="O42" s="162" t="str">
        <f>IFERROR(O38/O34,"")</f>
        <v/>
      </c>
      <c r="P42" s="162" t="str">
        <f>IFERROR(P38/P34,"")</f>
        <v/>
      </c>
      <c r="Q42" s="118">
        <v>0</v>
      </c>
      <c r="R42" s="165" t="str">
        <f>IFERROR(FORECAST(Q22,N42:P42,N22:P22),"")</f>
        <v/>
      </c>
    </row>
    <row r="43" spans="2:20" s="125" customFormat="1" ht="12" customHeight="1" x14ac:dyDescent="0.25">
      <c r="B43" s="119"/>
      <c r="C43" s="128"/>
      <c r="D43" s="121"/>
      <c r="E43" s="122" t="str">
        <f>IF(SUM(E35:E38)=E34,"","datos erróneos")</f>
        <v/>
      </c>
      <c r="F43" s="122" t="str">
        <f>IF(SUM(F35:F38)=F34,"","datos erróneos")</f>
        <v/>
      </c>
      <c r="G43" s="122" t="str">
        <f>IF(SUM(G35:G38)=G34,"","datos erróneos")</f>
        <v/>
      </c>
      <c r="H43" s="122" t="str">
        <f>IF(SUM(H39:H42)=1,"",(IF(SUM(H39:H42)=0,"","datos erróneos")))</f>
        <v/>
      </c>
      <c r="I43" s="123"/>
      <c r="J43" s="124"/>
      <c r="K43" s="119"/>
      <c r="L43" s="120"/>
      <c r="M43" s="121"/>
      <c r="N43" s="122" t="str">
        <f>IF(SUM(N35:N38)=N34,"","datos erróneos")</f>
        <v/>
      </c>
      <c r="O43" s="122" t="str">
        <f>IF(SUM(O35:O38)=O34,"","datos erróneos")</f>
        <v/>
      </c>
      <c r="P43" s="122" t="str">
        <f>IF(SUM(P35:P38)=P34,"","datos erróneos")</f>
        <v/>
      </c>
      <c r="Q43" s="122" t="str">
        <f>IF(SUM(Q39:Q42)=1,"",(IF(SUM(Q39:Q42)=0,"","datos erróneos")))</f>
        <v/>
      </c>
      <c r="R43" s="123"/>
      <c r="S43" s="124"/>
    </row>
    <row r="44" spans="2:20" ht="12" customHeight="1" x14ac:dyDescent="0.25">
      <c r="B44" s="544" t="s">
        <v>138</v>
      </c>
      <c r="C44" s="509" t="s">
        <v>75</v>
      </c>
      <c r="D44" s="509"/>
      <c r="E44" s="117">
        <v>0</v>
      </c>
      <c r="F44" s="440">
        <v>0</v>
      </c>
      <c r="G44" s="440">
        <v>0</v>
      </c>
      <c r="H44" s="510">
        <v>0</v>
      </c>
      <c r="I44" s="510"/>
      <c r="K44" s="544" t="s">
        <v>138</v>
      </c>
      <c r="L44" s="509" t="s">
        <v>75</v>
      </c>
      <c r="M44" s="509"/>
      <c r="N44" s="117">
        <v>0</v>
      </c>
      <c r="O44" s="440">
        <v>0</v>
      </c>
      <c r="P44" s="440">
        <v>0</v>
      </c>
      <c r="Q44" s="510">
        <v>0</v>
      </c>
      <c r="R44" s="510"/>
      <c r="T44" s="3"/>
    </row>
    <row r="45" spans="2:20" ht="12" customHeight="1" x14ac:dyDescent="0.25">
      <c r="B45" s="544"/>
      <c r="C45" s="509" t="s">
        <v>76</v>
      </c>
      <c r="D45" s="345" t="s">
        <v>130</v>
      </c>
      <c r="E45" s="126">
        <v>0</v>
      </c>
      <c r="F45" s="126">
        <v>0</v>
      </c>
      <c r="G45" s="126">
        <v>0</v>
      </c>
      <c r="H45" s="163">
        <f>ROUNDUP(H49*H44,0)</f>
        <v>0</v>
      </c>
      <c r="I45" s="164" t="str">
        <f>IFERROR(I49*H44,"")</f>
        <v/>
      </c>
      <c r="K45" s="544"/>
      <c r="L45" s="509" t="s">
        <v>76</v>
      </c>
      <c r="M45" s="345" t="s">
        <v>130</v>
      </c>
      <c r="N45" s="126">
        <v>0</v>
      </c>
      <c r="O45" s="126">
        <v>0</v>
      </c>
      <c r="P45" s="126">
        <v>0</v>
      </c>
      <c r="Q45" s="163">
        <f>ROUNDUP(Q49*Q44,0)</f>
        <v>0</v>
      </c>
      <c r="R45" s="164" t="str">
        <f>IFERROR(R49*Q44,"")</f>
        <v/>
      </c>
      <c r="T45" s="3"/>
    </row>
    <row r="46" spans="2:20" ht="12" customHeight="1" x14ac:dyDescent="0.25">
      <c r="B46" s="544"/>
      <c r="C46" s="509"/>
      <c r="D46" s="345" t="s">
        <v>131</v>
      </c>
      <c r="E46" s="126">
        <v>0</v>
      </c>
      <c r="F46" s="126">
        <v>0</v>
      </c>
      <c r="G46" s="126">
        <v>0</v>
      </c>
      <c r="H46" s="163">
        <f>ROUNDUP(H50*H44,0)</f>
        <v>0</v>
      </c>
      <c r="I46" s="164" t="str">
        <f>IFERROR(I50*H44,"")</f>
        <v/>
      </c>
      <c r="K46" s="544"/>
      <c r="L46" s="509"/>
      <c r="M46" s="345" t="s">
        <v>131</v>
      </c>
      <c r="N46" s="126">
        <v>0</v>
      </c>
      <c r="O46" s="126">
        <v>0</v>
      </c>
      <c r="P46" s="126">
        <v>0</v>
      </c>
      <c r="Q46" s="163">
        <f>ROUNDUP(Q50*Q44,0)</f>
        <v>0</v>
      </c>
      <c r="R46" s="164" t="str">
        <f>IFERROR(R50*Q44,"")</f>
        <v/>
      </c>
      <c r="T46" s="3"/>
    </row>
    <row r="47" spans="2:20" ht="12" customHeight="1" x14ac:dyDescent="0.25">
      <c r="B47" s="544"/>
      <c r="C47" s="509"/>
      <c r="D47" s="345" t="s">
        <v>132</v>
      </c>
      <c r="E47" s="126">
        <v>0</v>
      </c>
      <c r="F47" s="126">
        <v>0</v>
      </c>
      <c r="G47" s="126">
        <v>0</v>
      </c>
      <c r="H47" s="163">
        <f>ROUNDUP(H51*H44,0)</f>
        <v>0</v>
      </c>
      <c r="I47" s="164" t="str">
        <f>IFERROR(I51*H44,"")</f>
        <v/>
      </c>
      <c r="K47" s="544"/>
      <c r="L47" s="509"/>
      <c r="M47" s="345" t="s">
        <v>132</v>
      </c>
      <c r="N47" s="126">
        <v>0</v>
      </c>
      <c r="O47" s="126">
        <v>0</v>
      </c>
      <c r="P47" s="126">
        <v>0</v>
      </c>
      <c r="Q47" s="163">
        <f>ROUNDUP(Q51*Q44,0)</f>
        <v>0</v>
      </c>
      <c r="R47" s="164" t="str">
        <f>IFERROR(R51*Q44,"")</f>
        <v/>
      </c>
      <c r="T47" s="3"/>
    </row>
    <row r="48" spans="2:20" ht="12" customHeight="1" x14ac:dyDescent="0.25">
      <c r="B48" s="544"/>
      <c r="C48" s="509"/>
      <c r="D48" s="345" t="s">
        <v>133</v>
      </c>
      <c r="E48" s="126">
        <v>0</v>
      </c>
      <c r="F48" s="127">
        <v>0</v>
      </c>
      <c r="G48" s="127">
        <v>0</v>
      </c>
      <c r="H48" s="163">
        <f>ROUNDUP(H52*H44,0)</f>
        <v>0</v>
      </c>
      <c r="I48" s="164" t="str">
        <f>IFERROR(I52*H44,"")</f>
        <v/>
      </c>
      <c r="K48" s="544"/>
      <c r="L48" s="509"/>
      <c r="M48" s="345" t="s">
        <v>133</v>
      </c>
      <c r="N48" s="126">
        <v>0</v>
      </c>
      <c r="O48" s="127">
        <v>0</v>
      </c>
      <c r="P48" s="127">
        <v>0</v>
      </c>
      <c r="Q48" s="163">
        <f>ROUNDUP(Q52*Q44,0)</f>
        <v>0</v>
      </c>
      <c r="R48" s="164" t="str">
        <f>IFERROR(R52*Q44,"")</f>
        <v/>
      </c>
      <c r="T48" s="3"/>
    </row>
    <row r="49" spans="2:20" ht="12" customHeight="1" x14ac:dyDescent="0.25">
      <c r="B49" s="544"/>
      <c r="C49" s="509" t="s">
        <v>80</v>
      </c>
      <c r="D49" s="345" t="s">
        <v>130</v>
      </c>
      <c r="E49" s="161" t="str">
        <f>IFERROR(E45/E44,"")</f>
        <v/>
      </c>
      <c r="F49" s="161" t="str">
        <f>IFERROR(F45/F44,"")</f>
        <v/>
      </c>
      <c r="G49" s="161" t="str">
        <f>IFERROR(G45/G44,"")</f>
        <v/>
      </c>
      <c r="H49" s="118">
        <v>0</v>
      </c>
      <c r="I49" s="165" t="str">
        <f>IFERROR(FORECAST(H22,E49:G49,E22:G22),"")</f>
        <v/>
      </c>
      <c r="K49" s="544"/>
      <c r="L49" s="509" t="s">
        <v>80</v>
      </c>
      <c r="M49" s="345" t="s">
        <v>130</v>
      </c>
      <c r="N49" s="161" t="str">
        <f>IFERROR(N45/N44,"")</f>
        <v/>
      </c>
      <c r="O49" s="161" t="str">
        <f>IFERROR(O45/O44,"")</f>
        <v/>
      </c>
      <c r="P49" s="161" t="str">
        <f>IFERROR(P45/P44,"")</f>
        <v/>
      </c>
      <c r="Q49" s="118">
        <v>0</v>
      </c>
      <c r="R49" s="165" t="str">
        <f>IFERROR(FORECAST(Q22,N49:P49,N22:P22),"")</f>
        <v/>
      </c>
      <c r="T49" s="3"/>
    </row>
    <row r="50" spans="2:20" ht="12" customHeight="1" x14ac:dyDescent="0.25">
      <c r="B50" s="544"/>
      <c r="C50" s="509"/>
      <c r="D50" s="345" t="s">
        <v>131</v>
      </c>
      <c r="E50" s="161" t="str">
        <f>IFERROR(E46/E44,"")</f>
        <v/>
      </c>
      <c r="F50" s="161" t="str">
        <f>IFERROR(F46/F44,"")</f>
        <v/>
      </c>
      <c r="G50" s="161" t="str">
        <f>IFERROR(G46/G44,"")</f>
        <v/>
      </c>
      <c r="H50" s="118">
        <v>0</v>
      </c>
      <c r="I50" s="165" t="str">
        <f>IFERROR(FORECAST(H22,E50:G50,E22:G22),"")</f>
        <v/>
      </c>
      <c r="K50" s="544"/>
      <c r="L50" s="509"/>
      <c r="M50" s="345" t="s">
        <v>131</v>
      </c>
      <c r="N50" s="161" t="str">
        <f>IFERROR(N46/N44,"")</f>
        <v/>
      </c>
      <c r="O50" s="161" t="str">
        <f>IFERROR(O46/O44,"")</f>
        <v/>
      </c>
      <c r="P50" s="161" t="str">
        <f>IFERROR(P46/P44,"")</f>
        <v/>
      </c>
      <c r="Q50" s="118">
        <v>0</v>
      </c>
      <c r="R50" s="165" t="str">
        <f>IFERROR(FORECAST(Q22,N50:P50,N22:P22),"")</f>
        <v/>
      </c>
      <c r="T50" s="3"/>
    </row>
    <row r="51" spans="2:20" ht="12" customHeight="1" x14ac:dyDescent="0.25">
      <c r="B51" s="544"/>
      <c r="C51" s="509"/>
      <c r="D51" s="345" t="s">
        <v>132</v>
      </c>
      <c r="E51" s="161" t="str">
        <f>IFERROR(E47/E44,"")</f>
        <v/>
      </c>
      <c r="F51" s="161" t="str">
        <f>IFERROR(F47/F44,"")</f>
        <v/>
      </c>
      <c r="G51" s="161" t="str">
        <f>IFERROR(G47/G44,"")</f>
        <v/>
      </c>
      <c r="H51" s="118">
        <v>0</v>
      </c>
      <c r="I51" s="165" t="str">
        <f>IFERROR(FORECAST(H22,E51:G51,E22:G22),"")</f>
        <v/>
      </c>
      <c r="K51" s="544"/>
      <c r="L51" s="509"/>
      <c r="M51" s="345" t="s">
        <v>132</v>
      </c>
      <c r="N51" s="161" t="str">
        <f>IFERROR(N47/N44,"")</f>
        <v/>
      </c>
      <c r="O51" s="161" t="str">
        <f>IFERROR(O47/O44,"")</f>
        <v/>
      </c>
      <c r="P51" s="161" t="str">
        <f>IFERROR(P47/P44,"")</f>
        <v/>
      </c>
      <c r="Q51" s="118">
        <v>0</v>
      </c>
      <c r="R51" s="165" t="str">
        <f>IFERROR(FORECAST(Q22,N51:P51,N22:P22),"")</f>
        <v/>
      </c>
      <c r="T51" s="3"/>
    </row>
    <row r="52" spans="2:20" ht="12" customHeight="1" x14ac:dyDescent="0.25">
      <c r="B52" s="544"/>
      <c r="C52" s="509"/>
      <c r="D52" s="345" t="s">
        <v>133</v>
      </c>
      <c r="E52" s="162" t="str">
        <f>IFERROR(E48/E44,"")</f>
        <v/>
      </c>
      <c r="F52" s="162" t="str">
        <f>IFERROR(F48/F44,"")</f>
        <v/>
      </c>
      <c r="G52" s="162" t="str">
        <f>IFERROR(G48/G44,"")</f>
        <v/>
      </c>
      <c r="H52" s="118">
        <v>0</v>
      </c>
      <c r="I52" s="165" t="str">
        <f>IFERROR(FORECAST(H22,E52:G52,E22:G22),"")</f>
        <v/>
      </c>
      <c r="J52" s="25"/>
      <c r="K52" s="544"/>
      <c r="L52" s="509"/>
      <c r="M52" s="345" t="s">
        <v>133</v>
      </c>
      <c r="N52" s="162" t="str">
        <f>IFERROR(N48/N44,"")</f>
        <v/>
      </c>
      <c r="O52" s="162" t="str">
        <f>IFERROR(O48/O44,"")</f>
        <v/>
      </c>
      <c r="P52" s="162" t="str">
        <f>IFERROR(P48/P44,"")</f>
        <v/>
      </c>
      <c r="Q52" s="118">
        <v>0</v>
      </c>
      <c r="R52" s="165" t="str">
        <f>IFERROR(FORECAST(Q22,N52:P52,N22:P22),"")</f>
        <v/>
      </c>
    </row>
    <row r="53" spans="2:20" s="125" customFormat="1" ht="12" customHeight="1" x14ac:dyDescent="0.25">
      <c r="B53" s="119"/>
      <c r="C53" s="120"/>
      <c r="D53" s="121"/>
      <c r="E53" s="122" t="str">
        <f>IF(SUM(E45:E48)=E44,"","datos erróneos")</f>
        <v/>
      </c>
      <c r="F53" s="122" t="str">
        <f>IF(SUM(F45:F48)=F44,"","datos erróneos")</f>
        <v/>
      </c>
      <c r="G53" s="122" t="str">
        <f>IF(SUM(G45:G48)=G44,"","datos erróneos")</f>
        <v/>
      </c>
      <c r="H53" s="122" t="str">
        <f>IF(SUM(H49:H52)=1,"",(IF(SUM(H49:H52)=0,"","datos erróneos")))</f>
        <v/>
      </c>
      <c r="I53" s="123"/>
      <c r="J53" s="124"/>
      <c r="K53" s="119"/>
      <c r="L53" s="128"/>
      <c r="M53" s="121"/>
      <c r="N53" s="122" t="str">
        <f>IF(SUM(N45:N48)=N44,"","datos erróneos")</f>
        <v/>
      </c>
      <c r="O53" s="122" t="str">
        <f>IF(SUM(O45:O48)=O44,"","datos erróneos")</f>
        <v/>
      </c>
      <c r="P53" s="122" t="str">
        <f>IF(SUM(P45:P48)=P44,"","datos erróneos")</f>
        <v/>
      </c>
      <c r="Q53" s="122" t="str">
        <f>IF(SUM(Q49:Q52)=1,"",(IF(SUM(Q49:Q52)=0,"","datos erróneos")))</f>
        <v/>
      </c>
      <c r="R53" s="123"/>
      <c r="S53" s="124"/>
    </row>
    <row r="54" spans="2:20" ht="12" customHeight="1" x14ac:dyDescent="0.25">
      <c r="B54" s="544" t="s">
        <v>150</v>
      </c>
      <c r="C54" s="509" t="s">
        <v>75</v>
      </c>
      <c r="D54" s="509"/>
      <c r="E54" s="117">
        <v>0</v>
      </c>
      <c r="F54" s="440">
        <v>0</v>
      </c>
      <c r="G54" s="440">
        <v>0</v>
      </c>
      <c r="H54" s="510">
        <v>0</v>
      </c>
      <c r="I54" s="510"/>
      <c r="K54" s="544" t="s">
        <v>139</v>
      </c>
      <c r="L54" s="509" t="s">
        <v>75</v>
      </c>
      <c r="M54" s="509"/>
      <c r="N54" s="117">
        <v>0</v>
      </c>
      <c r="O54" s="440">
        <v>0</v>
      </c>
      <c r="P54" s="440">
        <v>0</v>
      </c>
      <c r="Q54" s="510">
        <v>0</v>
      </c>
      <c r="R54" s="510"/>
      <c r="T54" s="3"/>
    </row>
    <row r="55" spans="2:20" ht="12" customHeight="1" x14ac:dyDescent="0.25">
      <c r="B55" s="544"/>
      <c r="C55" s="509" t="s">
        <v>76</v>
      </c>
      <c r="D55" s="345" t="s">
        <v>130</v>
      </c>
      <c r="E55" s="126">
        <v>0</v>
      </c>
      <c r="F55" s="126">
        <v>0</v>
      </c>
      <c r="G55" s="126">
        <v>0</v>
      </c>
      <c r="H55" s="163">
        <f>ROUNDUP(H59*H54,0)</f>
        <v>0</v>
      </c>
      <c r="I55" s="164" t="str">
        <f>IFERROR(I59*H54,"")</f>
        <v/>
      </c>
      <c r="K55" s="544"/>
      <c r="L55" s="509" t="s">
        <v>76</v>
      </c>
      <c r="M55" s="345" t="s">
        <v>130</v>
      </c>
      <c r="N55" s="126">
        <v>0</v>
      </c>
      <c r="O55" s="126">
        <v>0</v>
      </c>
      <c r="P55" s="126">
        <v>0</v>
      </c>
      <c r="Q55" s="163">
        <f>ROUNDUP(Q59*Q54,0)</f>
        <v>0</v>
      </c>
      <c r="R55" s="164" t="str">
        <f>IFERROR(R59*Q54,"")</f>
        <v/>
      </c>
      <c r="T55" s="3"/>
    </row>
    <row r="56" spans="2:20" ht="12" customHeight="1" x14ac:dyDescent="0.25">
      <c r="B56" s="544"/>
      <c r="C56" s="509"/>
      <c r="D56" s="345" t="s">
        <v>131</v>
      </c>
      <c r="E56" s="126">
        <v>0</v>
      </c>
      <c r="F56" s="126">
        <v>0</v>
      </c>
      <c r="G56" s="126">
        <v>0</v>
      </c>
      <c r="H56" s="163">
        <f>ROUNDUP(H60*H54,0)</f>
        <v>0</v>
      </c>
      <c r="I56" s="164" t="str">
        <f>IFERROR(I60*H54,"")</f>
        <v/>
      </c>
      <c r="K56" s="544"/>
      <c r="L56" s="509"/>
      <c r="M56" s="345" t="s">
        <v>131</v>
      </c>
      <c r="N56" s="126">
        <v>0</v>
      </c>
      <c r="O56" s="126">
        <v>0</v>
      </c>
      <c r="P56" s="126">
        <v>0</v>
      </c>
      <c r="Q56" s="163">
        <f>ROUNDUP(Q60*Q54,0)</f>
        <v>0</v>
      </c>
      <c r="R56" s="164" t="str">
        <f>IFERROR(R60*Q54,"")</f>
        <v/>
      </c>
      <c r="T56" s="3"/>
    </row>
    <row r="57" spans="2:20" ht="12" customHeight="1" x14ac:dyDescent="0.25">
      <c r="B57" s="544"/>
      <c r="C57" s="509"/>
      <c r="D57" s="345" t="s">
        <v>132</v>
      </c>
      <c r="E57" s="126">
        <v>0</v>
      </c>
      <c r="F57" s="126">
        <v>0</v>
      </c>
      <c r="G57" s="126">
        <v>0</v>
      </c>
      <c r="H57" s="163">
        <f>ROUNDUP(H61*H54,0)</f>
        <v>0</v>
      </c>
      <c r="I57" s="164" t="str">
        <f>IFERROR(I61*H54,"")</f>
        <v/>
      </c>
      <c r="K57" s="544"/>
      <c r="L57" s="509"/>
      <c r="M57" s="345" t="s">
        <v>132</v>
      </c>
      <c r="N57" s="126">
        <v>0</v>
      </c>
      <c r="O57" s="126">
        <v>0</v>
      </c>
      <c r="P57" s="126">
        <v>0</v>
      </c>
      <c r="Q57" s="163">
        <f>ROUNDUP(Q61*Q54,0)</f>
        <v>0</v>
      </c>
      <c r="R57" s="164" t="str">
        <f>IFERROR(R61*Q54,"")</f>
        <v/>
      </c>
      <c r="T57" s="3"/>
    </row>
    <row r="58" spans="2:20" ht="12" customHeight="1" x14ac:dyDescent="0.25">
      <c r="B58" s="544"/>
      <c r="C58" s="509"/>
      <c r="D58" s="345" t="s">
        <v>133</v>
      </c>
      <c r="E58" s="126">
        <v>0</v>
      </c>
      <c r="F58" s="127">
        <v>0</v>
      </c>
      <c r="G58" s="127">
        <v>0</v>
      </c>
      <c r="H58" s="163">
        <f>ROUNDUP(H62*H54,0)</f>
        <v>0</v>
      </c>
      <c r="I58" s="164" t="str">
        <f>IFERROR(I62*H54,"")</f>
        <v/>
      </c>
      <c r="K58" s="544"/>
      <c r="L58" s="509"/>
      <c r="M58" s="345" t="s">
        <v>133</v>
      </c>
      <c r="N58" s="126">
        <v>0</v>
      </c>
      <c r="O58" s="127">
        <v>0</v>
      </c>
      <c r="P58" s="127">
        <v>0</v>
      </c>
      <c r="Q58" s="163">
        <f>ROUNDUP(Q62*Q54,0)</f>
        <v>0</v>
      </c>
      <c r="R58" s="164" t="str">
        <f>IFERROR(R62*Q54,"")</f>
        <v/>
      </c>
      <c r="T58" s="3"/>
    </row>
    <row r="59" spans="2:20" ht="12" customHeight="1" x14ac:dyDescent="0.25">
      <c r="B59" s="544"/>
      <c r="C59" s="509" t="s">
        <v>80</v>
      </c>
      <c r="D59" s="345" t="s">
        <v>130</v>
      </c>
      <c r="E59" s="161" t="str">
        <f>IFERROR(E55/E54,"")</f>
        <v/>
      </c>
      <c r="F59" s="161" t="str">
        <f>IFERROR(F55/F54,"")</f>
        <v/>
      </c>
      <c r="G59" s="161" t="str">
        <f>IFERROR(G55/G54,"")</f>
        <v/>
      </c>
      <c r="H59" s="118">
        <v>0</v>
      </c>
      <c r="I59" s="165" t="str">
        <f>IFERROR(FORECAST(H22,E59:G59,E22:G22),"")</f>
        <v/>
      </c>
      <c r="K59" s="544"/>
      <c r="L59" s="509" t="s">
        <v>80</v>
      </c>
      <c r="M59" s="345" t="s">
        <v>130</v>
      </c>
      <c r="N59" s="161" t="str">
        <f>IFERROR(N55/N54,"")</f>
        <v/>
      </c>
      <c r="O59" s="161" t="str">
        <f>IFERROR(O55/O54,"")</f>
        <v/>
      </c>
      <c r="P59" s="161" t="str">
        <f>IFERROR(P55/P54,"")</f>
        <v/>
      </c>
      <c r="Q59" s="118">
        <v>0</v>
      </c>
      <c r="R59" s="165" t="str">
        <f>IFERROR(FORECAST(Q22,N59:P59,N22:P22),"")</f>
        <v/>
      </c>
      <c r="T59" s="3"/>
    </row>
    <row r="60" spans="2:20" ht="12" customHeight="1" x14ac:dyDescent="0.25">
      <c r="B60" s="544"/>
      <c r="C60" s="509"/>
      <c r="D60" s="345" t="s">
        <v>131</v>
      </c>
      <c r="E60" s="161" t="str">
        <f>IFERROR(E56/E54,"")</f>
        <v/>
      </c>
      <c r="F60" s="161" t="str">
        <f>IFERROR(F56/F54,"")</f>
        <v/>
      </c>
      <c r="G60" s="161" t="str">
        <f>IFERROR(G56/G54,"")</f>
        <v/>
      </c>
      <c r="H60" s="118">
        <v>0</v>
      </c>
      <c r="I60" s="165" t="str">
        <f>IFERROR(FORECAST(H22,E60:G60,E22:G22),"")</f>
        <v/>
      </c>
      <c r="K60" s="544"/>
      <c r="L60" s="509"/>
      <c r="M60" s="345" t="s">
        <v>131</v>
      </c>
      <c r="N60" s="161" t="str">
        <f>IFERROR(N56/N54,"")</f>
        <v/>
      </c>
      <c r="O60" s="161" t="str">
        <f>IFERROR(O56/O54,"")</f>
        <v/>
      </c>
      <c r="P60" s="161" t="str">
        <f>IFERROR(P56/P54,"")</f>
        <v/>
      </c>
      <c r="Q60" s="118">
        <v>0</v>
      </c>
      <c r="R60" s="165" t="str">
        <f>IFERROR(FORECAST(Q22,N60:P60,N22:P22),"")</f>
        <v/>
      </c>
      <c r="T60" s="3"/>
    </row>
    <row r="61" spans="2:20" ht="12" customHeight="1" x14ac:dyDescent="0.25">
      <c r="B61" s="544"/>
      <c r="C61" s="509"/>
      <c r="D61" s="345" t="s">
        <v>132</v>
      </c>
      <c r="E61" s="161" t="str">
        <f>IFERROR(E57/E54,"")</f>
        <v/>
      </c>
      <c r="F61" s="161" t="str">
        <f>IFERROR(F57/F54,"")</f>
        <v/>
      </c>
      <c r="G61" s="161" t="str">
        <f>IFERROR(G57/G54,"")</f>
        <v/>
      </c>
      <c r="H61" s="118">
        <v>0</v>
      </c>
      <c r="I61" s="165" t="str">
        <f>IFERROR(FORECAST(H22,E61:G61,E22:G22),"")</f>
        <v/>
      </c>
      <c r="K61" s="544"/>
      <c r="L61" s="509"/>
      <c r="M61" s="345" t="s">
        <v>132</v>
      </c>
      <c r="N61" s="161" t="str">
        <f>IFERROR(N57/N54,"")</f>
        <v/>
      </c>
      <c r="O61" s="161" t="str">
        <f>IFERROR(O57/O54,"")</f>
        <v/>
      </c>
      <c r="P61" s="161" t="str">
        <f>IFERROR(P57/P54,"")</f>
        <v/>
      </c>
      <c r="Q61" s="118">
        <v>0</v>
      </c>
      <c r="R61" s="165" t="str">
        <f>IFERROR(FORECAST(Q22,N61:P61,N22:P22),"")</f>
        <v/>
      </c>
      <c r="T61" s="3"/>
    </row>
    <row r="62" spans="2:20" ht="12" customHeight="1" x14ac:dyDescent="0.25">
      <c r="B62" s="544"/>
      <c r="C62" s="509"/>
      <c r="D62" s="345" t="s">
        <v>133</v>
      </c>
      <c r="E62" s="162" t="str">
        <f>IFERROR(E58/E54,"")</f>
        <v/>
      </c>
      <c r="F62" s="162" t="str">
        <f>IFERROR(F58/F54,"")</f>
        <v/>
      </c>
      <c r="G62" s="162" t="str">
        <f>IFERROR(G58/G54,"")</f>
        <v/>
      </c>
      <c r="H62" s="118">
        <v>0</v>
      </c>
      <c r="I62" s="165" t="str">
        <f>IFERROR(FORECAST(H22,E62:G62,E22:G22),"")</f>
        <v/>
      </c>
      <c r="J62" s="25"/>
      <c r="K62" s="544"/>
      <c r="L62" s="509"/>
      <c r="M62" s="345" t="s">
        <v>133</v>
      </c>
      <c r="N62" s="162" t="str">
        <f>IFERROR(N58/N54,"")</f>
        <v/>
      </c>
      <c r="O62" s="162" t="str">
        <f>IFERROR(O58/O54,"")</f>
        <v/>
      </c>
      <c r="P62" s="162" t="str">
        <f>IFERROR(P58/P54,"")</f>
        <v/>
      </c>
      <c r="Q62" s="118">
        <v>0</v>
      </c>
      <c r="R62" s="165" t="str">
        <f>IFERROR(FORECAST(Q22,N62:P62,N22:P22),"")</f>
        <v/>
      </c>
    </row>
    <row r="63" spans="2:20" s="125" customFormat="1" ht="12" customHeight="1" x14ac:dyDescent="0.25">
      <c r="B63" s="119"/>
      <c r="C63" s="120"/>
      <c r="D63" s="121"/>
      <c r="E63" s="122" t="str">
        <f>IF(SUM(E55:E58)=E54,"","datos erróneos")</f>
        <v/>
      </c>
      <c r="F63" s="122" t="str">
        <f>IF(SUM(F55:F58)=F54,"","datos erróneos")</f>
        <v/>
      </c>
      <c r="G63" s="122" t="str">
        <f>IF(SUM(G55:G58)=G54,"","datos erróneos")</f>
        <v/>
      </c>
      <c r="H63" s="122" t="str">
        <f>IF(SUM(H59:H62)=1,"",(IF(SUM(H59:H62)=0,"","datos erróneos")))</f>
        <v/>
      </c>
      <c r="I63" s="123"/>
      <c r="J63" s="124"/>
      <c r="K63" s="119"/>
      <c r="L63" s="120"/>
      <c r="M63" s="121"/>
      <c r="N63" s="122" t="str">
        <f>IF(SUM(N55:N58)=N54,"","datos erróneos")</f>
        <v/>
      </c>
      <c r="O63" s="122" t="str">
        <f>IF(SUM(O55:O58)=O54,"","datos erróneos")</f>
        <v/>
      </c>
      <c r="P63" s="122" t="str">
        <f>IF(SUM(P55:P58)=P54,"","datos erróneos")</f>
        <v/>
      </c>
      <c r="Q63" s="122" t="str">
        <f>IF(SUM(Q59:Q62)=1,"",(IF(SUM(Q59:Q62)=0,"","datos erróneos")))</f>
        <v/>
      </c>
      <c r="R63" s="123"/>
      <c r="S63" s="124"/>
    </row>
    <row r="64" spans="2:20" ht="12" customHeight="1" x14ac:dyDescent="0.25">
      <c r="B64" s="544" t="s">
        <v>140</v>
      </c>
      <c r="C64" s="509" t="s">
        <v>75</v>
      </c>
      <c r="D64" s="509"/>
      <c r="E64" s="117">
        <v>0</v>
      </c>
      <c r="F64" s="440">
        <v>0</v>
      </c>
      <c r="G64" s="440">
        <v>0</v>
      </c>
      <c r="H64" s="510">
        <v>0</v>
      </c>
      <c r="I64" s="510"/>
      <c r="K64" s="544" t="s">
        <v>140</v>
      </c>
      <c r="L64" s="509" t="s">
        <v>75</v>
      </c>
      <c r="M64" s="509"/>
      <c r="N64" s="117">
        <v>0</v>
      </c>
      <c r="O64" s="440">
        <v>0</v>
      </c>
      <c r="P64" s="440">
        <v>0</v>
      </c>
      <c r="Q64" s="510">
        <v>0</v>
      </c>
      <c r="R64" s="510"/>
      <c r="T64" s="3"/>
    </row>
    <row r="65" spans="2:40" ht="12" customHeight="1" x14ac:dyDescent="0.25">
      <c r="B65" s="544"/>
      <c r="C65" s="509" t="s">
        <v>76</v>
      </c>
      <c r="D65" s="345" t="s">
        <v>130</v>
      </c>
      <c r="E65" s="126">
        <v>0</v>
      </c>
      <c r="F65" s="126">
        <v>0</v>
      </c>
      <c r="G65" s="126">
        <v>0</v>
      </c>
      <c r="H65" s="163">
        <f>ROUNDUP(H69*H64,0)</f>
        <v>0</v>
      </c>
      <c r="I65" s="164" t="str">
        <f>IFERROR(I69*H64,"")</f>
        <v/>
      </c>
      <c r="K65" s="544"/>
      <c r="L65" s="509" t="s">
        <v>76</v>
      </c>
      <c r="M65" s="345" t="s">
        <v>130</v>
      </c>
      <c r="N65" s="126">
        <v>0</v>
      </c>
      <c r="O65" s="126">
        <v>0</v>
      </c>
      <c r="P65" s="126">
        <v>0</v>
      </c>
      <c r="Q65" s="163">
        <f>ROUNDUP(Q69*Q64,0)</f>
        <v>0</v>
      </c>
      <c r="R65" s="164" t="str">
        <f>IFERROR(R69*Q64,"")</f>
        <v/>
      </c>
      <c r="T65" s="3"/>
    </row>
    <row r="66" spans="2:40" ht="12" customHeight="1" x14ac:dyDescent="0.25">
      <c r="B66" s="544"/>
      <c r="C66" s="509"/>
      <c r="D66" s="345" t="s">
        <v>131</v>
      </c>
      <c r="E66" s="126">
        <v>0</v>
      </c>
      <c r="F66" s="126">
        <v>0</v>
      </c>
      <c r="G66" s="126">
        <v>0</v>
      </c>
      <c r="H66" s="163">
        <f>ROUNDUP(H70*H64,0)</f>
        <v>0</v>
      </c>
      <c r="I66" s="164" t="str">
        <f>IFERROR(I70*H64,"")</f>
        <v/>
      </c>
      <c r="K66" s="544"/>
      <c r="L66" s="509"/>
      <c r="M66" s="345" t="s">
        <v>131</v>
      </c>
      <c r="N66" s="126">
        <v>0</v>
      </c>
      <c r="O66" s="126">
        <v>0</v>
      </c>
      <c r="P66" s="126">
        <v>0</v>
      </c>
      <c r="Q66" s="163">
        <f>ROUNDUP(Q70*Q64,0)</f>
        <v>0</v>
      </c>
      <c r="R66" s="164" t="str">
        <f>IFERROR(R70*Q64,"")</f>
        <v/>
      </c>
      <c r="T66" s="3"/>
    </row>
    <row r="67" spans="2:40" ht="12" customHeight="1" x14ac:dyDescent="0.25">
      <c r="B67" s="544"/>
      <c r="C67" s="509"/>
      <c r="D67" s="345" t="s">
        <v>132</v>
      </c>
      <c r="E67" s="126">
        <v>0</v>
      </c>
      <c r="F67" s="126">
        <v>0</v>
      </c>
      <c r="G67" s="126">
        <v>0</v>
      </c>
      <c r="H67" s="163">
        <f>ROUNDUP(H71*H64,0)</f>
        <v>0</v>
      </c>
      <c r="I67" s="164" t="str">
        <f>IFERROR(I71*H64,"")</f>
        <v/>
      </c>
      <c r="K67" s="544"/>
      <c r="L67" s="509"/>
      <c r="M67" s="345" t="s">
        <v>132</v>
      </c>
      <c r="N67" s="126">
        <v>0</v>
      </c>
      <c r="O67" s="126">
        <v>0</v>
      </c>
      <c r="P67" s="126">
        <v>0</v>
      </c>
      <c r="Q67" s="163">
        <f>ROUNDUP(Q71*Q64,0)</f>
        <v>0</v>
      </c>
      <c r="R67" s="164" t="str">
        <f>IFERROR(R71*Q64,"")</f>
        <v/>
      </c>
      <c r="T67" s="3"/>
    </row>
    <row r="68" spans="2:40" ht="12" customHeight="1" x14ac:dyDescent="0.25">
      <c r="B68" s="544"/>
      <c r="C68" s="509"/>
      <c r="D68" s="345" t="s">
        <v>133</v>
      </c>
      <c r="E68" s="126">
        <v>0</v>
      </c>
      <c r="F68" s="127">
        <v>0</v>
      </c>
      <c r="G68" s="127">
        <v>0</v>
      </c>
      <c r="H68" s="163">
        <f>ROUNDUP(H72*H64,0)</f>
        <v>0</v>
      </c>
      <c r="I68" s="164" t="str">
        <f>IFERROR(I72*H64,"")</f>
        <v/>
      </c>
      <c r="K68" s="544"/>
      <c r="L68" s="509"/>
      <c r="M68" s="345" t="s">
        <v>133</v>
      </c>
      <c r="N68" s="126">
        <v>0</v>
      </c>
      <c r="O68" s="127">
        <v>0</v>
      </c>
      <c r="P68" s="127">
        <v>0</v>
      </c>
      <c r="Q68" s="163">
        <f>ROUNDUP(Q72*Q64,0)</f>
        <v>0</v>
      </c>
      <c r="R68" s="164" t="str">
        <f>IFERROR(R72*Q64,"")</f>
        <v/>
      </c>
      <c r="T68" s="3"/>
    </row>
    <row r="69" spans="2:40" ht="12" customHeight="1" x14ac:dyDescent="0.25">
      <c r="B69" s="544"/>
      <c r="C69" s="509" t="s">
        <v>80</v>
      </c>
      <c r="D69" s="345" t="s">
        <v>130</v>
      </c>
      <c r="E69" s="161" t="str">
        <f>IFERROR(E65/E64,"")</f>
        <v/>
      </c>
      <c r="F69" s="161" t="str">
        <f>IFERROR(F65/F64,"")</f>
        <v/>
      </c>
      <c r="G69" s="161" t="str">
        <f>IFERROR(G65/G64,"")</f>
        <v/>
      </c>
      <c r="H69" s="118">
        <v>0</v>
      </c>
      <c r="I69" s="165" t="str">
        <f>IFERROR(FORECAST(H22,E69:G69,E22:G22),"")</f>
        <v/>
      </c>
      <c r="K69" s="544"/>
      <c r="L69" s="509" t="s">
        <v>80</v>
      </c>
      <c r="M69" s="345" t="s">
        <v>130</v>
      </c>
      <c r="N69" s="161" t="str">
        <f>IFERROR(N65/N64,"")</f>
        <v/>
      </c>
      <c r="O69" s="161" t="str">
        <f>IFERROR(O65/O64,"")</f>
        <v/>
      </c>
      <c r="P69" s="161" t="str">
        <f>IFERROR(P65/P64,"")</f>
        <v/>
      </c>
      <c r="Q69" s="118">
        <v>0</v>
      </c>
      <c r="R69" s="165" t="str">
        <f>IFERROR(FORECAST(Q22,N69:P69,N22:P22),"")</f>
        <v/>
      </c>
      <c r="T69" s="3"/>
    </row>
    <row r="70" spans="2:40" ht="12" customHeight="1" x14ac:dyDescent="0.25">
      <c r="B70" s="544"/>
      <c r="C70" s="509"/>
      <c r="D70" s="345" t="s">
        <v>131</v>
      </c>
      <c r="E70" s="161" t="str">
        <f>IFERROR(E66/E64,"")</f>
        <v/>
      </c>
      <c r="F70" s="161" t="str">
        <f>IFERROR(F66/F64,"")</f>
        <v/>
      </c>
      <c r="G70" s="161" t="str">
        <f>IFERROR(G66/G64,"")</f>
        <v/>
      </c>
      <c r="H70" s="118">
        <v>0</v>
      </c>
      <c r="I70" s="165" t="str">
        <f>IFERROR(FORECAST(H22,E70:G70,E22:G22),"")</f>
        <v/>
      </c>
      <c r="K70" s="544"/>
      <c r="L70" s="509"/>
      <c r="M70" s="345" t="s">
        <v>131</v>
      </c>
      <c r="N70" s="161" t="str">
        <f>IFERROR(N66/N64,"")</f>
        <v/>
      </c>
      <c r="O70" s="161" t="str">
        <f>IFERROR(O66/O64,"")</f>
        <v/>
      </c>
      <c r="P70" s="161" t="str">
        <f>IFERROR(P66/P64,"")</f>
        <v/>
      </c>
      <c r="Q70" s="118">
        <v>0</v>
      </c>
      <c r="R70" s="165" t="str">
        <f>IFERROR(FORECAST(Q22,N70:P70,N22:P22),"")</f>
        <v/>
      </c>
      <c r="T70" s="3"/>
    </row>
    <row r="71" spans="2:40" ht="12" customHeight="1" x14ac:dyDescent="0.25">
      <c r="B71" s="544"/>
      <c r="C71" s="509"/>
      <c r="D71" s="345" t="s">
        <v>132</v>
      </c>
      <c r="E71" s="161" t="str">
        <f>IFERROR(E67/E64,"")</f>
        <v/>
      </c>
      <c r="F71" s="161" t="str">
        <f>IFERROR(F67/F64,"")</f>
        <v/>
      </c>
      <c r="G71" s="161" t="str">
        <f>IFERROR(G67/G64,"")</f>
        <v/>
      </c>
      <c r="H71" s="118">
        <v>0</v>
      </c>
      <c r="I71" s="165" t="str">
        <f>IFERROR(FORECAST(H22,E71:G71,E22:G22),"")</f>
        <v/>
      </c>
      <c r="K71" s="544"/>
      <c r="L71" s="509"/>
      <c r="M71" s="345" t="s">
        <v>132</v>
      </c>
      <c r="N71" s="161" t="str">
        <f>IFERROR(N67/N64,"")</f>
        <v/>
      </c>
      <c r="O71" s="161" t="str">
        <f>IFERROR(O67/O64,"")</f>
        <v/>
      </c>
      <c r="P71" s="161" t="str">
        <f>IFERROR(P67/P64,"")</f>
        <v/>
      </c>
      <c r="Q71" s="118">
        <v>0</v>
      </c>
      <c r="R71" s="165" t="str">
        <f>IFERROR(FORECAST(Q22,N71:P71,N22:P22),"")</f>
        <v/>
      </c>
      <c r="T71" s="3"/>
    </row>
    <row r="72" spans="2:40" ht="12" customHeight="1" x14ac:dyDescent="0.25">
      <c r="B72" s="544"/>
      <c r="C72" s="509"/>
      <c r="D72" s="345" t="s">
        <v>133</v>
      </c>
      <c r="E72" s="162" t="str">
        <f>IFERROR(E68/E64,"")</f>
        <v/>
      </c>
      <c r="F72" s="162" t="str">
        <f>IFERROR(F68/F64,"")</f>
        <v/>
      </c>
      <c r="G72" s="162" t="str">
        <f>IFERROR(G68/G64,"")</f>
        <v/>
      </c>
      <c r="H72" s="118">
        <v>0</v>
      </c>
      <c r="I72" s="165" t="str">
        <f>IFERROR(FORECAST(H22,E72:G72,E22:G22),"")</f>
        <v/>
      </c>
      <c r="J72" s="25"/>
      <c r="K72" s="544"/>
      <c r="L72" s="509"/>
      <c r="M72" s="345" t="s">
        <v>133</v>
      </c>
      <c r="N72" s="162" t="str">
        <f>IFERROR(N68/N64,"")</f>
        <v/>
      </c>
      <c r="O72" s="162" t="str">
        <f>IFERROR(O68/O64,"")</f>
        <v/>
      </c>
      <c r="P72" s="162" t="str">
        <f>IFERROR(P68/P64,"")</f>
        <v/>
      </c>
      <c r="Q72" s="118">
        <v>0</v>
      </c>
      <c r="R72" s="165" t="str">
        <f>IFERROR(FORECAST(Q22,N72:P72,N22:P22),"")</f>
        <v/>
      </c>
    </row>
    <row r="73" spans="2:40" s="125" customFormat="1" ht="12" customHeight="1" x14ac:dyDescent="0.25">
      <c r="B73" s="119"/>
      <c r="C73" s="120"/>
      <c r="D73" s="121"/>
      <c r="E73" s="122" t="str">
        <f>IF(SUM(E65:E68)=E64,"","datos erróneos")</f>
        <v/>
      </c>
      <c r="F73" s="122" t="str">
        <f>IF(SUM(F65:F68)=F64,"","datos erróneos")</f>
        <v/>
      </c>
      <c r="G73" s="122" t="str">
        <f>IF(SUM(G65:G68)=G64,"","datos erróneos")</f>
        <v/>
      </c>
      <c r="H73" s="122" t="str">
        <f>IF(SUM(H69:H72)=1,"",(IF(SUM(H69:H72)=0,"","datos erróneos")))</f>
        <v/>
      </c>
      <c r="I73" s="123"/>
      <c r="J73" s="124"/>
      <c r="K73" s="119"/>
      <c r="L73" s="120"/>
      <c r="M73" s="121"/>
      <c r="N73" s="122" t="str">
        <f>IF(SUM(N65:N68)=N64,"","datos erróneos")</f>
        <v/>
      </c>
      <c r="O73" s="122" t="str">
        <f>IF(SUM(O65:O68)=O64,"","datos erróneos")</f>
        <v/>
      </c>
      <c r="P73" s="122" t="str">
        <f>IF(SUM(P65:P68)=P64,"","datos erróneos")</f>
        <v/>
      </c>
      <c r="Q73" s="122" t="str">
        <f>IF(SUM(Q69:Q72)=1,"",(IF(SUM(Q69:Q72)=0,"","datos erróneos")))</f>
        <v/>
      </c>
      <c r="R73" s="123"/>
      <c r="S73" s="124"/>
    </row>
    <row r="74" spans="2:40" ht="13.5" customHeight="1" x14ac:dyDescent="0.25">
      <c r="B74" s="31"/>
      <c r="C74" s="32"/>
      <c r="D74" s="32"/>
      <c r="E74" s="29"/>
      <c r="F74" s="32"/>
      <c r="G74" s="32"/>
      <c r="H74" s="32"/>
      <c r="I74" s="32"/>
      <c r="J74" s="33"/>
      <c r="K74" s="29"/>
      <c r="L74" s="29"/>
      <c r="M74" s="29"/>
      <c r="N74" s="32"/>
      <c r="O74" s="32"/>
      <c r="P74" s="32"/>
      <c r="Q74" s="32"/>
      <c r="R74" s="32"/>
      <c r="S74" s="35"/>
      <c r="T74" s="1"/>
      <c r="U74" s="1"/>
      <c r="V74" s="1"/>
      <c r="W74" s="1"/>
      <c r="X74" s="1"/>
      <c r="Y74" s="1"/>
      <c r="Z74" s="1"/>
      <c r="AA74" s="1"/>
      <c r="AB74" s="1"/>
      <c r="AC74" s="1"/>
      <c r="AD74" s="1"/>
      <c r="AE74" s="1"/>
      <c r="AF74" s="1"/>
      <c r="AG74" s="1"/>
      <c r="AH74" s="1"/>
      <c r="AI74" s="1"/>
      <c r="AJ74" s="1"/>
      <c r="AK74" s="1"/>
      <c r="AL74" s="1"/>
      <c r="AM74" s="1"/>
      <c r="AN74" s="1"/>
    </row>
    <row r="75" spans="2:40" s="1" customFormat="1" ht="13.5" customHeight="1" x14ac:dyDescent="0.25">
      <c r="B75" s="31"/>
      <c r="C75" s="34"/>
      <c r="D75" s="34"/>
      <c r="E75" s="34"/>
      <c r="F75" s="34"/>
      <c r="G75" s="34"/>
      <c r="H75" s="34"/>
      <c r="I75" s="34"/>
      <c r="J75" s="35"/>
      <c r="K75" s="442"/>
      <c r="L75" s="442"/>
      <c r="M75" s="442"/>
      <c r="N75" s="34"/>
      <c r="O75" s="34"/>
      <c r="P75" s="34"/>
      <c r="Q75" s="34"/>
      <c r="R75" s="34"/>
      <c r="S75" s="35"/>
    </row>
    <row r="76" spans="2:40" s="1" customFormat="1" ht="42" customHeight="1" x14ac:dyDescent="0.25">
      <c r="B76" s="527"/>
      <c r="C76" s="527"/>
      <c r="D76" s="527"/>
      <c r="E76" s="527"/>
      <c r="F76" s="527"/>
      <c r="G76" s="527"/>
      <c r="H76" s="527"/>
      <c r="I76" s="527"/>
      <c r="J76" s="527"/>
      <c r="K76" s="527"/>
      <c r="L76" s="527"/>
      <c r="M76" s="527"/>
      <c r="N76" s="527"/>
      <c r="O76" s="527"/>
      <c r="P76" s="527"/>
      <c r="Q76" s="527"/>
      <c r="R76" s="527"/>
      <c r="S76" s="35"/>
    </row>
    <row r="77" spans="2:40" s="1" customFormat="1" ht="13.5" customHeight="1" x14ac:dyDescent="0.25">
      <c r="B77" s="31"/>
      <c r="C77" s="34"/>
      <c r="D77" s="34"/>
      <c r="E77" s="34"/>
      <c r="F77" s="34"/>
      <c r="G77" s="34"/>
      <c r="H77" s="34"/>
      <c r="I77" s="34"/>
      <c r="J77" s="35"/>
      <c r="K77" s="442"/>
      <c r="L77" s="442"/>
      <c r="M77" s="442"/>
      <c r="N77" s="34"/>
      <c r="O77" s="34"/>
      <c r="P77" s="34"/>
      <c r="Q77" s="34"/>
      <c r="R77" s="34"/>
      <c r="S77" s="35"/>
    </row>
    <row r="78" spans="2:40" s="1" customFormat="1" ht="21" customHeight="1" x14ac:dyDescent="0.25">
      <c r="B78" s="35"/>
      <c r="C78" s="34"/>
      <c r="D78" s="34"/>
      <c r="E78" s="34"/>
      <c r="F78" s="34"/>
      <c r="G78" s="34"/>
      <c r="H78" s="34"/>
      <c r="I78" s="34"/>
      <c r="J78" s="35"/>
      <c r="K78" s="442"/>
      <c r="L78" s="442"/>
      <c r="M78" s="442"/>
      <c r="N78" s="34"/>
      <c r="O78" s="34"/>
      <c r="P78" s="34"/>
      <c r="Q78" s="34"/>
      <c r="R78" s="34"/>
      <c r="S78" s="35"/>
    </row>
    <row r="80" spans="2:40" ht="15" customHeight="1" x14ac:dyDescent="0.25">
      <c r="B80" s="534"/>
      <c r="C80" s="534"/>
      <c r="D80" s="534"/>
      <c r="E80" s="534"/>
      <c r="F80" s="534"/>
      <c r="G80" s="534"/>
      <c r="H80" s="534"/>
      <c r="I80" s="534"/>
      <c r="J80" s="534"/>
      <c r="K80" s="534"/>
      <c r="L80" s="534"/>
      <c r="M80" s="534"/>
      <c r="N80" s="534"/>
      <c r="O80" s="534"/>
      <c r="P80" s="534"/>
      <c r="Q80" s="534"/>
      <c r="R80" s="534"/>
    </row>
    <row r="81" spans="2:18" x14ac:dyDescent="0.25">
      <c r="B81" s="534"/>
      <c r="C81" s="534"/>
      <c r="D81" s="534"/>
      <c r="E81" s="534"/>
      <c r="F81" s="534"/>
      <c r="G81" s="534"/>
      <c r="H81" s="534"/>
      <c r="I81" s="534"/>
      <c r="J81" s="534"/>
      <c r="K81" s="534"/>
      <c r="L81" s="534"/>
      <c r="M81" s="534"/>
      <c r="N81" s="534"/>
      <c r="O81" s="534"/>
      <c r="P81" s="534"/>
      <c r="Q81" s="534"/>
      <c r="R81" s="534"/>
    </row>
    <row r="82" spans="2:18" x14ac:dyDescent="0.25">
      <c r="B82" s="534"/>
      <c r="C82" s="534"/>
      <c r="D82" s="534"/>
      <c r="E82" s="534"/>
      <c r="F82" s="534"/>
      <c r="G82" s="534"/>
      <c r="H82" s="534"/>
      <c r="I82" s="534"/>
      <c r="J82" s="534"/>
      <c r="K82" s="534"/>
      <c r="L82" s="534"/>
      <c r="M82" s="534"/>
      <c r="N82" s="534"/>
      <c r="O82" s="534"/>
      <c r="P82" s="534"/>
      <c r="Q82" s="534"/>
      <c r="R82" s="534"/>
    </row>
    <row r="83" spans="2:18" x14ac:dyDescent="0.25">
      <c r="B83" s="534"/>
      <c r="C83" s="534"/>
      <c r="D83" s="534"/>
      <c r="E83" s="534"/>
      <c r="F83" s="534"/>
      <c r="G83" s="534"/>
      <c r="H83" s="534"/>
      <c r="I83" s="534"/>
      <c r="J83" s="534"/>
      <c r="K83" s="534"/>
      <c r="L83" s="534"/>
      <c r="M83" s="534"/>
      <c r="N83" s="534"/>
      <c r="O83" s="534"/>
      <c r="P83" s="534"/>
      <c r="Q83" s="534"/>
      <c r="R83" s="534"/>
    </row>
    <row r="84" spans="2:18" x14ac:dyDescent="0.25">
      <c r="B84" s="534"/>
      <c r="C84" s="534"/>
      <c r="D84" s="534"/>
      <c r="E84" s="534"/>
      <c r="F84" s="534"/>
      <c r="G84" s="534"/>
      <c r="H84" s="534"/>
      <c r="I84" s="534"/>
      <c r="J84" s="534"/>
      <c r="K84" s="534"/>
      <c r="L84" s="534"/>
      <c r="M84" s="534"/>
      <c r="N84" s="534"/>
      <c r="O84" s="534"/>
      <c r="P84" s="534"/>
      <c r="Q84" s="534"/>
      <c r="R84" s="534"/>
    </row>
    <row r="85" spans="2:18" x14ac:dyDescent="0.25">
      <c r="B85" s="534"/>
      <c r="C85" s="534"/>
      <c r="D85" s="534"/>
      <c r="E85" s="534"/>
      <c r="F85" s="534"/>
      <c r="G85" s="534"/>
      <c r="H85" s="534"/>
      <c r="I85" s="534"/>
      <c r="J85" s="534"/>
      <c r="K85" s="534"/>
      <c r="L85" s="534"/>
      <c r="M85" s="534"/>
      <c r="N85" s="534"/>
      <c r="O85" s="534"/>
      <c r="P85" s="534"/>
      <c r="Q85" s="534"/>
      <c r="R85" s="534"/>
    </row>
    <row r="86" spans="2:18" hidden="1" x14ac:dyDescent="0.25">
      <c r="B86" s="534"/>
      <c r="C86" s="534"/>
      <c r="D86" s="534"/>
      <c r="E86" s="534"/>
      <c r="F86" s="534"/>
      <c r="G86" s="534"/>
      <c r="H86" s="534"/>
      <c r="I86" s="534"/>
      <c r="J86" s="534"/>
      <c r="K86" s="534"/>
      <c r="L86" s="534"/>
      <c r="M86" s="534"/>
      <c r="N86" s="534"/>
      <c r="O86" s="534"/>
      <c r="P86" s="534"/>
      <c r="Q86" s="534"/>
      <c r="R86" s="534"/>
    </row>
    <row r="87" spans="2:18" hidden="1" x14ac:dyDescent="0.25">
      <c r="B87" s="534"/>
      <c r="C87" s="534"/>
      <c r="D87" s="534"/>
      <c r="E87" s="534"/>
      <c r="F87" s="534"/>
      <c r="G87" s="534"/>
      <c r="H87" s="534"/>
      <c r="I87" s="534"/>
      <c r="J87" s="534"/>
      <c r="K87" s="534"/>
      <c r="L87" s="534"/>
      <c r="M87" s="534"/>
      <c r="N87" s="534"/>
      <c r="O87" s="534"/>
      <c r="P87" s="534"/>
      <c r="Q87" s="534"/>
      <c r="R87" s="534"/>
    </row>
    <row r="88" spans="2:18" x14ac:dyDescent="0.25">
      <c r="B88" s="534"/>
      <c r="C88" s="534"/>
      <c r="D88" s="534"/>
      <c r="E88" s="534"/>
      <c r="F88" s="534"/>
      <c r="G88" s="534"/>
      <c r="H88" s="534"/>
      <c r="I88" s="534"/>
      <c r="J88" s="534"/>
      <c r="K88" s="534"/>
      <c r="L88" s="534"/>
      <c r="M88" s="534"/>
      <c r="N88" s="534"/>
      <c r="O88" s="534"/>
      <c r="P88" s="534"/>
      <c r="Q88" s="534"/>
      <c r="R88" s="534"/>
    </row>
  </sheetData>
  <sheetProtection password="CB78" sheet="1"/>
  <mergeCells count="86">
    <mergeCell ref="L65:L68"/>
    <mergeCell ref="C69:C72"/>
    <mergeCell ref="L69:L72"/>
    <mergeCell ref="B1:P1"/>
    <mergeCell ref="B22:D23"/>
    <mergeCell ref="H22:I22"/>
    <mergeCell ref="K22:M23"/>
    <mergeCell ref="L12:L15"/>
    <mergeCell ref="C16:C19"/>
    <mergeCell ref="L16:L19"/>
    <mergeCell ref="B11:B19"/>
    <mergeCell ref="C11:D11"/>
    <mergeCell ref="O22:O23"/>
    <mergeCell ref="B5:R6"/>
    <mergeCell ref="K11:K19"/>
    <mergeCell ref="L11:M11"/>
    <mergeCell ref="B44:B52"/>
    <mergeCell ref="B34:B42"/>
    <mergeCell ref="K34:K42"/>
    <mergeCell ref="L34:M34"/>
    <mergeCell ref="B76:R76"/>
    <mergeCell ref="Q54:R54"/>
    <mergeCell ref="C55:C58"/>
    <mergeCell ref="L55:L58"/>
    <mergeCell ref="C59:C62"/>
    <mergeCell ref="L59:L62"/>
    <mergeCell ref="Q64:R64"/>
    <mergeCell ref="B64:B72"/>
    <mergeCell ref="C64:D64"/>
    <mergeCell ref="H64:I64"/>
    <mergeCell ref="K64:K72"/>
    <mergeCell ref="C65:C68"/>
    <mergeCell ref="L64:M64"/>
    <mergeCell ref="B54:B62"/>
    <mergeCell ref="C54:D54"/>
    <mergeCell ref="H54:I54"/>
    <mergeCell ref="K54:K62"/>
    <mergeCell ref="L54:M54"/>
    <mergeCell ref="Q34:R34"/>
    <mergeCell ref="C35:C38"/>
    <mergeCell ref="L35:L38"/>
    <mergeCell ref="C39:C42"/>
    <mergeCell ref="C44:D44"/>
    <mergeCell ref="H44:I44"/>
    <mergeCell ref="K44:K52"/>
    <mergeCell ref="L44:M44"/>
    <mergeCell ref="C34:D34"/>
    <mergeCell ref="H34:I34"/>
    <mergeCell ref="Q44:R44"/>
    <mergeCell ref="C45:C48"/>
    <mergeCell ref="L45:L48"/>
    <mergeCell ref="C49:C52"/>
    <mergeCell ref="L49:L52"/>
    <mergeCell ref="L39:L42"/>
    <mergeCell ref="B80:R88"/>
    <mergeCell ref="C12:C15"/>
    <mergeCell ref="N9:N10"/>
    <mergeCell ref="O9:O10"/>
    <mergeCell ref="P9:P10"/>
    <mergeCell ref="Q22:R22"/>
    <mergeCell ref="C29:C32"/>
    <mergeCell ref="L29:L32"/>
    <mergeCell ref="B24:B32"/>
    <mergeCell ref="C24:D24"/>
    <mergeCell ref="G9:G10"/>
    <mergeCell ref="Q24:R24"/>
    <mergeCell ref="C25:C28"/>
    <mergeCell ref="L25:L28"/>
    <mergeCell ref="P22:P23"/>
    <mergeCell ref="H24:I24"/>
    <mergeCell ref="K24:K32"/>
    <mergeCell ref="L24:M24"/>
    <mergeCell ref="N22:N23"/>
    <mergeCell ref="H11:I11"/>
    <mergeCell ref="B3:R3"/>
    <mergeCell ref="B7:R7"/>
    <mergeCell ref="B9:D10"/>
    <mergeCell ref="H9:I9"/>
    <mergeCell ref="K9:M10"/>
    <mergeCell ref="Q11:R11"/>
    <mergeCell ref="Q9:R9"/>
    <mergeCell ref="E9:E10"/>
    <mergeCell ref="F9:F10"/>
    <mergeCell ref="E22:E23"/>
    <mergeCell ref="F22:F23"/>
    <mergeCell ref="G22:G23"/>
  </mergeCells>
  <hyperlinks>
    <hyperlink ref="Q1" location="Inicio!A1" display="Ir a Tabla de contenido"/>
  </hyperlinks>
  <pageMargins left="0.7" right="0.7" top="0.75" bottom="0.75" header="0.3" footer="0.3"/>
  <pageSetup paperSize="9" scale="76" fitToHeight="0" orientation="landscape" r:id="rId1"/>
  <ignoredErrors>
    <ignoredError sqref="D14 D18 M14 M18 D27 D31 D37 D41 D47 D51 D57 D61 D67 D71 M71 M67 M61 M57 M51 M47 M41 M37 M31 M27"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Inicio</vt:lpstr>
      <vt:lpstr>C1_ECE</vt:lpstr>
      <vt:lpstr>C1_Inicial</vt:lpstr>
      <vt:lpstr>C1_Inicial2</vt:lpstr>
      <vt:lpstr>C1_Primaria EIB</vt:lpstr>
      <vt:lpstr>C1_Primaria</vt:lpstr>
      <vt:lpstr>C1_Primaria2</vt:lpstr>
      <vt:lpstr>C1_Secundaria</vt:lpstr>
      <vt:lpstr>C1_Secundaria2</vt:lpstr>
      <vt:lpstr>C2_Permanencia y conclusión</vt:lpstr>
      <vt:lpstr>C3_Calendarización</vt:lpstr>
      <vt:lpstr>C4 Acompañ. y monit.</vt:lpstr>
      <vt:lpstr>C5_Convivencia Escolar</vt:lpstr>
      <vt:lpstr>Matriz diagnóstica</vt:lpstr>
      <vt:lpstr>Matriz de planificación</vt:lpstr>
      <vt:lpstr>Matriz de actividades</vt:lpstr>
      <vt:lpstr>'C2_Permanencia y conclusión'!Área_de_impresión</vt:lpstr>
      <vt:lpstr>Metas_de_acompañamiento_y_monitoreo</vt:lpstr>
      <vt:lpstr>'C1_ECE'!Títulos_a_imprimir</vt:lpstr>
      <vt:lpstr>'Matriz de planificación'!Títulos_a_imprimir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ADAZEVEDO@minedu.gob.pe;DIGC</dc:creator>
  <cp:keywords/>
  <dc:description/>
  <cp:lastModifiedBy>Administrador</cp:lastModifiedBy>
  <cp:revision/>
  <dcterms:created xsi:type="dcterms:W3CDTF">2014-10-23T19:20:39Z</dcterms:created>
  <dcterms:modified xsi:type="dcterms:W3CDTF">2017-03-07T21:44:36Z</dcterms:modified>
  <cp:category/>
  <cp:contentStatus/>
</cp:coreProperties>
</file>