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AGEN 1\Downloads\"/>
    </mc:Choice>
  </mc:AlternateContent>
  <xr:revisionPtr revIDLastSave="0" documentId="8_{53D60157-0E39-4F9C-982A-7343C8EDA0CF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CUADRO-NECESIDADES" sheetId="1" r:id="rId1"/>
    <sheet name="Hoja2" sheetId="2" state="hidden" r:id="rId2"/>
    <sheet name="INSTRUCTIVO PARA LLENAR" sheetId="3" r:id="rId3"/>
    <sheet name="CATALOGO" sheetId="4" r:id="rId4"/>
    <sheet name="LISTADO-IIEE" sheetId="5" state="hidden" r:id="rId5"/>
    <sheet name="Hoja1" sheetId="7" state="hidden" r:id="rId6"/>
    <sheet name="Criterio" sheetId="6" state="hidden" r:id="rId7"/>
  </sheets>
  <externalReferences>
    <externalReference r:id="rId8"/>
    <externalReference r:id="rId9"/>
  </externalReferences>
  <definedNames>
    <definedName name="_xlnm._FilterDatabase" localSheetId="3" hidden="1">CATALOGO!$A$1:$N$125</definedName>
    <definedName name="_xlnm._FilterDatabase" localSheetId="0" hidden="1">'CUADRO-NECESIDADES'!$A$10:$S$71</definedName>
    <definedName name="_xlnm._FilterDatabase" localSheetId="5" hidden="1">Hoja1!$A$4:$AO$961</definedName>
    <definedName name="_xlnm._FilterDatabase" localSheetId="2" hidden="1">'INSTRUCTIVO PARA LLENAR'!$B$11:$L$79</definedName>
    <definedName name="_xlnm._FilterDatabase" localSheetId="4" hidden="1">'LISTADO-IIEE'!$A$1:$U$898</definedName>
    <definedName name="_xlnm.Print_Area" localSheetId="0">'CUADRO-NECESIDADES'!$A$1:$R$82</definedName>
    <definedName name="_xlnm.Print_Area" localSheetId="2">'INSTRUCTIVO PARA LLENAR'!$B$2:$L$79</definedName>
    <definedName name="BASE1">[1]BASE1!$A$1:$C$521</definedName>
    <definedName name="CATALOGO">CATALOGO!$A$1:$F$22914</definedName>
    <definedName name="CATALOGO_SIGA" localSheetId="2">#REF!</definedName>
    <definedName name="CATALOGO_SIGA">#REF!</definedName>
    <definedName name="SIGA" localSheetId="2">#REF!</definedName>
    <definedName name="SIGA">#REF!</definedName>
    <definedName name="_xlnm.Print_Titles" localSheetId="3">CATALOGO!$1:$1</definedName>
    <definedName name="_xlnm.Print_Titles" localSheetId="0">'CUADRO-NECESIDADES'!$1:$10</definedName>
    <definedName name="_xlnm.Print_Titles" localSheetId="2">'INSTRUCTIVO PARA LLENAR'!$2:$11</definedName>
    <definedName name="Z_20E0D422_172E_440B_AE45_9019330DBB0E_.wvu.Cols" localSheetId="3" hidden="1">CATALOGO!$H:$L</definedName>
    <definedName name="Z_20E0D422_172E_440B_AE45_9019330DBB0E_.wvu.Cols" localSheetId="0" hidden="1">'CUADRO-NECESIDADES'!$B:$C</definedName>
    <definedName name="Z_20E0D422_172E_440B_AE45_9019330DBB0E_.wvu.Cols" localSheetId="2" hidden="1">'INSTRUCTIVO PARA LLENAR'!$L:$L</definedName>
    <definedName name="Z_20E0D422_172E_440B_AE45_9019330DBB0E_.wvu.FilterData" localSheetId="3" hidden="1">CATALOGO!$A$1:$M$125</definedName>
    <definedName name="Z_20E0D422_172E_440B_AE45_9019330DBB0E_.wvu.FilterData" localSheetId="0" hidden="1">'CUADRO-NECESIDADES'!$A$10:$S$71</definedName>
    <definedName name="Z_20E0D422_172E_440B_AE45_9019330DBB0E_.wvu.FilterData" localSheetId="2" hidden="1">'INSTRUCTIVO PARA LLENAR'!$B$11:$L$79</definedName>
    <definedName name="Z_20E0D422_172E_440B_AE45_9019330DBB0E_.wvu.FilterData" localSheetId="4" hidden="1">'LISTADO-IIEE'!$A$1:$U$898</definedName>
    <definedName name="Z_20E0D422_172E_440B_AE45_9019330DBB0E_.wvu.PrintArea" localSheetId="0" hidden="1">'CUADRO-NECESIDADES'!$A$1:$R$82</definedName>
    <definedName name="Z_20E0D422_172E_440B_AE45_9019330DBB0E_.wvu.PrintArea" localSheetId="2" hidden="1">'INSTRUCTIVO PARA LLENAR'!$B$2:$L$79</definedName>
    <definedName name="Z_20E0D422_172E_440B_AE45_9019330DBB0E_.wvu.PrintTitles" localSheetId="3" hidden="1">CATALOGO!$1:$1</definedName>
    <definedName name="Z_20E0D422_172E_440B_AE45_9019330DBB0E_.wvu.PrintTitles" localSheetId="0" hidden="1">'CUADRO-NECESIDADES'!$1:$10</definedName>
    <definedName name="Z_20E0D422_172E_440B_AE45_9019330DBB0E_.wvu.PrintTitles" localSheetId="2" hidden="1">'INSTRUCTIVO PARA LLENAR'!$2:$11</definedName>
    <definedName name="Z_6F0D0C0E_D4A7_4E8A_8B24_342BA835C688_.wvu.Cols" localSheetId="0" hidden="1">'CUADRO-NECESIDADES'!$B:$C</definedName>
    <definedName name="Z_6F0D0C0E_D4A7_4E8A_8B24_342BA835C688_.wvu.Cols" localSheetId="2" hidden="1">'INSTRUCTIVO PARA LLENAR'!$L:$L</definedName>
    <definedName name="Z_6F0D0C0E_D4A7_4E8A_8B24_342BA835C688_.wvu.FilterData" localSheetId="3" hidden="1">CATALOGO!$A$1:$F$114</definedName>
    <definedName name="Z_6F0D0C0E_D4A7_4E8A_8B24_342BA835C688_.wvu.FilterData" localSheetId="0" hidden="1">'CUADRO-NECESIDADES'!$A$10:$S$71</definedName>
    <definedName name="Z_6F0D0C0E_D4A7_4E8A_8B24_342BA835C688_.wvu.FilterData" localSheetId="2" hidden="1">'INSTRUCTIVO PARA LLENAR'!$B$11:$L$79</definedName>
    <definedName name="Z_6F0D0C0E_D4A7_4E8A_8B24_342BA835C688_.wvu.FilterData" localSheetId="4" hidden="1">'LISTADO-IIEE'!$A$1:$U$898</definedName>
    <definedName name="Z_6F0D0C0E_D4A7_4E8A_8B24_342BA835C688_.wvu.PrintArea" localSheetId="0" hidden="1">'CUADRO-NECESIDADES'!$A$1:$R$82</definedName>
    <definedName name="Z_6F0D0C0E_D4A7_4E8A_8B24_342BA835C688_.wvu.PrintArea" localSheetId="2" hidden="1">'INSTRUCTIVO PARA LLENAR'!$B$2:$L$79</definedName>
    <definedName name="Z_6F0D0C0E_D4A7_4E8A_8B24_342BA835C688_.wvu.PrintTitles" localSheetId="3" hidden="1">CATALOGO!$1:$1</definedName>
    <definedName name="Z_6F0D0C0E_D4A7_4E8A_8B24_342BA835C688_.wvu.PrintTitles" localSheetId="0" hidden="1">'CUADRO-NECESIDADES'!$1:$10</definedName>
    <definedName name="Z_6F0D0C0E_D4A7_4E8A_8B24_342BA835C688_.wvu.PrintTitles" localSheetId="2" hidden="1">'INSTRUCTIVO PARA LLENAR'!$2:$11</definedName>
    <definedName name="Z_8473C790_8521_4A75_B221_BD61411A1DBA_.wvu.Cols" localSheetId="0" hidden="1">'CUADRO-NECESIDADES'!$B:$C</definedName>
    <definedName name="Z_8473C790_8521_4A75_B221_BD61411A1DBA_.wvu.Cols" localSheetId="2" hidden="1">'INSTRUCTIVO PARA LLENAR'!$L:$L</definedName>
    <definedName name="Z_8473C790_8521_4A75_B221_BD61411A1DBA_.wvu.FilterData" localSheetId="3" hidden="1">CATALOGO!$A$1:$F$114</definedName>
    <definedName name="Z_8473C790_8521_4A75_B221_BD61411A1DBA_.wvu.FilterData" localSheetId="0" hidden="1">'CUADRO-NECESIDADES'!$A$10:$S$71</definedName>
    <definedName name="Z_8473C790_8521_4A75_B221_BD61411A1DBA_.wvu.FilterData" localSheetId="2" hidden="1">'INSTRUCTIVO PARA LLENAR'!$B$11:$L$79</definedName>
    <definedName name="Z_8473C790_8521_4A75_B221_BD61411A1DBA_.wvu.FilterData" localSheetId="4" hidden="1">'LISTADO-IIEE'!$A$1:$U$896</definedName>
    <definedName name="Z_8473C790_8521_4A75_B221_BD61411A1DBA_.wvu.PrintArea" localSheetId="0" hidden="1">'CUADRO-NECESIDADES'!$A$1:$R$82</definedName>
    <definedName name="Z_8473C790_8521_4A75_B221_BD61411A1DBA_.wvu.PrintArea" localSheetId="2" hidden="1">'INSTRUCTIVO PARA LLENAR'!$B$2:$L$79</definedName>
    <definedName name="Z_8473C790_8521_4A75_B221_BD61411A1DBA_.wvu.PrintTitles" localSheetId="3" hidden="1">CATALOGO!$1:$1</definedName>
    <definedName name="Z_8473C790_8521_4A75_B221_BD61411A1DBA_.wvu.PrintTitles" localSheetId="0" hidden="1">'CUADRO-NECESIDADES'!$1:$10</definedName>
    <definedName name="Z_8473C790_8521_4A75_B221_BD61411A1DBA_.wvu.PrintTitles" localSheetId="2" hidden="1">'INSTRUCTIVO PARA LLENAR'!$2:$11</definedName>
    <definedName name="Z_CAE4D555_53E6_45BD_934C_8250B0922F25_.wvu.Cols" localSheetId="3" hidden="1">CATALOGO!$H:$L</definedName>
    <definedName name="Z_CAE4D555_53E6_45BD_934C_8250B0922F25_.wvu.Cols" localSheetId="0" hidden="1">'CUADRO-NECESIDADES'!$B:$C</definedName>
    <definedName name="Z_CAE4D555_53E6_45BD_934C_8250B0922F25_.wvu.Cols" localSheetId="5" hidden="1">Hoja1!$O:$O</definedName>
    <definedName name="Z_CAE4D555_53E6_45BD_934C_8250B0922F25_.wvu.Cols" localSheetId="2" hidden="1">'INSTRUCTIVO PARA LLENAR'!$L:$L</definedName>
    <definedName name="Z_CAE4D555_53E6_45BD_934C_8250B0922F25_.wvu.FilterData" localSheetId="3" hidden="1">CATALOGO!$A$1:$N$125</definedName>
    <definedName name="Z_CAE4D555_53E6_45BD_934C_8250B0922F25_.wvu.FilterData" localSheetId="0" hidden="1">'CUADRO-NECESIDADES'!$A$10:$S$71</definedName>
    <definedName name="Z_CAE4D555_53E6_45BD_934C_8250B0922F25_.wvu.FilterData" localSheetId="5" hidden="1">Hoja1!$A$4:$AO$961</definedName>
    <definedName name="Z_CAE4D555_53E6_45BD_934C_8250B0922F25_.wvu.FilterData" localSheetId="2" hidden="1">'INSTRUCTIVO PARA LLENAR'!$B$11:$L$79</definedName>
    <definedName name="Z_CAE4D555_53E6_45BD_934C_8250B0922F25_.wvu.FilterData" localSheetId="4" hidden="1">'LISTADO-IIEE'!$A$1:$U$898</definedName>
    <definedName name="Z_CAE4D555_53E6_45BD_934C_8250B0922F25_.wvu.PrintArea" localSheetId="0" hidden="1">'CUADRO-NECESIDADES'!$A$1:$R$82</definedName>
    <definedName name="Z_CAE4D555_53E6_45BD_934C_8250B0922F25_.wvu.PrintArea" localSheetId="2" hidden="1">'INSTRUCTIVO PARA LLENAR'!$B$2:$L$79</definedName>
    <definedName name="Z_CAE4D555_53E6_45BD_934C_8250B0922F25_.wvu.PrintTitles" localSheetId="3" hidden="1">CATALOGO!$1:$1</definedName>
    <definedName name="Z_CAE4D555_53E6_45BD_934C_8250B0922F25_.wvu.PrintTitles" localSheetId="0" hidden="1">'CUADRO-NECESIDADES'!$1:$10</definedName>
    <definedName name="Z_CAE4D555_53E6_45BD_934C_8250B0922F25_.wvu.PrintTitles" localSheetId="2" hidden="1">'INSTRUCTIVO PARA LLENAR'!$2:$11</definedName>
    <definedName name="Z_CF84CFFB_6EA4_4410_B9A4_3DFFBE9C39A1_.wvu.Cols" localSheetId="3" hidden="1">CATALOGO!$H:$L</definedName>
    <definedName name="Z_CF84CFFB_6EA4_4410_B9A4_3DFFBE9C39A1_.wvu.Cols" localSheetId="0" hidden="1">'CUADRO-NECESIDADES'!$B:$C</definedName>
    <definedName name="Z_CF84CFFB_6EA4_4410_B9A4_3DFFBE9C39A1_.wvu.Cols" localSheetId="5" hidden="1">Hoja1!$O:$O</definedName>
    <definedName name="Z_CF84CFFB_6EA4_4410_B9A4_3DFFBE9C39A1_.wvu.Cols" localSheetId="2" hidden="1">'INSTRUCTIVO PARA LLENAR'!$L:$L</definedName>
    <definedName name="Z_CF84CFFB_6EA4_4410_B9A4_3DFFBE9C39A1_.wvu.FilterData" localSheetId="3" hidden="1">CATALOGO!$A$1:$N$125</definedName>
    <definedName name="Z_CF84CFFB_6EA4_4410_B9A4_3DFFBE9C39A1_.wvu.FilterData" localSheetId="0" hidden="1">'CUADRO-NECESIDADES'!$A$10:$S$71</definedName>
    <definedName name="Z_CF84CFFB_6EA4_4410_B9A4_3DFFBE9C39A1_.wvu.FilterData" localSheetId="5" hidden="1">Hoja1!$A$4:$AO$961</definedName>
    <definedName name="Z_CF84CFFB_6EA4_4410_B9A4_3DFFBE9C39A1_.wvu.FilterData" localSheetId="2" hidden="1">'INSTRUCTIVO PARA LLENAR'!$B$11:$L$79</definedName>
    <definedName name="Z_CF84CFFB_6EA4_4410_B9A4_3DFFBE9C39A1_.wvu.FilterData" localSheetId="4" hidden="1">'LISTADO-IIEE'!$A$1:$U$898</definedName>
    <definedName name="Z_CF84CFFB_6EA4_4410_B9A4_3DFFBE9C39A1_.wvu.PrintArea" localSheetId="0" hidden="1">'CUADRO-NECESIDADES'!$A$1:$R$82</definedName>
    <definedName name="Z_CF84CFFB_6EA4_4410_B9A4_3DFFBE9C39A1_.wvu.PrintArea" localSheetId="2" hidden="1">'INSTRUCTIVO PARA LLENAR'!$B$2:$L$79</definedName>
    <definedName name="Z_CF84CFFB_6EA4_4410_B9A4_3DFFBE9C39A1_.wvu.PrintTitles" localSheetId="3" hidden="1">CATALOGO!$1:$1</definedName>
    <definedName name="Z_CF84CFFB_6EA4_4410_B9A4_3DFFBE9C39A1_.wvu.PrintTitles" localSheetId="0" hidden="1">'CUADRO-NECESIDADES'!$1:$10</definedName>
    <definedName name="Z_CF84CFFB_6EA4_4410_B9A4_3DFFBE9C39A1_.wvu.PrintTitles" localSheetId="2" hidden="1">'INSTRUCTIVO PARA LLENAR'!$2:$11</definedName>
  </definedNames>
  <calcPr calcId="191029"/>
  <customWorkbookViews>
    <customWorkbookView name="CONTA - Vista personalizada" guid="{CF84CFFB-6EA4-4410-B9A4-3DFFBE9C39A1}" mergeInterval="0" personalView="1" maximized="1" xWindow="-8" yWindow="-8" windowWidth="1382" windowHeight="784" activeSheetId="4"/>
    <customWorkbookView name="Marisela - Vista personalizada" guid="{20E0D422-172E-440B-AE45-9019330DBB0E}" mergeInterval="0" personalView="1" maximized="1" xWindow="-8" yWindow="-8" windowWidth="1936" windowHeight="1066" activeSheetId="4"/>
    <customWorkbookView name="Server-PC - Vista personalizada" guid="{8473C790-8521-4A75-B221-BD61411A1DBA}" mergeInterval="0" personalView="1" maximized="1" windowWidth="1920" windowHeight="894" activeSheetId="4"/>
    <customWorkbookView name="Usuario de Windows - Vista personalizada" guid="{6F0D0C0E-D4A7-4E8A-8B24-342BA835C688}" mergeInterval="0" personalView="1" maximized="1" xWindow="-1928" yWindow="-5" windowWidth="1936" windowHeight="1176" activeSheetId="5"/>
    <customWorkbookView name="AyN - Vista personalizada" guid="{CAE4D555-53E6-45BD-934C-8250B0922F25}" mergeInterval="0" personalView="1" maximized="1" xWindow="-8" yWindow="-8" windowWidth="1936" windowHeight="106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3" l="1"/>
  <c r="E6" i="1"/>
  <c r="D13" i="1"/>
  <c r="D15" i="1"/>
  <c r="T897" i="5"/>
  <c r="T896" i="5"/>
  <c r="T895" i="5"/>
  <c r="T894" i="5"/>
  <c r="T893" i="5"/>
  <c r="T892" i="5"/>
  <c r="T891" i="5"/>
  <c r="T890" i="5"/>
  <c r="T889" i="5"/>
  <c r="T888" i="5"/>
  <c r="T887" i="5"/>
  <c r="T886" i="5"/>
  <c r="T885" i="5"/>
  <c r="T884" i="5"/>
  <c r="T883" i="5"/>
  <c r="T882" i="5"/>
  <c r="T881" i="5"/>
  <c r="T880" i="5"/>
  <c r="T879" i="5"/>
  <c r="T878" i="5"/>
  <c r="T877" i="5"/>
  <c r="T876" i="5"/>
  <c r="T875" i="5"/>
  <c r="T874" i="5"/>
  <c r="T873" i="5"/>
  <c r="T872" i="5"/>
  <c r="T871" i="5"/>
  <c r="T870" i="5"/>
  <c r="T869" i="5"/>
  <c r="T868" i="5"/>
  <c r="T867" i="5"/>
  <c r="T866" i="5"/>
  <c r="T865" i="5"/>
  <c r="T864" i="5"/>
  <c r="T863" i="5"/>
  <c r="T862" i="5"/>
  <c r="T861" i="5"/>
  <c r="T860" i="5"/>
  <c r="T859" i="5"/>
  <c r="T858" i="5"/>
  <c r="T857" i="5"/>
  <c r="T856" i="5"/>
  <c r="T855" i="5"/>
  <c r="T854" i="5"/>
  <c r="T853" i="5"/>
  <c r="T852" i="5"/>
  <c r="T851" i="5"/>
  <c r="T850" i="5"/>
  <c r="T849" i="5"/>
  <c r="T848" i="5"/>
  <c r="T847" i="5"/>
  <c r="T846" i="5"/>
  <c r="T845" i="5"/>
  <c r="T844" i="5"/>
  <c r="T843" i="5"/>
  <c r="T842" i="5"/>
  <c r="T841" i="5"/>
  <c r="T840" i="5"/>
  <c r="T839" i="5"/>
  <c r="T838" i="5"/>
  <c r="T837" i="5"/>
  <c r="T836" i="5"/>
  <c r="T835" i="5"/>
  <c r="T834" i="5"/>
  <c r="T833" i="5"/>
  <c r="T832" i="5"/>
  <c r="T831" i="5"/>
  <c r="T830" i="5"/>
  <c r="T829" i="5"/>
  <c r="T828" i="5"/>
  <c r="T827" i="5"/>
  <c r="T826" i="5"/>
  <c r="T825" i="5"/>
  <c r="T824" i="5"/>
  <c r="T823" i="5"/>
  <c r="T822" i="5"/>
  <c r="T821" i="5"/>
  <c r="T820" i="5"/>
  <c r="T819" i="5"/>
  <c r="T818" i="5"/>
  <c r="T817" i="5"/>
  <c r="T816" i="5"/>
  <c r="T815" i="5"/>
  <c r="T814" i="5"/>
  <c r="T813" i="5"/>
  <c r="T812" i="5"/>
  <c r="T811" i="5"/>
  <c r="T810" i="5"/>
  <c r="T809" i="5"/>
  <c r="T808" i="5"/>
  <c r="T807" i="5"/>
  <c r="T806" i="5"/>
  <c r="T805" i="5"/>
  <c r="T804" i="5"/>
  <c r="T803" i="5"/>
  <c r="T802" i="5"/>
  <c r="T801" i="5"/>
  <c r="T800" i="5"/>
  <c r="T799" i="5"/>
  <c r="T798" i="5"/>
  <c r="T797" i="5"/>
  <c r="T796" i="5"/>
  <c r="T795" i="5"/>
  <c r="T794" i="5"/>
  <c r="T793" i="5"/>
  <c r="T792" i="5"/>
  <c r="T791" i="5"/>
  <c r="T790" i="5"/>
  <c r="T789" i="5"/>
  <c r="T788" i="5"/>
  <c r="T787" i="5"/>
  <c r="T786" i="5"/>
  <c r="T785" i="5"/>
  <c r="T784" i="5"/>
  <c r="T783" i="5"/>
  <c r="T782" i="5"/>
  <c r="T781" i="5"/>
  <c r="T780" i="5"/>
  <c r="T779" i="5"/>
  <c r="T778" i="5"/>
  <c r="T777" i="5"/>
  <c r="T776" i="5"/>
  <c r="T775" i="5"/>
  <c r="T774" i="5"/>
  <c r="T773" i="5"/>
  <c r="T772" i="5"/>
  <c r="T771" i="5"/>
  <c r="T770" i="5"/>
  <c r="T769" i="5"/>
  <c r="T768" i="5"/>
  <c r="T767" i="5"/>
  <c r="T766" i="5"/>
  <c r="T765" i="5"/>
  <c r="T764" i="5"/>
  <c r="T763" i="5"/>
  <c r="T762" i="5"/>
  <c r="T761" i="5"/>
  <c r="T760" i="5"/>
  <c r="T759" i="5"/>
  <c r="T758" i="5"/>
  <c r="T757" i="5"/>
  <c r="T756" i="5"/>
  <c r="T755" i="5"/>
  <c r="T754" i="5"/>
  <c r="T753" i="5"/>
  <c r="T752" i="5"/>
  <c r="T751" i="5"/>
  <c r="T750" i="5"/>
  <c r="T749" i="5"/>
  <c r="T748" i="5"/>
  <c r="T747" i="5"/>
  <c r="T746" i="5"/>
  <c r="T745" i="5"/>
  <c r="T744" i="5"/>
  <c r="T743" i="5"/>
  <c r="T742" i="5"/>
  <c r="T741" i="5"/>
  <c r="T740" i="5"/>
  <c r="T739" i="5"/>
  <c r="T738" i="5"/>
  <c r="T737" i="5"/>
  <c r="T736" i="5"/>
  <c r="T735" i="5"/>
  <c r="T734" i="5"/>
  <c r="T733" i="5"/>
  <c r="T732" i="5"/>
  <c r="T731" i="5"/>
  <c r="T730" i="5"/>
  <c r="T729" i="5"/>
  <c r="T728" i="5"/>
  <c r="T727" i="5"/>
  <c r="T726" i="5"/>
  <c r="T725" i="5"/>
  <c r="T724" i="5"/>
  <c r="T723" i="5"/>
  <c r="T722" i="5"/>
  <c r="T721" i="5"/>
  <c r="T720" i="5"/>
  <c r="T719" i="5"/>
  <c r="T718" i="5"/>
  <c r="T717" i="5"/>
  <c r="T716" i="5"/>
  <c r="T715" i="5"/>
  <c r="T714" i="5"/>
  <c r="T713" i="5"/>
  <c r="T712" i="5"/>
  <c r="T711" i="5"/>
  <c r="T710" i="5"/>
  <c r="T709" i="5"/>
  <c r="T708" i="5"/>
  <c r="T707" i="5"/>
  <c r="T706" i="5"/>
  <c r="T705" i="5"/>
  <c r="T704" i="5"/>
  <c r="T703" i="5"/>
  <c r="T702" i="5"/>
  <c r="T701" i="5"/>
  <c r="T700" i="5"/>
  <c r="T699" i="5"/>
  <c r="T698" i="5"/>
  <c r="T697" i="5"/>
  <c r="T696" i="5"/>
  <c r="T695" i="5"/>
  <c r="T694" i="5"/>
  <c r="T693" i="5"/>
  <c r="T692" i="5"/>
  <c r="T691" i="5"/>
  <c r="T690" i="5"/>
  <c r="T689" i="5"/>
  <c r="T688" i="5"/>
  <c r="T687" i="5"/>
  <c r="T686" i="5"/>
  <c r="T685" i="5"/>
  <c r="T684" i="5"/>
  <c r="T683" i="5"/>
  <c r="T682" i="5"/>
  <c r="T681" i="5"/>
  <c r="T680" i="5"/>
  <c r="T679" i="5"/>
  <c r="T678" i="5"/>
  <c r="T677" i="5"/>
  <c r="T676" i="5"/>
  <c r="T675" i="5"/>
  <c r="T674" i="5"/>
  <c r="T673" i="5"/>
  <c r="T672" i="5"/>
  <c r="T671" i="5"/>
  <c r="T670" i="5"/>
  <c r="T669" i="5"/>
  <c r="T668" i="5"/>
  <c r="T667" i="5"/>
  <c r="T666" i="5"/>
  <c r="T665" i="5"/>
  <c r="T664" i="5"/>
  <c r="T663" i="5"/>
  <c r="T662" i="5"/>
  <c r="T661" i="5"/>
  <c r="T660" i="5"/>
  <c r="T659" i="5"/>
  <c r="T658" i="5"/>
  <c r="T657" i="5"/>
  <c r="T656" i="5"/>
  <c r="T655" i="5"/>
  <c r="T654" i="5"/>
  <c r="T653" i="5"/>
  <c r="T652" i="5"/>
  <c r="T651" i="5"/>
  <c r="T650" i="5"/>
  <c r="T649" i="5"/>
  <c r="T648" i="5"/>
  <c r="T647" i="5"/>
  <c r="T646" i="5"/>
  <c r="T645" i="5"/>
  <c r="T644" i="5"/>
  <c r="T643" i="5"/>
  <c r="T642" i="5"/>
  <c r="T641" i="5"/>
  <c r="T640" i="5"/>
  <c r="T639" i="5"/>
  <c r="T638" i="5"/>
  <c r="T637" i="5"/>
  <c r="T636" i="5"/>
  <c r="T635" i="5"/>
  <c r="T634" i="5"/>
  <c r="T633" i="5"/>
  <c r="T632" i="5"/>
  <c r="T631" i="5"/>
  <c r="T630" i="5"/>
  <c r="T629" i="5"/>
  <c r="T628" i="5"/>
  <c r="T627" i="5"/>
  <c r="T626" i="5"/>
  <c r="T625" i="5"/>
  <c r="T624" i="5"/>
  <c r="T623" i="5"/>
  <c r="T622" i="5"/>
  <c r="T621" i="5"/>
  <c r="T620" i="5"/>
  <c r="T619" i="5"/>
  <c r="T618" i="5"/>
  <c r="T617" i="5"/>
  <c r="T616" i="5"/>
  <c r="T615" i="5"/>
  <c r="T614" i="5"/>
  <c r="T613" i="5"/>
  <c r="T612" i="5"/>
  <c r="T611" i="5"/>
  <c r="T610" i="5"/>
  <c r="T609" i="5"/>
  <c r="T608" i="5"/>
  <c r="T607" i="5"/>
  <c r="T606" i="5"/>
  <c r="T605" i="5"/>
  <c r="T604" i="5"/>
  <c r="T603" i="5"/>
  <c r="T602" i="5"/>
  <c r="T601" i="5"/>
  <c r="T600" i="5"/>
  <c r="T599" i="5"/>
  <c r="T598" i="5"/>
  <c r="T597" i="5"/>
  <c r="T596" i="5"/>
  <c r="T595" i="5"/>
  <c r="T594" i="5"/>
  <c r="T593" i="5"/>
  <c r="T592" i="5"/>
  <c r="T591" i="5"/>
  <c r="T590" i="5"/>
  <c r="T589" i="5"/>
  <c r="T588" i="5"/>
  <c r="T587" i="5"/>
  <c r="T586" i="5"/>
  <c r="T585" i="5"/>
  <c r="T584" i="5"/>
  <c r="T583" i="5"/>
  <c r="T582" i="5"/>
  <c r="T581" i="5"/>
  <c r="T580" i="5"/>
  <c r="T579" i="5"/>
  <c r="T578" i="5"/>
  <c r="T577" i="5"/>
  <c r="T576" i="5"/>
  <c r="T575" i="5"/>
  <c r="T574" i="5"/>
  <c r="T573" i="5"/>
  <c r="T572" i="5"/>
  <c r="T571" i="5"/>
  <c r="T570" i="5"/>
  <c r="T569" i="5"/>
  <c r="T568" i="5"/>
  <c r="T567" i="5"/>
  <c r="T566" i="5"/>
  <c r="T565" i="5"/>
  <c r="T564" i="5"/>
  <c r="T563" i="5"/>
  <c r="T562" i="5"/>
  <c r="T561" i="5"/>
  <c r="T560" i="5"/>
  <c r="T559" i="5"/>
  <c r="T558" i="5"/>
  <c r="T557" i="5"/>
  <c r="T556" i="5"/>
  <c r="T555" i="5"/>
  <c r="T554" i="5"/>
  <c r="T553" i="5"/>
  <c r="T552" i="5"/>
  <c r="T551" i="5"/>
  <c r="T550" i="5"/>
  <c r="T549" i="5"/>
  <c r="T548" i="5"/>
  <c r="T547" i="5"/>
  <c r="T546" i="5"/>
  <c r="T545" i="5"/>
  <c r="T544" i="5"/>
  <c r="T543" i="5"/>
  <c r="T542" i="5"/>
  <c r="T541" i="5"/>
  <c r="T540" i="5"/>
  <c r="T539" i="5"/>
  <c r="T538" i="5"/>
  <c r="T537" i="5"/>
  <c r="T536" i="5"/>
  <c r="T535" i="5"/>
  <c r="T534" i="5"/>
  <c r="T533" i="5"/>
  <c r="T532" i="5"/>
  <c r="T531" i="5"/>
  <c r="T530" i="5"/>
  <c r="T529" i="5"/>
  <c r="T528" i="5"/>
  <c r="T527" i="5"/>
  <c r="T526" i="5"/>
  <c r="T525" i="5"/>
  <c r="T524" i="5"/>
  <c r="T523" i="5"/>
  <c r="T522" i="5"/>
  <c r="T521" i="5"/>
  <c r="T520" i="5"/>
  <c r="T519" i="5"/>
  <c r="T518" i="5"/>
  <c r="T517" i="5"/>
  <c r="T516" i="5"/>
  <c r="T515" i="5"/>
  <c r="T514" i="5"/>
  <c r="T513" i="5"/>
  <c r="T512" i="5"/>
  <c r="T511" i="5"/>
  <c r="T510" i="5"/>
  <c r="T509" i="5"/>
  <c r="T508" i="5"/>
  <c r="T507" i="5"/>
  <c r="T506" i="5"/>
  <c r="T505" i="5"/>
  <c r="T504" i="5"/>
  <c r="T503" i="5"/>
  <c r="T502" i="5"/>
  <c r="T501" i="5"/>
  <c r="T500" i="5"/>
  <c r="T499" i="5"/>
  <c r="T498" i="5"/>
  <c r="T497" i="5"/>
  <c r="T496" i="5"/>
  <c r="T495" i="5"/>
  <c r="T494" i="5"/>
  <c r="T493" i="5"/>
  <c r="T492" i="5"/>
  <c r="T491" i="5"/>
  <c r="T490" i="5"/>
  <c r="T489" i="5"/>
  <c r="T488" i="5"/>
  <c r="T487" i="5"/>
  <c r="T486" i="5"/>
  <c r="T485" i="5"/>
  <c r="T484" i="5"/>
  <c r="T483" i="5"/>
  <c r="T482" i="5"/>
  <c r="T481" i="5"/>
  <c r="T480" i="5"/>
  <c r="T479" i="5"/>
  <c r="T478" i="5"/>
  <c r="T477" i="5"/>
  <c r="T476" i="5"/>
  <c r="T475" i="5"/>
  <c r="T474" i="5"/>
  <c r="T473" i="5"/>
  <c r="T472" i="5"/>
  <c r="T471" i="5"/>
  <c r="T470" i="5"/>
  <c r="T469" i="5"/>
  <c r="T468" i="5"/>
  <c r="T467" i="5"/>
  <c r="T466" i="5"/>
  <c r="T465" i="5"/>
  <c r="T464" i="5"/>
  <c r="T463" i="5"/>
  <c r="T462" i="5"/>
  <c r="T461" i="5"/>
  <c r="T460" i="5"/>
  <c r="T459" i="5"/>
  <c r="T458" i="5"/>
  <c r="T457" i="5"/>
  <c r="T456" i="5"/>
  <c r="T455" i="5"/>
  <c r="T454" i="5"/>
  <c r="T453" i="5"/>
  <c r="T452" i="5"/>
  <c r="T451" i="5"/>
  <c r="T450" i="5"/>
  <c r="T449" i="5"/>
  <c r="T448" i="5"/>
  <c r="T447" i="5"/>
  <c r="T446" i="5"/>
  <c r="T445" i="5"/>
  <c r="T444" i="5"/>
  <c r="T443" i="5"/>
  <c r="T442" i="5"/>
  <c r="T441" i="5"/>
  <c r="T440" i="5"/>
  <c r="T439" i="5"/>
  <c r="T438" i="5"/>
  <c r="T437" i="5"/>
  <c r="T436" i="5"/>
  <c r="T435" i="5"/>
  <c r="T434" i="5"/>
  <c r="T433" i="5"/>
  <c r="T432" i="5"/>
  <c r="T431" i="5"/>
  <c r="T430" i="5"/>
  <c r="T429" i="5"/>
  <c r="T428" i="5"/>
  <c r="T427" i="5"/>
  <c r="T426" i="5"/>
  <c r="T425" i="5"/>
  <c r="T424" i="5"/>
  <c r="T423" i="5"/>
  <c r="T422" i="5"/>
  <c r="T421" i="5"/>
  <c r="T420" i="5"/>
  <c r="T419" i="5"/>
  <c r="T418" i="5"/>
  <c r="T417" i="5"/>
  <c r="T416" i="5"/>
  <c r="T415" i="5"/>
  <c r="T414" i="5"/>
  <c r="T413" i="5"/>
  <c r="T412" i="5"/>
  <c r="T411" i="5"/>
  <c r="T410" i="5"/>
  <c r="T409" i="5"/>
  <c r="T408" i="5"/>
  <c r="T407" i="5"/>
  <c r="T406" i="5"/>
  <c r="T405" i="5"/>
  <c r="T404" i="5"/>
  <c r="T403" i="5"/>
  <c r="T402" i="5"/>
  <c r="T401" i="5"/>
  <c r="T400" i="5"/>
  <c r="T399" i="5"/>
  <c r="T398" i="5"/>
  <c r="T397" i="5"/>
  <c r="T396" i="5"/>
  <c r="T395" i="5"/>
  <c r="T394" i="5"/>
  <c r="T393" i="5"/>
  <c r="T392" i="5"/>
  <c r="T391" i="5"/>
  <c r="T390" i="5"/>
  <c r="T389" i="5"/>
  <c r="T388" i="5"/>
  <c r="T387" i="5"/>
  <c r="T386" i="5"/>
  <c r="T385" i="5"/>
  <c r="T384" i="5"/>
  <c r="T383" i="5"/>
  <c r="T382" i="5"/>
  <c r="T381" i="5"/>
  <c r="T380" i="5"/>
  <c r="T379" i="5"/>
  <c r="T378" i="5"/>
  <c r="T377" i="5"/>
  <c r="T376" i="5"/>
  <c r="T375" i="5"/>
  <c r="T374" i="5"/>
  <c r="T373" i="5"/>
  <c r="T372" i="5"/>
  <c r="T371" i="5"/>
  <c r="T370" i="5"/>
  <c r="T369" i="5"/>
  <c r="T368" i="5"/>
  <c r="T367" i="5"/>
  <c r="T366" i="5"/>
  <c r="T365" i="5"/>
  <c r="T364" i="5"/>
  <c r="T363" i="5"/>
  <c r="T362" i="5"/>
  <c r="T361" i="5"/>
  <c r="T360" i="5"/>
  <c r="T359" i="5"/>
  <c r="T358" i="5"/>
  <c r="T357" i="5"/>
  <c r="T356" i="5"/>
  <c r="T355" i="5"/>
  <c r="T354" i="5"/>
  <c r="T353" i="5"/>
  <c r="T352" i="5"/>
  <c r="T351" i="5"/>
  <c r="T350" i="5"/>
  <c r="T349" i="5"/>
  <c r="T348" i="5"/>
  <c r="T347" i="5"/>
  <c r="T346" i="5"/>
  <c r="T345" i="5"/>
  <c r="T344" i="5"/>
  <c r="T343" i="5"/>
  <c r="T342" i="5"/>
  <c r="T341" i="5"/>
  <c r="T340" i="5"/>
  <c r="T339" i="5"/>
  <c r="T338" i="5"/>
  <c r="T337" i="5"/>
  <c r="T336" i="5"/>
  <c r="T335" i="5"/>
  <c r="T334" i="5"/>
  <c r="T333" i="5"/>
  <c r="T332" i="5"/>
  <c r="T331" i="5"/>
  <c r="T330" i="5"/>
  <c r="T329" i="5"/>
  <c r="T328" i="5"/>
  <c r="T327" i="5"/>
  <c r="T326" i="5"/>
  <c r="T325" i="5"/>
  <c r="T324" i="5"/>
  <c r="T323" i="5"/>
  <c r="T322" i="5"/>
  <c r="T321" i="5"/>
  <c r="T320" i="5"/>
  <c r="T319" i="5"/>
  <c r="T318" i="5"/>
  <c r="T317" i="5"/>
  <c r="T316" i="5"/>
  <c r="T315" i="5"/>
  <c r="T314" i="5"/>
  <c r="T313" i="5"/>
  <c r="T312" i="5"/>
  <c r="T311" i="5"/>
  <c r="T310" i="5"/>
  <c r="T309" i="5"/>
  <c r="T308" i="5"/>
  <c r="T307" i="5"/>
  <c r="T306" i="5"/>
  <c r="T305" i="5"/>
  <c r="T304" i="5"/>
  <c r="T303" i="5"/>
  <c r="T302" i="5"/>
  <c r="T301" i="5"/>
  <c r="T300" i="5"/>
  <c r="T299" i="5"/>
  <c r="T298" i="5"/>
  <c r="T297" i="5"/>
  <c r="T296" i="5"/>
  <c r="T295" i="5"/>
  <c r="T294" i="5"/>
  <c r="T293" i="5"/>
  <c r="T292" i="5"/>
  <c r="T291" i="5"/>
  <c r="T290" i="5"/>
  <c r="T289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5" i="5"/>
  <c r="T274" i="5"/>
  <c r="T273" i="5"/>
  <c r="T272" i="5"/>
  <c r="T271" i="5"/>
  <c r="T270" i="5"/>
  <c r="T269" i="5"/>
  <c r="T268" i="5"/>
  <c r="T267" i="5"/>
  <c r="T266" i="5"/>
  <c r="T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2" i="5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S12" i="1" l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S20" i="1"/>
  <c r="T20" i="1"/>
  <c r="U20" i="1"/>
  <c r="V20" i="1"/>
  <c r="S21" i="1"/>
  <c r="T21" i="1"/>
  <c r="U21" i="1"/>
  <c r="V21" i="1"/>
  <c r="S22" i="1"/>
  <c r="T22" i="1"/>
  <c r="U22" i="1"/>
  <c r="V22" i="1"/>
  <c r="S23" i="1"/>
  <c r="T23" i="1"/>
  <c r="U23" i="1"/>
  <c r="V23" i="1"/>
  <c r="S24" i="1"/>
  <c r="T24" i="1"/>
  <c r="U24" i="1"/>
  <c r="V24" i="1"/>
  <c r="S25" i="1"/>
  <c r="T25" i="1"/>
  <c r="U25" i="1"/>
  <c r="V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30" i="1"/>
  <c r="T30" i="1"/>
  <c r="U30" i="1"/>
  <c r="V30" i="1"/>
  <c r="S31" i="1"/>
  <c r="T31" i="1"/>
  <c r="U31" i="1"/>
  <c r="V31" i="1"/>
  <c r="S32" i="1"/>
  <c r="T32" i="1"/>
  <c r="U32" i="1"/>
  <c r="V32" i="1"/>
  <c r="S33" i="1"/>
  <c r="T33" i="1"/>
  <c r="U33" i="1"/>
  <c r="V33" i="1"/>
  <c r="S34" i="1"/>
  <c r="T34" i="1"/>
  <c r="U34" i="1"/>
  <c r="V34" i="1"/>
  <c r="S35" i="1"/>
  <c r="T35" i="1"/>
  <c r="U35" i="1"/>
  <c r="V35" i="1"/>
  <c r="S36" i="1"/>
  <c r="T36" i="1"/>
  <c r="U36" i="1"/>
  <c r="V36" i="1"/>
  <c r="S37" i="1"/>
  <c r="T37" i="1"/>
  <c r="U37" i="1"/>
  <c r="V37" i="1"/>
  <c r="S38" i="1"/>
  <c r="T38" i="1"/>
  <c r="U38" i="1"/>
  <c r="V38" i="1"/>
  <c r="S39" i="1"/>
  <c r="T39" i="1"/>
  <c r="U39" i="1"/>
  <c r="V39" i="1"/>
  <c r="S40" i="1"/>
  <c r="T40" i="1"/>
  <c r="U40" i="1"/>
  <c r="V40" i="1"/>
  <c r="S41" i="1"/>
  <c r="T41" i="1"/>
  <c r="U41" i="1"/>
  <c r="V41" i="1"/>
  <c r="S42" i="1"/>
  <c r="T42" i="1"/>
  <c r="U42" i="1"/>
  <c r="V42" i="1"/>
  <c r="S43" i="1"/>
  <c r="T43" i="1"/>
  <c r="U43" i="1"/>
  <c r="V43" i="1"/>
  <c r="S44" i="1"/>
  <c r="T44" i="1"/>
  <c r="U44" i="1"/>
  <c r="V44" i="1"/>
  <c r="S45" i="1"/>
  <c r="T45" i="1"/>
  <c r="U45" i="1"/>
  <c r="V45" i="1"/>
  <c r="S46" i="1"/>
  <c r="T46" i="1"/>
  <c r="U46" i="1"/>
  <c r="V46" i="1"/>
  <c r="S47" i="1"/>
  <c r="T47" i="1"/>
  <c r="U47" i="1"/>
  <c r="V47" i="1"/>
  <c r="S48" i="1"/>
  <c r="T48" i="1"/>
  <c r="U48" i="1"/>
  <c r="V48" i="1"/>
  <c r="S49" i="1"/>
  <c r="T49" i="1"/>
  <c r="U49" i="1"/>
  <c r="V49" i="1"/>
  <c r="S50" i="1"/>
  <c r="T50" i="1"/>
  <c r="U50" i="1"/>
  <c r="V50" i="1"/>
  <c r="S51" i="1"/>
  <c r="T51" i="1"/>
  <c r="U51" i="1"/>
  <c r="V51" i="1"/>
  <c r="S52" i="1"/>
  <c r="T52" i="1"/>
  <c r="U52" i="1"/>
  <c r="V52" i="1"/>
  <c r="S53" i="1"/>
  <c r="T53" i="1"/>
  <c r="U53" i="1"/>
  <c r="V53" i="1"/>
  <c r="S54" i="1"/>
  <c r="T54" i="1"/>
  <c r="U54" i="1"/>
  <c r="V54" i="1"/>
  <c r="S55" i="1"/>
  <c r="T55" i="1"/>
  <c r="U55" i="1"/>
  <c r="V55" i="1"/>
  <c r="S56" i="1"/>
  <c r="T56" i="1"/>
  <c r="U56" i="1"/>
  <c r="V56" i="1"/>
  <c r="S57" i="1"/>
  <c r="T57" i="1"/>
  <c r="U57" i="1"/>
  <c r="V57" i="1"/>
  <c r="S58" i="1"/>
  <c r="T58" i="1"/>
  <c r="U58" i="1"/>
  <c r="V58" i="1"/>
  <c r="S59" i="1"/>
  <c r="T59" i="1"/>
  <c r="U59" i="1"/>
  <c r="V59" i="1"/>
  <c r="S60" i="1"/>
  <c r="T60" i="1"/>
  <c r="U60" i="1"/>
  <c r="V60" i="1"/>
  <c r="S61" i="1"/>
  <c r="T61" i="1"/>
  <c r="U61" i="1"/>
  <c r="V61" i="1"/>
  <c r="S62" i="1"/>
  <c r="T62" i="1"/>
  <c r="U62" i="1"/>
  <c r="V62" i="1"/>
  <c r="S63" i="1"/>
  <c r="T63" i="1"/>
  <c r="U63" i="1"/>
  <c r="V63" i="1"/>
  <c r="S64" i="1"/>
  <c r="T64" i="1"/>
  <c r="U64" i="1"/>
  <c r="V64" i="1"/>
  <c r="S65" i="1"/>
  <c r="T65" i="1"/>
  <c r="U65" i="1"/>
  <c r="V65" i="1"/>
  <c r="S66" i="1"/>
  <c r="T66" i="1"/>
  <c r="U66" i="1"/>
  <c r="V66" i="1"/>
  <c r="S67" i="1"/>
  <c r="T67" i="1"/>
  <c r="U67" i="1"/>
  <c r="V67" i="1"/>
  <c r="S68" i="1"/>
  <c r="T68" i="1"/>
  <c r="U68" i="1"/>
  <c r="V68" i="1"/>
  <c r="S69" i="1"/>
  <c r="T69" i="1"/>
  <c r="U69" i="1"/>
  <c r="V69" i="1"/>
  <c r="S70" i="1"/>
  <c r="T70" i="1"/>
  <c r="U70" i="1"/>
  <c r="V70" i="1"/>
  <c r="S71" i="1"/>
  <c r="T71" i="1"/>
  <c r="U71" i="1"/>
  <c r="V71" i="1"/>
  <c r="S72" i="1"/>
  <c r="T72" i="1"/>
  <c r="U72" i="1"/>
  <c r="V72" i="1"/>
  <c r="S73" i="1"/>
  <c r="T73" i="1"/>
  <c r="U73" i="1"/>
  <c r="V73" i="1"/>
  <c r="S74" i="1"/>
  <c r="T74" i="1"/>
  <c r="U74" i="1"/>
  <c r="V74" i="1"/>
  <c r="S75" i="1"/>
  <c r="T75" i="1"/>
  <c r="U75" i="1"/>
  <c r="V75" i="1"/>
  <c r="S76" i="1"/>
  <c r="T76" i="1"/>
  <c r="U76" i="1"/>
  <c r="V76" i="1"/>
  <c r="S77" i="1"/>
  <c r="T77" i="1"/>
  <c r="U77" i="1"/>
  <c r="V77" i="1"/>
  <c r="S78" i="1"/>
  <c r="T78" i="1"/>
  <c r="U78" i="1"/>
  <c r="V78" i="1"/>
  <c r="S79" i="1"/>
  <c r="T79" i="1"/>
  <c r="U79" i="1"/>
  <c r="V79" i="1"/>
  <c r="S80" i="1"/>
  <c r="T80" i="1"/>
  <c r="U80" i="1"/>
  <c r="V80" i="1"/>
  <c r="S81" i="1"/>
  <c r="T81" i="1"/>
  <c r="U81" i="1"/>
  <c r="V81" i="1"/>
  <c r="V11" i="1"/>
  <c r="U11" i="1"/>
  <c r="T11" i="1"/>
  <c r="S11" i="1"/>
  <c r="D16" i="1"/>
  <c r="J16" i="1" s="1"/>
  <c r="E16" i="1"/>
  <c r="I16" i="1"/>
  <c r="D17" i="1"/>
  <c r="J17" i="1" s="1"/>
  <c r="E17" i="1"/>
  <c r="I17" i="1"/>
  <c r="D18" i="1"/>
  <c r="J18" i="1" s="1"/>
  <c r="E18" i="1"/>
  <c r="I18" i="1"/>
  <c r="D19" i="1"/>
  <c r="J19" i="1" s="1"/>
  <c r="E19" i="1"/>
  <c r="I19" i="1"/>
  <c r="D20" i="1"/>
  <c r="J20" i="1" s="1"/>
  <c r="E20" i="1"/>
  <c r="I20" i="1"/>
  <c r="D21" i="1"/>
  <c r="J21" i="1" s="1"/>
  <c r="E21" i="1"/>
  <c r="I21" i="1"/>
  <c r="D22" i="1"/>
  <c r="J22" i="1" s="1"/>
  <c r="E22" i="1"/>
  <c r="I22" i="1"/>
  <c r="D23" i="1"/>
  <c r="J23" i="1" s="1"/>
  <c r="E23" i="1"/>
  <c r="I23" i="1"/>
  <c r="D24" i="1"/>
  <c r="J24" i="1" s="1"/>
  <c r="E24" i="1"/>
  <c r="I24" i="1"/>
  <c r="D25" i="1"/>
  <c r="J25" i="1" s="1"/>
  <c r="E25" i="1"/>
  <c r="I25" i="1"/>
  <c r="D26" i="1"/>
  <c r="J26" i="1" s="1"/>
  <c r="E26" i="1"/>
  <c r="I26" i="1"/>
  <c r="D27" i="1"/>
  <c r="J27" i="1" s="1"/>
  <c r="E27" i="1"/>
  <c r="I27" i="1"/>
  <c r="D28" i="1"/>
  <c r="J28" i="1" s="1"/>
  <c r="E28" i="1"/>
  <c r="I28" i="1"/>
  <c r="D29" i="1"/>
  <c r="J29" i="1" s="1"/>
  <c r="E29" i="1"/>
  <c r="I29" i="1"/>
  <c r="D30" i="1"/>
  <c r="J30" i="1" s="1"/>
  <c r="E30" i="1"/>
  <c r="I30" i="1"/>
  <c r="D31" i="1"/>
  <c r="J31" i="1" s="1"/>
  <c r="E31" i="1"/>
  <c r="I31" i="1"/>
  <c r="D32" i="1"/>
  <c r="J32" i="1" s="1"/>
  <c r="E32" i="1"/>
  <c r="I32" i="1"/>
  <c r="D33" i="1"/>
  <c r="J33" i="1" s="1"/>
  <c r="E33" i="1"/>
  <c r="I33" i="1"/>
  <c r="D34" i="1"/>
  <c r="J34" i="1" s="1"/>
  <c r="E34" i="1"/>
  <c r="I34" i="1"/>
  <c r="D35" i="1"/>
  <c r="J35" i="1" s="1"/>
  <c r="E35" i="1"/>
  <c r="I35" i="1"/>
  <c r="D36" i="1"/>
  <c r="J36" i="1" s="1"/>
  <c r="E36" i="1"/>
  <c r="I36" i="1"/>
  <c r="D37" i="1"/>
  <c r="J37" i="1" s="1"/>
  <c r="E37" i="1"/>
  <c r="I37" i="1"/>
  <c r="D38" i="1"/>
  <c r="J38" i="1" s="1"/>
  <c r="E38" i="1"/>
  <c r="I38" i="1"/>
  <c r="D39" i="1"/>
  <c r="J39" i="1" s="1"/>
  <c r="E39" i="1"/>
  <c r="I39" i="1"/>
  <c r="D40" i="1"/>
  <c r="J40" i="1" s="1"/>
  <c r="E40" i="1"/>
  <c r="I40" i="1"/>
  <c r="D41" i="1"/>
  <c r="J41" i="1" s="1"/>
  <c r="E41" i="1"/>
  <c r="I41" i="1"/>
  <c r="D42" i="1"/>
  <c r="J42" i="1" s="1"/>
  <c r="E42" i="1"/>
  <c r="I42" i="1"/>
  <c r="D43" i="1"/>
  <c r="J43" i="1" s="1"/>
  <c r="E43" i="1"/>
  <c r="I43" i="1"/>
  <c r="D44" i="1"/>
  <c r="J44" i="1" s="1"/>
  <c r="E44" i="1"/>
  <c r="I44" i="1"/>
  <c r="D45" i="1"/>
  <c r="J45" i="1" s="1"/>
  <c r="E45" i="1"/>
  <c r="I45" i="1"/>
  <c r="D46" i="1"/>
  <c r="J46" i="1" s="1"/>
  <c r="E46" i="1"/>
  <c r="I46" i="1"/>
  <c r="D47" i="1"/>
  <c r="J47" i="1" s="1"/>
  <c r="E47" i="1"/>
  <c r="I47" i="1"/>
  <c r="D48" i="1"/>
  <c r="J48" i="1" s="1"/>
  <c r="E48" i="1"/>
  <c r="I48" i="1"/>
  <c r="D49" i="1"/>
  <c r="J49" i="1" s="1"/>
  <c r="E49" i="1"/>
  <c r="I49" i="1"/>
  <c r="D50" i="1"/>
  <c r="J50" i="1" s="1"/>
  <c r="E50" i="1"/>
  <c r="I50" i="1"/>
  <c r="D51" i="1"/>
  <c r="J51" i="1" s="1"/>
  <c r="E51" i="1"/>
  <c r="I51" i="1"/>
  <c r="D52" i="1"/>
  <c r="J52" i="1" s="1"/>
  <c r="E52" i="1"/>
  <c r="I52" i="1"/>
  <c r="D53" i="1"/>
  <c r="J53" i="1" s="1"/>
  <c r="E53" i="1"/>
  <c r="I53" i="1"/>
  <c r="D54" i="1"/>
  <c r="J54" i="1" s="1"/>
  <c r="E54" i="1"/>
  <c r="I54" i="1"/>
  <c r="D55" i="1"/>
  <c r="J55" i="1" s="1"/>
  <c r="E55" i="1"/>
  <c r="I55" i="1"/>
  <c r="D56" i="1"/>
  <c r="J56" i="1" s="1"/>
  <c r="E56" i="1"/>
  <c r="I56" i="1"/>
  <c r="D57" i="1"/>
  <c r="J57" i="1" s="1"/>
  <c r="E57" i="1"/>
  <c r="I57" i="1"/>
  <c r="D58" i="1"/>
  <c r="J58" i="1" s="1"/>
  <c r="E58" i="1"/>
  <c r="I58" i="1"/>
  <c r="D59" i="1"/>
  <c r="J59" i="1" s="1"/>
  <c r="E59" i="1"/>
  <c r="I59" i="1"/>
  <c r="D60" i="1"/>
  <c r="J60" i="1" s="1"/>
  <c r="E60" i="1"/>
  <c r="I60" i="1"/>
  <c r="D61" i="1"/>
  <c r="J61" i="1" s="1"/>
  <c r="E61" i="1"/>
  <c r="I61" i="1"/>
  <c r="D62" i="1"/>
  <c r="J62" i="1" s="1"/>
  <c r="E62" i="1"/>
  <c r="I62" i="1"/>
  <c r="D63" i="1"/>
  <c r="J63" i="1" s="1"/>
  <c r="E63" i="1"/>
  <c r="I63" i="1"/>
  <c r="D64" i="1"/>
  <c r="J64" i="1" s="1"/>
  <c r="E64" i="1"/>
  <c r="I64" i="1"/>
  <c r="D65" i="1"/>
  <c r="J65" i="1" s="1"/>
  <c r="E65" i="1"/>
  <c r="I65" i="1"/>
  <c r="D66" i="1"/>
  <c r="J66" i="1" s="1"/>
  <c r="E66" i="1"/>
  <c r="I66" i="1"/>
  <c r="D67" i="1"/>
  <c r="J67" i="1" s="1"/>
  <c r="E67" i="1"/>
  <c r="I67" i="1"/>
  <c r="D68" i="1"/>
  <c r="J68" i="1" s="1"/>
  <c r="E68" i="1"/>
  <c r="I68" i="1"/>
  <c r="D69" i="1"/>
  <c r="J69" i="1" s="1"/>
  <c r="E69" i="1"/>
  <c r="I69" i="1"/>
  <c r="D70" i="1"/>
  <c r="J70" i="1" s="1"/>
  <c r="E70" i="1"/>
  <c r="I70" i="1"/>
  <c r="D71" i="1"/>
  <c r="J71" i="1" s="1"/>
  <c r="E71" i="1"/>
  <c r="I71" i="1"/>
  <c r="D72" i="1"/>
  <c r="J72" i="1" s="1"/>
  <c r="E72" i="1"/>
  <c r="I72" i="1"/>
  <c r="D73" i="1"/>
  <c r="J73" i="1" s="1"/>
  <c r="E73" i="1"/>
  <c r="I73" i="1"/>
  <c r="D74" i="1"/>
  <c r="J74" i="1" s="1"/>
  <c r="E74" i="1"/>
  <c r="I74" i="1"/>
  <c r="D75" i="1"/>
  <c r="J75" i="1" s="1"/>
  <c r="E75" i="1"/>
  <c r="I75" i="1"/>
  <c r="D76" i="1"/>
  <c r="J76" i="1" s="1"/>
  <c r="E76" i="1"/>
  <c r="I76" i="1"/>
  <c r="D77" i="1"/>
  <c r="J77" i="1" s="1"/>
  <c r="E77" i="1"/>
  <c r="I77" i="1"/>
  <c r="D78" i="1"/>
  <c r="J78" i="1" s="1"/>
  <c r="E78" i="1"/>
  <c r="I78" i="1"/>
  <c r="D79" i="1"/>
  <c r="J79" i="1" s="1"/>
  <c r="E79" i="1"/>
  <c r="I79" i="1"/>
  <c r="D80" i="1"/>
  <c r="J80" i="1" s="1"/>
  <c r="E80" i="1"/>
  <c r="I80" i="1"/>
  <c r="D81" i="1"/>
  <c r="J81" i="1" s="1"/>
  <c r="E81" i="1"/>
  <c r="I81" i="1"/>
  <c r="Q11" i="1" l="1"/>
  <c r="Q13" i="1"/>
  <c r="E12" i="1"/>
  <c r="E13" i="1" l="1"/>
  <c r="J13" i="1"/>
  <c r="Q2" i="5" l="1"/>
  <c r="M2" i="5" s="1"/>
  <c r="Q3" i="5" l="1"/>
  <c r="M3" i="5" s="1"/>
  <c r="Q4" i="5"/>
  <c r="M4" i="5" s="1"/>
  <c r="Q5" i="5"/>
  <c r="M5" i="5" s="1"/>
  <c r="Q6" i="5"/>
  <c r="M6" i="5" s="1"/>
  <c r="Q7" i="5"/>
  <c r="M7" i="5" s="1"/>
  <c r="Q8" i="5"/>
  <c r="M8" i="5" s="1"/>
  <c r="Q9" i="5"/>
  <c r="M9" i="5" s="1"/>
  <c r="Q10" i="5"/>
  <c r="M10" i="5" s="1"/>
  <c r="Q11" i="5"/>
  <c r="M11" i="5" s="1"/>
  <c r="Q12" i="5"/>
  <c r="M12" i="5" s="1"/>
  <c r="Q13" i="5"/>
  <c r="M13" i="5" s="1"/>
  <c r="Q14" i="5"/>
  <c r="M14" i="5" s="1"/>
  <c r="Q15" i="5"/>
  <c r="M15" i="5" s="1"/>
  <c r="Q16" i="5"/>
  <c r="M16" i="5" s="1"/>
  <c r="Q17" i="5"/>
  <c r="M17" i="5" s="1"/>
  <c r="Q18" i="5"/>
  <c r="M18" i="5" s="1"/>
  <c r="Q19" i="5"/>
  <c r="M19" i="5" s="1"/>
  <c r="Q20" i="5"/>
  <c r="M20" i="5" s="1"/>
  <c r="Q21" i="5"/>
  <c r="M21" i="5" s="1"/>
  <c r="Q22" i="5"/>
  <c r="M22" i="5" s="1"/>
  <c r="Q23" i="5"/>
  <c r="M23" i="5" s="1"/>
  <c r="Q24" i="5"/>
  <c r="M24" i="5" s="1"/>
  <c r="Q25" i="5"/>
  <c r="M25" i="5" s="1"/>
  <c r="Q26" i="5"/>
  <c r="M26" i="5" s="1"/>
  <c r="Q27" i="5"/>
  <c r="M27" i="5" s="1"/>
  <c r="Q28" i="5"/>
  <c r="M28" i="5" s="1"/>
  <c r="Q29" i="5"/>
  <c r="M29" i="5" s="1"/>
  <c r="Q30" i="5"/>
  <c r="M30" i="5" s="1"/>
  <c r="Q31" i="5"/>
  <c r="M31" i="5" s="1"/>
  <c r="Q32" i="5"/>
  <c r="M32" i="5" s="1"/>
  <c r="Q33" i="5"/>
  <c r="M33" i="5" s="1"/>
  <c r="Q34" i="5"/>
  <c r="M34" i="5" s="1"/>
  <c r="Q35" i="5"/>
  <c r="M35" i="5" s="1"/>
  <c r="Q36" i="5"/>
  <c r="M36" i="5" s="1"/>
  <c r="Q37" i="5"/>
  <c r="M37" i="5" s="1"/>
  <c r="Q38" i="5"/>
  <c r="M38" i="5" s="1"/>
  <c r="Q39" i="5"/>
  <c r="M39" i="5" s="1"/>
  <c r="Q40" i="5"/>
  <c r="M40" i="5" s="1"/>
  <c r="Q41" i="5"/>
  <c r="M41" i="5" s="1"/>
  <c r="Q42" i="5"/>
  <c r="M42" i="5" s="1"/>
  <c r="Q43" i="5"/>
  <c r="M43" i="5" s="1"/>
  <c r="Q44" i="5"/>
  <c r="M44" i="5" s="1"/>
  <c r="Q45" i="5"/>
  <c r="M45" i="5" s="1"/>
  <c r="Q46" i="5"/>
  <c r="M46" i="5" s="1"/>
  <c r="Q47" i="5"/>
  <c r="M47" i="5" s="1"/>
  <c r="Q48" i="5"/>
  <c r="M48" i="5" s="1"/>
  <c r="Q49" i="5"/>
  <c r="M49" i="5" s="1"/>
  <c r="Q50" i="5"/>
  <c r="M50" i="5" s="1"/>
  <c r="Q51" i="5"/>
  <c r="M51" i="5" s="1"/>
  <c r="Q52" i="5"/>
  <c r="M52" i="5" s="1"/>
  <c r="Q53" i="5"/>
  <c r="M53" i="5" s="1"/>
  <c r="Q54" i="5"/>
  <c r="M54" i="5" s="1"/>
  <c r="Q55" i="5"/>
  <c r="M55" i="5" s="1"/>
  <c r="Q56" i="5"/>
  <c r="M56" i="5" s="1"/>
  <c r="Q57" i="5"/>
  <c r="M57" i="5" s="1"/>
  <c r="Q58" i="5"/>
  <c r="M58" i="5" s="1"/>
  <c r="Q59" i="5"/>
  <c r="M59" i="5" s="1"/>
  <c r="Q60" i="5"/>
  <c r="M60" i="5" s="1"/>
  <c r="Q61" i="5"/>
  <c r="M61" i="5" s="1"/>
  <c r="Q62" i="5"/>
  <c r="M62" i="5" s="1"/>
  <c r="Q63" i="5"/>
  <c r="M63" i="5" s="1"/>
  <c r="Q64" i="5"/>
  <c r="M64" i="5" s="1"/>
  <c r="Q65" i="5"/>
  <c r="M65" i="5" s="1"/>
  <c r="Q66" i="5"/>
  <c r="M66" i="5" s="1"/>
  <c r="Q67" i="5"/>
  <c r="M67" i="5" s="1"/>
  <c r="Q68" i="5"/>
  <c r="M68" i="5" s="1"/>
  <c r="Q69" i="5"/>
  <c r="M69" i="5" s="1"/>
  <c r="Q70" i="5"/>
  <c r="M70" i="5" s="1"/>
  <c r="Q71" i="5"/>
  <c r="M71" i="5" s="1"/>
  <c r="Q72" i="5"/>
  <c r="M72" i="5" s="1"/>
  <c r="Q73" i="5"/>
  <c r="M73" i="5" s="1"/>
  <c r="Q74" i="5"/>
  <c r="M74" i="5" s="1"/>
  <c r="Q75" i="5"/>
  <c r="M75" i="5" s="1"/>
  <c r="Q76" i="5"/>
  <c r="M76" i="5" s="1"/>
  <c r="Q77" i="5"/>
  <c r="M77" i="5" s="1"/>
  <c r="Q78" i="5"/>
  <c r="M78" i="5" s="1"/>
  <c r="Q79" i="5"/>
  <c r="M79" i="5" s="1"/>
  <c r="Q80" i="5"/>
  <c r="M80" i="5" s="1"/>
  <c r="Q81" i="5"/>
  <c r="M81" i="5" s="1"/>
  <c r="Q82" i="5"/>
  <c r="M82" i="5" s="1"/>
  <c r="Q83" i="5"/>
  <c r="M83" i="5" s="1"/>
  <c r="Q84" i="5"/>
  <c r="M84" i="5" s="1"/>
  <c r="Q85" i="5"/>
  <c r="M85" i="5" s="1"/>
  <c r="Q86" i="5"/>
  <c r="M86" i="5" s="1"/>
  <c r="Q87" i="5"/>
  <c r="M87" i="5" s="1"/>
  <c r="Q88" i="5"/>
  <c r="M88" i="5" s="1"/>
  <c r="Q89" i="5"/>
  <c r="M89" i="5" s="1"/>
  <c r="Q90" i="5"/>
  <c r="M90" i="5" s="1"/>
  <c r="Q91" i="5"/>
  <c r="M91" i="5" s="1"/>
  <c r="Q92" i="5"/>
  <c r="M92" i="5" s="1"/>
  <c r="Q93" i="5"/>
  <c r="M93" i="5" s="1"/>
  <c r="Q94" i="5"/>
  <c r="M94" i="5" s="1"/>
  <c r="Q95" i="5"/>
  <c r="M95" i="5" s="1"/>
  <c r="Q96" i="5"/>
  <c r="M96" i="5" s="1"/>
  <c r="Q97" i="5"/>
  <c r="M97" i="5" s="1"/>
  <c r="Q98" i="5"/>
  <c r="M98" i="5" s="1"/>
  <c r="Q99" i="5"/>
  <c r="M99" i="5" s="1"/>
  <c r="Q100" i="5"/>
  <c r="M100" i="5" s="1"/>
  <c r="Q101" i="5"/>
  <c r="M101" i="5" s="1"/>
  <c r="Q102" i="5"/>
  <c r="M102" i="5" s="1"/>
  <c r="Q103" i="5"/>
  <c r="M103" i="5" s="1"/>
  <c r="Q104" i="5"/>
  <c r="M104" i="5" s="1"/>
  <c r="Q105" i="5"/>
  <c r="M105" i="5" s="1"/>
  <c r="Q106" i="5"/>
  <c r="M106" i="5" s="1"/>
  <c r="Q107" i="5"/>
  <c r="M107" i="5" s="1"/>
  <c r="Q108" i="5"/>
  <c r="M108" i="5" s="1"/>
  <c r="Q109" i="5"/>
  <c r="M109" i="5" s="1"/>
  <c r="Q110" i="5"/>
  <c r="M110" i="5" s="1"/>
  <c r="Q111" i="5"/>
  <c r="M111" i="5" s="1"/>
  <c r="Q112" i="5"/>
  <c r="M112" i="5" s="1"/>
  <c r="Q113" i="5"/>
  <c r="M113" i="5" s="1"/>
  <c r="Q114" i="5"/>
  <c r="M114" i="5" s="1"/>
  <c r="Q115" i="5"/>
  <c r="M115" i="5" s="1"/>
  <c r="Q116" i="5"/>
  <c r="M116" i="5" s="1"/>
  <c r="Q117" i="5"/>
  <c r="M117" i="5" s="1"/>
  <c r="Q118" i="5"/>
  <c r="M118" i="5" s="1"/>
  <c r="Q119" i="5"/>
  <c r="M119" i="5" s="1"/>
  <c r="Q120" i="5"/>
  <c r="M120" i="5" s="1"/>
  <c r="Q121" i="5"/>
  <c r="M121" i="5" s="1"/>
  <c r="Q122" i="5"/>
  <c r="M122" i="5" s="1"/>
  <c r="Q123" i="5"/>
  <c r="M123" i="5" s="1"/>
  <c r="Q124" i="5"/>
  <c r="M124" i="5" s="1"/>
  <c r="Q125" i="5"/>
  <c r="M125" i="5" s="1"/>
  <c r="Q126" i="5"/>
  <c r="M126" i="5" s="1"/>
  <c r="Q127" i="5"/>
  <c r="M127" i="5" s="1"/>
  <c r="Q128" i="5"/>
  <c r="M128" i="5" s="1"/>
  <c r="Q129" i="5"/>
  <c r="M129" i="5" s="1"/>
  <c r="Q130" i="5"/>
  <c r="M130" i="5" s="1"/>
  <c r="Q131" i="5"/>
  <c r="M131" i="5" s="1"/>
  <c r="Q132" i="5"/>
  <c r="M132" i="5" s="1"/>
  <c r="Q133" i="5"/>
  <c r="M133" i="5" s="1"/>
  <c r="Q134" i="5"/>
  <c r="M134" i="5" s="1"/>
  <c r="Q135" i="5"/>
  <c r="M135" i="5" s="1"/>
  <c r="Q136" i="5"/>
  <c r="M136" i="5" s="1"/>
  <c r="Q137" i="5"/>
  <c r="M137" i="5" s="1"/>
  <c r="Q138" i="5"/>
  <c r="M138" i="5" s="1"/>
  <c r="Q139" i="5"/>
  <c r="M139" i="5" s="1"/>
  <c r="Q140" i="5"/>
  <c r="M140" i="5" s="1"/>
  <c r="Q141" i="5"/>
  <c r="M141" i="5" s="1"/>
  <c r="Q142" i="5"/>
  <c r="M142" i="5" s="1"/>
  <c r="Q143" i="5"/>
  <c r="M143" i="5" s="1"/>
  <c r="Q144" i="5"/>
  <c r="M144" i="5" s="1"/>
  <c r="Q145" i="5"/>
  <c r="M145" i="5" s="1"/>
  <c r="Q146" i="5"/>
  <c r="M146" i="5" s="1"/>
  <c r="Q147" i="5"/>
  <c r="M147" i="5" s="1"/>
  <c r="Q148" i="5"/>
  <c r="M148" i="5" s="1"/>
  <c r="Q149" i="5"/>
  <c r="M149" i="5" s="1"/>
  <c r="Q150" i="5"/>
  <c r="M150" i="5" s="1"/>
  <c r="Q151" i="5"/>
  <c r="M151" i="5" s="1"/>
  <c r="Q152" i="5"/>
  <c r="M152" i="5" s="1"/>
  <c r="Q153" i="5"/>
  <c r="M153" i="5" s="1"/>
  <c r="Q154" i="5"/>
  <c r="M154" i="5" s="1"/>
  <c r="Q155" i="5"/>
  <c r="M155" i="5" s="1"/>
  <c r="Q156" i="5"/>
  <c r="M156" i="5" s="1"/>
  <c r="Q157" i="5"/>
  <c r="M157" i="5" s="1"/>
  <c r="Q158" i="5"/>
  <c r="M158" i="5" s="1"/>
  <c r="Q159" i="5"/>
  <c r="M159" i="5" s="1"/>
  <c r="Q160" i="5"/>
  <c r="M160" i="5" s="1"/>
  <c r="Q161" i="5"/>
  <c r="M161" i="5" s="1"/>
  <c r="Q162" i="5"/>
  <c r="M162" i="5" s="1"/>
  <c r="Q163" i="5"/>
  <c r="M163" i="5" s="1"/>
  <c r="Q164" i="5"/>
  <c r="M164" i="5" s="1"/>
  <c r="Q165" i="5"/>
  <c r="M165" i="5" s="1"/>
  <c r="Q166" i="5"/>
  <c r="M166" i="5" s="1"/>
  <c r="Q167" i="5"/>
  <c r="M167" i="5" s="1"/>
  <c r="Q168" i="5"/>
  <c r="M168" i="5" s="1"/>
  <c r="Q169" i="5"/>
  <c r="M169" i="5" s="1"/>
  <c r="Q170" i="5"/>
  <c r="M170" i="5" s="1"/>
  <c r="Q171" i="5"/>
  <c r="M171" i="5" s="1"/>
  <c r="Q172" i="5"/>
  <c r="M172" i="5" s="1"/>
  <c r="Q173" i="5"/>
  <c r="M173" i="5" s="1"/>
  <c r="Q174" i="5"/>
  <c r="M174" i="5" s="1"/>
  <c r="Q175" i="5"/>
  <c r="M175" i="5" s="1"/>
  <c r="Q176" i="5"/>
  <c r="M176" i="5" s="1"/>
  <c r="Q177" i="5"/>
  <c r="M177" i="5" s="1"/>
  <c r="Q178" i="5"/>
  <c r="M178" i="5" s="1"/>
  <c r="Q179" i="5"/>
  <c r="M179" i="5" s="1"/>
  <c r="Q180" i="5"/>
  <c r="M180" i="5" s="1"/>
  <c r="Q181" i="5"/>
  <c r="M181" i="5" s="1"/>
  <c r="Q182" i="5"/>
  <c r="M182" i="5" s="1"/>
  <c r="Q183" i="5"/>
  <c r="M183" i="5" s="1"/>
  <c r="Q184" i="5"/>
  <c r="M184" i="5" s="1"/>
  <c r="Q185" i="5"/>
  <c r="M185" i="5" s="1"/>
  <c r="Q186" i="5"/>
  <c r="M186" i="5" s="1"/>
  <c r="Q187" i="5"/>
  <c r="M187" i="5" s="1"/>
  <c r="Q188" i="5"/>
  <c r="M188" i="5" s="1"/>
  <c r="Q189" i="5"/>
  <c r="M189" i="5" s="1"/>
  <c r="Q190" i="5"/>
  <c r="M190" i="5" s="1"/>
  <c r="Q191" i="5"/>
  <c r="M191" i="5" s="1"/>
  <c r="Q192" i="5"/>
  <c r="M192" i="5" s="1"/>
  <c r="Q193" i="5"/>
  <c r="M193" i="5" s="1"/>
  <c r="Q194" i="5"/>
  <c r="M194" i="5" s="1"/>
  <c r="Q195" i="5"/>
  <c r="M195" i="5" s="1"/>
  <c r="Q196" i="5"/>
  <c r="M196" i="5" s="1"/>
  <c r="Q197" i="5"/>
  <c r="M197" i="5" s="1"/>
  <c r="Q198" i="5"/>
  <c r="M198" i="5" s="1"/>
  <c r="Q199" i="5"/>
  <c r="M199" i="5" s="1"/>
  <c r="Q200" i="5"/>
  <c r="M200" i="5" s="1"/>
  <c r="Q201" i="5"/>
  <c r="M201" i="5" s="1"/>
  <c r="Q202" i="5"/>
  <c r="M202" i="5" s="1"/>
  <c r="Q203" i="5"/>
  <c r="M203" i="5" s="1"/>
  <c r="Q204" i="5"/>
  <c r="M204" i="5" s="1"/>
  <c r="Q205" i="5"/>
  <c r="M205" i="5" s="1"/>
  <c r="Q206" i="5"/>
  <c r="M206" i="5" s="1"/>
  <c r="Q207" i="5"/>
  <c r="M207" i="5" s="1"/>
  <c r="Q208" i="5"/>
  <c r="M208" i="5" s="1"/>
  <c r="Q209" i="5"/>
  <c r="M209" i="5" s="1"/>
  <c r="Q210" i="5"/>
  <c r="M210" i="5" s="1"/>
  <c r="Q211" i="5"/>
  <c r="M211" i="5" s="1"/>
  <c r="Q212" i="5"/>
  <c r="M212" i="5" s="1"/>
  <c r="Q213" i="5"/>
  <c r="M213" i="5" s="1"/>
  <c r="Q214" i="5"/>
  <c r="M214" i="5" s="1"/>
  <c r="Q215" i="5"/>
  <c r="M215" i="5" s="1"/>
  <c r="Q216" i="5"/>
  <c r="M216" i="5" s="1"/>
  <c r="Q217" i="5"/>
  <c r="M217" i="5" s="1"/>
  <c r="Q218" i="5"/>
  <c r="M218" i="5" s="1"/>
  <c r="Q219" i="5"/>
  <c r="M219" i="5" s="1"/>
  <c r="Q220" i="5"/>
  <c r="M220" i="5" s="1"/>
  <c r="Q221" i="5"/>
  <c r="M221" i="5" s="1"/>
  <c r="Q222" i="5"/>
  <c r="M222" i="5" s="1"/>
  <c r="Q223" i="5"/>
  <c r="M223" i="5" s="1"/>
  <c r="Q224" i="5"/>
  <c r="M224" i="5" s="1"/>
  <c r="Q225" i="5"/>
  <c r="M225" i="5" s="1"/>
  <c r="Q226" i="5"/>
  <c r="M226" i="5" s="1"/>
  <c r="Q227" i="5"/>
  <c r="M227" i="5" s="1"/>
  <c r="Q228" i="5"/>
  <c r="M228" i="5" s="1"/>
  <c r="Q229" i="5"/>
  <c r="M229" i="5" s="1"/>
  <c r="Q230" i="5"/>
  <c r="M230" i="5" s="1"/>
  <c r="Q231" i="5"/>
  <c r="M231" i="5" s="1"/>
  <c r="Q232" i="5"/>
  <c r="M232" i="5" s="1"/>
  <c r="Q233" i="5"/>
  <c r="M233" i="5" s="1"/>
  <c r="Q234" i="5"/>
  <c r="M234" i="5" s="1"/>
  <c r="Q235" i="5"/>
  <c r="M235" i="5" s="1"/>
  <c r="Q236" i="5"/>
  <c r="M236" i="5" s="1"/>
  <c r="Q237" i="5"/>
  <c r="M237" i="5" s="1"/>
  <c r="Q238" i="5"/>
  <c r="M238" i="5" s="1"/>
  <c r="Q239" i="5"/>
  <c r="M239" i="5" s="1"/>
  <c r="Q240" i="5"/>
  <c r="M240" i="5" s="1"/>
  <c r="Q241" i="5"/>
  <c r="M241" i="5" s="1"/>
  <c r="Q242" i="5"/>
  <c r="M242" i="5" s="1"/>
  <c r="Q243" i="5"/>
  <c r="M243" i="5" s="1"/>
  <c r="Q244" i="5"/>
  <c r="M244" i="5" s="1"/>
  <c r="Q245" i="5"/>
  <c r="M245" i="5" s="1"/>
  <c r="Q246" i="5"/>
  <c r="M246" i="5" s="1"/>
  <c r="Q247" i="5"/>
  <c r="M247" i="5" s="1"/>
  <c r="Q248" i="5"/>
  <c r="M248" i="5" s="1"/>
  <c r="Q249" i="5"/>
  <c r="M249" i="5" s="1"/>
  <c r="Q250" i="5"/>
  <c r="M250" i="5" s="1"/>
  <c r="Q251" i="5"/>
  <c r="M251" i="5" s="1"/>
  <c r="Q252" i="5"/>
  <c r="M252" i="5" s="1"/>
  <c r="Q253" i="5"/>
  <c r="M253" i="5" s="1"/>
  <c r="Q254" i="5"/>
  <c r="M254" i="5" s="1"/>
  <c r="Q255" i="5"/>
  <c r="M255" i="5" s="1"/>
  <c r="Q256" i="5"/>
  <c r="M256" i="5" s="1"/>
  <c r="Q257" i="5"/>
  <c r="M257" i="5" s="1"/>
  <c r="Q258" i="5"/>
  <c r="M258" i="5" s="1"/>
  <c r="Q259" i="5"/>
  <c r="M259" i="5" s="1"/>
  <c r="Q260" i="5"/>
  <c r="M260" i="5" s="1"/>
  <c r="Q261" i="5"/>
  <c r="M261" i="5" s="1"/>
  <c r="Q262" i="5"/>
  <c r="M262" i="5" s="1"/>
  <c r="Q263" i="5"/>
  <c r="M263" i="5" s="1"/>
  <c r="Q264" i="5"/>
  <c r="M264" i="5" s="1"/>
  <c r="Q265" i="5"/>
  <c r="M265" i="5" s="1"/>
  <c r="Q266" i="5"/>
  <c r="M266" i="5" s="1"/>
  <c r="Q267" i="5"/>
  <c r="M267" i="5" s="1"/>
  <c r="Q268" i="5"/>
  <c r="M268" i="5" s="1"/>
  <c r="Q269" i="5"/>
  <c r="M269" i="5" s="1"/>
  <c r="Q270" i="5"/>
  <c r="M270" i="5" s="1"/>
  <c r="Q271" i="5"/>
  <c r="M271" i="5" s="1"/>
  <c r="Q272" i="5"/>
  <c r="M272" i="5" s="1"/>
  <c r="Q273" i="5"/>
  <c r="M273" i="5" s="1"/>
  <c r="Q274" i="5"/>
  <c r="M274" i="5" s="1"/>
  <c r="Q275" i="5"/>
  <c r="M275" i="5" s="1"/>
  <c r="Q276" i="5"/>
  <c r="M276" i="5" s="1"/>
  <c r="Q277" i="5"/>
  <c r="M277" i="5" s="1"/>
  <c r="Q278" i="5"/>
  <c r="M278" i="5" s="1"/>
  <c r="Q279" i="5"/>
  <c r="M279" i="5" s="1"/>
  <c r="Q280" i="5"/>
  <c r="M280" i="5" s="1"/>
  <c r="Q281" i="5"/>
  <c r="M281" i="5" s="1"/>
  <c r="Q282" i="5"/>
  <c r="M282" i="5" s="1"/>
  <c r="Q283" i="5"/>
  <c r="M283" i="5" s="1"/>
  <c r="Q284" i="5"/>
  <c r="M284" i="5" s="1"/>
  <c r="Q285" i="5"/>
  <c r="M285" i="5" s="1"/>
  <c r="Q286" i="5"/>
  <c r="M286" i="5" s="1"/>
  <c r="Q287" i="5"/>
  <c r="M287" i="5" s="1"/>
  <c r="Q288" i="5"/>
  <c r="M288" i="5" s="1"/>
  <c r="Q289" i="5"/>
  <c r="M289" i="5" s="1"/>
  <c r="Q290" i="5"/>
  <c r="M290" i="5" s="1"/>
  <c r="Q291" i="5"/>
  <c r="M291" i="5" s="1"/>
  <c r="Q292" i="5"/>
  <c r="M292" i="5" s="1"/>
  <c r="Q293" i="5"/>
  <c r="M293" i="5" s="1"/>
  <c r="Q294" i="5"/>
  <c r="M294" i="5" s="1"/>
  <c r="Q295" i="5"/>
  <c r="M295" i="5" s="1"/>
  <c r="Q296" i="5"/>
  <c r="M296" i="5" s="1"/>
  <c r="Q297" i="5"/>
  <c r="M297" i="5" s="1"/>
  <c r="Q298" i="5"/>
  <c r="M298" i="5" s="1"/>
  <c r="Q299" i="5"/>
  <c r="M299" i="5" s="1"/>
  <c r="Q300" i="5"/>
  <c r="M300" i="5" s="1"/>
  <c r="Q301" i="5"/>
  <c r="M301" i="5" s="1"/>
  <c r="Q302" i="5"/>
  <c r="M302" i="5" s="1"/>
  <c r="Q303" i="5"/>
  <c r="M303" i="5" s="1"/>
  <c r="Q304" i="5"/>
  <c r="M304" i="5" s="1"/>
  <c r="Q305" i="5"/>
  <c r="M305" i="5" s="1"/>
  <c r="Q306" i="5"/>
  <c r="M306" i="5" s="1"/>
  <c r="Q307" i="5"/>
  <c r="M307" i="5" s="1"/>
  <c r="Q308" i="5"/>
  <c r="M308" i="5" s="1"/>
  <c r="Q309" i="5"/>
  <c r="M309" i="5" s="1"/>
  <c r="Q310" i="5"/>
  <c r="M310" i="5" s="1"/>
  <c r="Q311" i="5"/>
  <c r="M311" i="5" s="1"/>
  <c r="Q312" i="5"/>
  <c r="M312" i="5" s="1"/>
  <c r="Q313" i="5"/>
  <c r="M313" i="5" s="1"/>
  <c r="Q314" i="5"/>
  <c r="M314" i="5" s="1"/>
  <c r="Q315" i="5"/>
  <c r="M315" i="5" s="1"/>
  <c r="Q316" i="5"/>
  <c r="M316" i="5" s="1"/>
  <c r="Q317" i="5"/>
  <c r="M317" i="5" s="1"/>
  <c r="Q318" i="5"/>
  <c r="M318" i="5" s="1"/>
  <c r="Q319" i="5"/>
  <c r="M319" i="5" s="1"/>
  <c r="Q320" i="5"/>
  <c r="M320" i="5" s="1"/>
  <c r="Q321" i="5"/>
  <c r="M321" i="5" s="1"/>
  <c r="Q322" i="5"/>
  <c r="M322" i="5" s="1"/>
  <c r="Q323" i="5"/>
  <c r="M323" i="5" s="1"/>
  <c r="Q324" i="5"/>
  <c r="M324" i="5" s="1"/>
  <c r="Q325" i="5"/>
  <c r="M325" i="5" s="1"/>
  <c r="Q326" i="5"/>
  <c r="M326" i="5" s="1"/>
  <c r="Q327" i="5"/>
  <c r="M327" i="5" s="1"/>
  <c r="Q328" i="5"/>
  <c r="M328" i="5" s="1"/>
  <c r="Q329" i="5"/>
  <c r="M329" i="5" s="1"/>
  <c r="Q330" i="5"/>
  <c r="M330" i="5" s="1"/>
  <c r="Q331" i="5"/>
  <c r="M331" i="5" s="1"/>
  <c r="Q332" i="5"/>
  <c r="M332" i="5" s="1"/>
  <c r="Q333" i="5"/>
  <c r="M333" i="5" s="1"/>
  <c r="Q334" i="5"/>
  <c r="M334" i="5" s="1"/>
  <c r="Q335" i="5"/>
  <c r="M335" i="5" s="1"/>
  <c r="Q336" i="5"/>
  <c r="M336" i="5" s="1"/>
  <c r="Q337" i="5"/>
  <c r="M337" i="5" s="1"/>
  <c r="Q338" i="5"/>
  <c r="M338" i="5" s="1"/>
  <c r="Q339" i="5"/>
  <c r="M339" i="5" s="1"/>
  <c r="Q340" i="5"/>
  <c r="M340" i="5" s="1"/>
  <c r="Q341" i="5"/>
  <c r="M341" i="5" s="1"/>
  <c r="Q342" i="5"/>
  <c r="M342" i="5" s="1"/>
  <c r="Q343" i="5"/>
  <c r="M343" i="5" s="1"/>
  <c r="Q344" i="5"/>
  <c r="M344" i="5" s="1"/>
  <c r="Q345" i="5"/>
  <c r="M345" i="5" s="1"/>
  <c r="Q346" i="5"/>
  <c r="M346" i="5" s="1"/>
  <c r="Q347" i="5"/>
  <c r="M347" i="5" s="1"/>
  <c r="Q348" i="5"/>
  <c r="M348" i="5" s="1"/>
  <c r="Q349" i="5"/>
  <c r="M349" i="5" s="1"/>
  <c r="Q350" i="5"/>
  <c r="M350" i="5" s="1"/>
  <c r="Q351" i="5"/>
  <c r="M351" i="5" s="1"/>
  <c r="Q352" i="5"/>
  <c r="M352" i="5" s="1"/>
  <c r="Q353" i="5"/>
  <c r="M353" i="5" s="1"/>
  <c r="Q354" i="5"/>
  <c r="M354" i="5" s="1"/>
  <c r="Q355" i="5"/>
  <c r="M355" i="5" s="1"/>
  <c r="Q356" i="5"/>
  <c r="M356" i="5" s="1"/>
  <c r="Q357" i="5"/>
  <c r="M357" i="5" s="1"/>
  <c r="Q358" i="5"/>
  <c r="M358" i="5" s="1"/>
  <c r="Q359" i="5"/>
  <c r="M359" i="5" s="1"/>
  <c r="Q360" i="5"/>
  <c r="M360" i="5" s="1"/>
  <c r="Q361" i="5"/>
  <c r="M361" i="5" s="1"/>
  <c r="Q362" i="5"/>
  <c r="M362" i="5" s="1"/>
  <c r="Q363" i="5"/>
  <c r="M363" i="5" s="1"/>
  <c r="Q364" i="5"/>
  <c r="M364" i="5" s="1"/>
  <c r="Q365" i="5"/>
  <c r="M365" i="5" s="1"/>
  <c r="Q366" i="5"/>
  <c r="M366" i="5" s="1"/>
  <c r="Q367" i="5"/>
  <c r="M367" i="5" s="1"/>
  <c r="Q368" i="5"/>
  <c r="M368" i="5" s="1"/>
  <c r="Q369" i="5"/>
  <c r="M369" i="5" s="1"/>
  <c r="Q370" i="5"/>
  <c r="M370" i="5" s="1"/>
  <c r="Q371" i="5"/>
  <c r="M371" i="5" s="1"/>
  <c r="Q372" i="5"/>
  <c r="M372" i="5" s="1"/>
  <c r="Q373" i="5"/>
  <c r="M373" i="5" s="1"/>
  <c r="Q374" i="5"/>
  <c r="M374" i="5" s="1"/>
  <c r="Q375" i="5"/>
  <c r="M375" i="5" s="1"/>
  <c r="Q376" i="5"/>
  <c r="M376" i="5" s="1"/>
  <c r="Q377" i="5"/>
  <c r="M377" i="5" s="1"/>
  <c r="Q378" i="5"/>
  <c r="M378" i="5" s="1"/>
  <c r="Q379" i="5"/>
  <c r="M379" i="5" s="1"/>
  <c r="Q380" i="5"/>
  <c r="M380" i="5" s="1"/>
  <c r="Q381" i="5"/>
  <c r="M381" i="5" s="1"/>
  <c r="Q382" i="5"/>
  <c r="M382" i="5" s="1"/>
  <c r="Q383" i="5"/>
  <c r="M383" i="5" s="1"/>
  <c r="Q384" i="5"/>
  <c r="M384" i="5" s="1"/>
  <c r="Q385" i="5"/>
  <c r="M385" i="5" s="1"/>
  <c r="Q386" i="5"/>
  <c r="M386" i="5" s="1"/>
  <c r="Q387" i="5"/>
  <c r="M387" i="5" s="1"/>
  <c r="Q388" i="5"/>
  <c r="M388" i="5" s="1"/>
  <c r="Q389" i="5"/>
  <c r="M389" i="5" s="1"/>
  <c r="Q390" i="5"/>
  <c r="M390" i="5" s="1"/>
  <c r="Q391" i="5"/>
  <c r="M391" i="5" s="1"/>
  <c r="Q392" i="5"/>
  <c r="M392" i="5" s="1"/>
  <c r="Q393" i="5"/>
  <c r="M393" i="5" s="1"/>
  <c r="Q394" i="5"/>
  <c r="M394" i="5" s="1"/>
  <c r="Q395" i="5"/>
  <c r="M395" i="5" s="1"/>
  <c r="Q396" i="5"/>
  <c r="M396" i="5" s="1"/>
  <c r="Q397" i="5"/>
  <c r="M397" i="5" s="1"/>
  <c r="Q398" i="5"/>
  <c r="M398" i="5" s="1"/>
  <c r="Q399" i="5"/>
  <c r="M399" i="5" s="1"/>
  <c r="Q400" i="5"/>
  <c r="M400" i="5" s="1"/>
  <c r="Q401" i="5"/>
  <c r="M401" i="5" s="1"/>
  <c r="Q402" i="5"/>
  <c r="M402" i="5" s="1"/>
  <c r="Q403" i="5"/>
  <c r="M403" i="5" s="1"/>
  <c r="Q404" i="5"/>
  <c r="M404" i="5" s="1"/>
  <c r="Q405" i="5"/>
  <c r="M405" i="5" s="1"/>
  <c r="Q406" i="5"/>
  <c r="M406" i="5" s="1"/>
  <c r="Q407" i="5"/>
  <c r="M407" i="5" s="1"/>
  <c r="Q408" i="5"/>
  <c r="M408" i="5" s="1"/>
  <c r="Q409" i="5"/>
  <c r="M409" i="5" s="1"/>
  <c r="Q410" i="5"/>
  <c r="M410" i="5" s="1"/>
  <c r="Q411" i="5"/>
  <c r="M411" i="5" s="1"/>
  <c r="Q412" i="5"/>
  <c r="M412" i="5" s="1"/>
  <c r="Q413" i="5"/>
  <c r="M413" i="5" s="1"/>
  <c r="Q414" i="5"/>
  <c r="M414" i="5" s="1"/>
  <c r="Q415" i="5"/>
  <c r="M415" i="5" s="1"/>
  <c r="Q416" i="5"/>
  <c r="M416" i="5" s="1"/>
  <c r="Q417" i="5"/>
  <c r="M417" i="5" s="1"/>
  <c r="Q418" i="5"/>
  <c r="M418" i="5" s="1"/>
  <c r="Q419" i="5"/>
  <c r="M419" i="5" s="1"/>
  <c r="Q420" i="5"/>
  <c r="M420" i="5" s="1"/>
  <c r="Q421" i="5"/>
  <c r="M421" i="5" s="1"/>
  <c r="Q422" i="5"/>
  <c r="M422" i="5" s="1"/>
  <c r="Q423" i="5"/>
  <c r="M423" i="5" s="1"/>
  <c r="Q424" i="5"/>
  <c r="M424" i="5" s="1"/>
  <c r="Q425" i="5"/>
  <c r="M425" i="5" s="1"/>
  <c r="Q426" i="5"/>
  <c r="M426" i="5" s="1"/>
  <c r="Q427" i="5"/>
  <c r="M427" i="5" s="1"/>
  <c r="Q428" i="5"/>
  <c r="M428" i="5" s="1"/>
  <c r="Q429" i="5"/>
  <c r="M429" i="5" s="1"/>
  <c r="Q430" i="5"/>
  <c r="M430" i="5" s="1"/>
  <c r="Q431" i="5"/>
  <c r="M431" i="5" s="1"/>
  <c r="Q432" i="5"/>
  <c r="M432" i="5" s="1"/>
  <c r="Q433" i="5"/>
  <c r="M433" i="5" s="1"/>
  <c r="Q434" i="5"/>
  <c r="M434" i="5" s="1"/>
  <c r="Q435" i="5"/>
  <c r="M435" i="5" s="1"/>
  <c r="Q436" i="5"/>
  <c r="M436" i="5" s="1"/>
  <c r="Q437" i="5"/>
  <c r="M437" i="5" s="1"/>
  <c r="Q438" i="5"/>
  <c r="M438" i="5" s="1"/>
  <c r="Q439" i="5"/>
  <c r="M439" i="5" s="1"/>
  <c r="Q440" i="5"/>
  <c r="M440" i="5" s="1"/>
  <c r="Q441" i="5"/>
  <c r="M441" i="5" s="1"/>
  <c r="Q442" i="5"/>
  <c r="M442" i="5" s="1"/>
  <c r="Q443" i="5"/>
  <c r="M443" i="5" s="1"/>
  <c r="Q444" i="5"/>
  <c r="M444" i="5" s="1"/>
  <c r="Q445" i="5"/>
  <c r="M445" i="5" s="1"/>
  <c r="Q446" i="5"/>
  <c r="M446" i="5" s="1"/>
  <c r="Q447" i="5"/>
  <c r="M447" i="5" s="1"/>
  <c r="Q448" i="5"/>
  <c r="M448" i="5" s="1"/>
  <c r="Q449" i="5"/>
  <c r="M449" i="5" s="1"/>
  <c r="Q450" i="5"/>
  <c r="M450" i="5" s="1"/>
  <c r="Q451" i="5"/>
  <c r="M451" i="5" s="1"/>
  <c r="Q452" i="5"/>
  <c r="M452" i="5" s="1"/>
  <c r="Q453" i="5"/>
  <c r="M453" i="5" s="1"/>
  <c r="Q454" i="5"/>
  <c r="M454" i="5" s="1"/>
  <c r="Q455" i="5"/>
  <c r="M455" i="5" s="1"/>
  <c r="Q456" i="5"/>
  <c r="M456" i="5" s="1"/>
  <c r="Q457" i="5"/>
  <c r="M457" i="5" s="1"/>
  <c r="Q458" i="5"/>
  <c r="M458" i="5" s="1"/>
  <c r="Q459" i="5"/>
  <c r="M459" i="5" s="1"/>
  <c r="Q460" i="5"/>
  <c r="M460" i="5" s="1"/>
  <c r="Q461" i="5"/>
  <c r="M461" i="5" s="1"/>
  <c r="Q462" i="5"/>
  <c r="M462" i="5" s="1"/>
  <c r="Q463" i="5"/>
  <c r="M463" i="5" s="1"/>
  <c r="Q464" i="5"/>
  <c r="M464" i="5" s="1"/>
  <c r="Q465" i="5"/>
  <c r="M465" i="5" s="1"/>
  <c r="Q466" i="5"/>
  <c r="M466" i="5" s="1"/>
  <c r="Q467" i="5"/>
  <c r="M467" i="5" s="1"/>
  <c r="Q468" i="5"/>
  <c r="M468" i="5" s="1"/>
  <c r="Q469" i="5"/>
  <c r="M469" i="5" s="1"/>
  <c r="Q470" i="5"/>
  <c r="M470" i="5" s="1"/>
  <c r="Q471" i="5"/>
  <c r="M471" i="5" s="1"/>
  <c r="Q472" i="5"/>
  <c r="M472" i="5" s="1"/>
  <c r="Q473" i="5"/>
  <c r="M473" i="5" s="1"/>
  <c r="Q474" i="5"/>
  <c r="M474" i="5" s="1"/>
  <c r="Q475" i="5"/>
  <c r="M475" i="5" s="1"/>
  <c r="Q476" i="5"/>
  <c r="M476" i="5" s="1"/>
  <c r="Q477" i="5"/>
  <c r="M477" i="5" s="1"/>
  <c r="Q478" i="5"/>
  <c r="M478" i="5" s="1"/>
  <c r="Q479" i="5"/>
  <c r="M479" i="5" s="1"/>
  <c r="Q480" i="5"/>
  <c r="M480" i="5" s="1"/>
  <c r="Q481" i="5"/>
  <c r="M481" i="5" s="1"/>
  <c r="Q482" i="5"/>
  <c r="M482" i="5" s="1"/>
  <c r="Q483" i="5"/>
  <c r="M483" i="5" s="1"/>
  <c r="Q484" i="5"/>
  <c r="M484" i="5" s="1"/>
  <c r="Q485" i="5"/>
  <c r="M485" i="5" s="1"/>
  <c r="Q486" i="5"/>
  <c r="M486" i="5" s="1"/>
  <c r="Q487" i="5"/>
  <c r="M487" i="5" s="1"/>
  <c r="Q488" i="5"/>
  <c r="M488" i="5" s="1"/>
  <c r="Q489" i="5"/>
  <c r="M489" i="5" s="1"/>
  <c r="Q490" i="5"/>
  <c r="M490" i="5" s="1"/>
  <c r="Q491" i="5"/>
  <c r="M491" i="5" s="1"/>
  <c r="Q492" i="5"/>
  <c r="M492" i="5" s="1"/>
  <c r="Q493" i="5"/>
  <c r="M493" i="5" s="1"/>
  <c r="Q494" i="5"/>
  <c r="M494" i="5" s="1"/>
  <c r="Q495" i="5"/>
  <c r="M495" i="5" s="1"/>
  <c r="Q496" i="5"/>
  <c r="M496" i="5" s="1"/>
  <c r="Q497" i="5"/>
  <c r="M497" i="5" s="1"/>
  <c r="Q498" i="5"/>
  <c r="M498" i="5" s="1"/>
  <c r="Q499" i="5"/>
  <c r="M499" i="5" s="1"/>
  <c r="Q500" i="5"/>
  <c r="M500" i="5" s="1"/>
  <c r="Q501" i="5"/>
  <c r="M501" i="5" s="1"/>
  <c r="Q502" i="5"/>
  <c r="M502" i="5" s="1"/>
  <c r="Q503" i="5"/>
  <c r="M503" i="5" s="1"/>
  <c r="Q504" i="5"/>
  <c r="M504" i="5" s="1"/>
  <c r="Q505" i="5"/>
  <c r="M505" i="5" s="1"/>
  <c r="Q506" i="5"/>
  <c r="M506" i="5" s="1"/>
  <c r="Q507" i="5"/>
  <c r="M507" i="5" s="1"/>
  <c r="Q508" i="5"/>
  <c r="M508" i="5" s="1"/>
  <c r="Q509" i="5"/>
  <c r="M509" i="5" s="1"/>
  <c r="Q510" i="5"/>
  <c r="M510" i="5" s="1"/>
  <c r="Q511" i="5"/>
  <c r="M511" i="5" s="1"/>
  <c r="Q512" i="5"/>
  <c r="M512" i="5" s="1"/>
  <c r="Q513" i="5"/>
  <c r="M513" i="5" s="1"/>
  <c r="Q514" i="5"/>
  <c r="M514" i="5" s="1"/>
  <c r="Q515" i="5"/>
  <c r="M515" i="5" s="1"/>
  <c r="Q516" i="5"/>
  <c r="M516" i="5" s="1"/>
  <c r="Q517" i="5"/>
  <c r="M517" i="5" s="1"/>
  <c r="Q518" i="5"/>
  <c r="M518" i="5" s="1"/>
  <c r="Q519" i="5"/>
  <c r="M519" i="5" s="1"/>
  <c r="Q520" i="5"/>
  <c r="M520" i="5" s="1"/>
  <c r="Q521" i="5"/>
  <c r="M521" i="5" s="1"/>
  <c r="Q522" i="5"/>
  <c r="M522" i="5" s="1"/>
  <c r="Q523" i="5"/>
  <c r="M523" i="5" s="1"/>
  <c r="Q524" i="5"/>
  <c r="M524" i="5" s="1"/>
  <c r="Q525" i="5"/>
  <c r="M525" i="5" s="1"/>
  <c r="Q526" i="5"/>
  <c r="M526" i="5" s="1"/>
  <c r="Q527" i="5"/>
  <c r="M527" i="5" s="1"/>
  <c r="Q528" i="5"/>
  <c r="M528" i="5" s="1"/>
  <c r="Q529" i="5"/>
  <c r="M529" i="5" s="1"/>
  <c r="Q530" i="5"/>
  <c r="M530" i="5" s="1"/>
  <c r="Q531" i="5"/>
  <c r="M531" i="5" s="1"/>
  <c r="Q532" i="5"/>
  <c r="M532" i="5" s="1"/>
  <c r="Q533" i="5"/>
  <c r="M533" i="5" s="1"/>
  <c r="Q534" i="5"/>
  <c r="M534" i="5" s="1"/>
  <c r="Q535" i="5"/>
  <c r="M535" i="5" s="1"/>
  <c r="Q536" i="5"/>
  <c r="M536" i="5" s="1"/>
  <c r="Q537" i="5"/>
  <c r="M537" i="5" s="1"/>
  <c r="Q538" i="5"/>
  <c r="M538" i="5" s="1"/>
  <c r="Q539" i="5"/>
  <c r="M539" i="5" s="1"/>
  <c r="Q540" i="5"/>
  <c r="M540" i="5" s="1"/>
  <c r="Q541" i="5"/>
  <c r="M541" i="5" s="1"/>
  <c r="Q542" i="5"/>
  <c r="M542" i="5" s="1"/>
  <c r="Q543" i="5"/>
  <c r="M543" i="5" s="1"/>
  <c r="Q544" i="5"/>
  <c r="M544" i="5" s="1"/>
  <c r="Q545" i="5"/>
  <c r="M545" i="5" s="1"/>
  <c r="Q546" i="5"/>
  <c r="M546" i="5" s="1"/>
  <c r="Q547" i="5"/>
  <c r="M547" i="5" s="1"/>
  <c r="Q548" i="5"/>
  <c r="M548" i="5" s="1"/>
  <c r="Q549" i="5"/>
  <c r="M549" i="5" s="1"/>
  <c r="Q550" i="5"/>
  <c r="M550" i="5" s="1"/>
  <c r="Q551" i="5"/>
  <c r="M551" i="5" s="1"/>
  <c r="Q552" i="5"/>
  <c r="M552" i="5" s="1"/>
  <c r="Q553" i="5"/>
  <c r="M553" i="5" s="1"/>
  <c r="Q554" i="5"/>
  <c r="M554" i="5" s="1"/>
  <c r="Q555" i="5"/>
  <c r="M555" i="5" s="1"/>
  <c r="Q556" i="5"/>
  <c r="M556" i="5" s="1"/>
  <c r="Q557" i="5"/>
  <c r="M557" i="5" s="1"/>
  <c r="Q558" i="5"/>
  <c r="M558" i="5" s="1"/>
  <c r="Q559" i="5"/>
  <c r="M559" i="5" s="1"/>
  <c r="Q560" i="5"/>
  <c r="M560" i="5" s="1"/>
  <c r="Q561" i="5"/>
  <c r="M561" i="5" s="1"/>
  <c r="Q562" i="5"/>
  <c r="M562" i="5" s="1"/>
  <c r="Q563" i="5"/>
  <c r="M563" i="5" s="1"/>
  <c r="Q564" i="5"/>
  <c r="M564" i="5" s="1"/>
  <c r="Q565" i="5"/>
  <c r="M565" i="5" s="1"/>
  <c r="Q566" i="5"/>
  <c r="M566" i="5" s="1"/>
  <c r="Q567" i="5"/>
  <c r="M567" i="5" s="1"/>
  <c r="Q568" i="5"/>
  <c r="M568" i="5" s="1"/>
  <c r="Q569" i="5"/>
  <c r="M569" i="5" s="1"/>
  <c r="Q570" i="5"/>
  <c r="M570" i="5" s="1"/>
  <c r="Q571" i="5"/>
  <c r="M571" i="5" s="1"/>
  <c r="Q572" i="5"/>
  <c r="M572" i="5" s="1"/>
  <c r="Q573" i="5"/>
  <c r="M573" i="5" s="1"/>
  <c r="Q574" i="5"/>
  <c r="M574" i="5" s="1"/>
  <c r="Q575" i="5"/>
  <c r="M575" i="5" s="1"/>
  <c r="Q576" i="5"/>
  <c r="M576" i="5" s="1"/>
  <c r="Q577" i="5"/>
  <c r="M577" i="5" s="1"/>
  <c r="Q578" i="5"/>
  <c r="M578" i="5" s="1"/>
  <c r="Q579" i="5"/>
  <c r="M579" i="5" s="1"/>
  <c r="Q580" i="5"/>
  <c r="M580" i="5" s="1"/>
  <c r="Q581" i="5"/>
  <c r="M581" i="5" s="1"/>
  <c r="Q582" i="5"/>
  <c r="M582" i="5" s="1"/>
  <c r="Q583" i="5"/>
  <c r="M583" i="5" s="1"/>
  <c r="Q584" i="5"/>
  <c r="M584" i="5" s="1"/>
  <c r="Q585" i="5"/>
  <c r="M585" i="5" s="1"/>
  <c r="Q586" i="5"/>
  <c r="M586" i="5" s="1"/>
  <c r="Q587" i="5"/>
  <c r="M587" i="5" s="1"/>
  <c r="Q588" i="5"/>
  <c r="M588" i="5" s="1"/>
  <c r="Q589" i="5"/>
  <c r="M589" i="5" s="1"/>
  <c r="Q590" i="5"/>
  <c r="M590" i="5" s="1"/>
  <c r="Q591" i="5"/>
  <c r="M591" i="5" s="1"/>
  <c r="Q592" i="5"/>
  <c r="M592" i="5" s="1"/>
  <c r="Q593" i="5"/>
  <c r="M593" i="5" s="1"/>
  <c r="Q594" i="5"/>
  <c r="M594" i="5" s="1"/>
  <c r="Q595" i="5"/>
  <c r="M595" i="5" s="1"/>
  <c r="Q596" i="5"/>
  <c r="M596" i="5" s="1"/>
  <c r="Q597" i="5"/>
  <c r="M597" i="5" s="1"/>
  <c r="Q598" i="5"/>
  <c r="M598" i="5" s="1"/>
  <c r="Q599" i="5"/>
  <c r="M599" i="5" s="1"/>
  <c r="Q600" i="5"/>
  <c r="M600" i="5" s="1"/>
  <c r="Q601" i="5"/>
  <c r="M601" i="5" s="1"/>
  <c r="Q602" i="5"/>
  <c r="M602" i="5" s="1"/>
  <c r="Q603" i="5"/>
  <c r="M603" i="5" s="1"/>
  <c r="Q604" i="5"/>
  <c r="M604" i="5" s="1"/>
  <c r="Q605" i="5"/>
  <c r="M605" i="5" s="1"/>
  <c r="Q606" i="5"/>
  <c r="M606" i="5" s="1"/>
  <c r="Q607" i="5"/>
  <c r="M607" i="5" s="1"/>
  <c r="Q608" i="5"/>
  <c r="M608" i="5" s="1"/>
  <c r="Q609" i="5"/>
  <c r="M609" i="5" s="1"/>
  <c r="Q610" i="5"/>
  <c r="M610" i="5" s="1"/>
  <c r="Q611" i="5"/>
  <c r="M611" i="5" s="1"/>
  <c r="Q612" i="5"/>
  <c r="M612" i="5" s="1"/>
  <c r="Q613" i="5"/>
  <c r="M613" i="5" s="1"/>
  <c r="Q614" i="5"/>
  <c r="M614" i="5" s="1"/>
  <c r="Q615" i="5"/>
  <c r="M615" i="5" s="1"/>
  <c r="Q616" i="5"/>
  <c r="M616" i="5" s="1"/>
  <c r="Q617" i="5"/>
  <c r="M617" i="5" s="1"/>
  <c r="Q618" i="5"/>
  <c r="M618" i="5" s="1"/>
  <c r="Q619" i="5"/>
  <c r="M619" i="5" s="1"/>
  <c r="Q620" i="5"/>
  <c r="M620" i="5" s="1"/>
  <c r="Q621" i="5"/>
  <c r="M621" i="5" s="1"/>
  <c r="Q622" i="5"/>
  <c r="M622" i="5" s="1"/>
  <c r="Q623" i="5"/>
  <c r="M623" i="5" s="1"/>
  <c r="Q624" i="5"/>
  <c r="M624" i="5" s="1"/>
  <c r="Q625" i="5"/>
  <c r="M625" i="5" s="1"/>
  <c r="Q626" i="5"/>
  <c r="M626" i="5" s="1"/>
  <c r="Q627" i="5"/>
  <c r="M627" i="5" s="1"/>
  <c r="Q628" i="5"/>
  <c r="M628" i="5" s="1"/>
  <c r="Q629" i="5"/>
  <c r="M629" i="5" s="1"/>
  <c r="Q630" i="5"/>
  <c r="M630" i="5" s="1"/>
  <c r="Q631" i="5"/>
  <c r="M631" i="5" s="1"/>
  <c r="Q632" i="5"/>
  <c r="M632" i="5" s="1"/>
  <c r="Q633" i="5"/>
  <c r="M633" i="5" s="1"/>
  <c r="Q634" i="5"/>
  <c r="M634" i="5" s="1"/>
  <c r="Q635" i="5"/>
  <c r="M635" i="5" s="1"/>
  <c r="Q636" i="5"/>
  <c r="M636" i="5" s="1"/>
  <c r="Q637" i="5"/>
  <c r="M637" i="5" s="1"/>
  <c r="Q638" i="5"/>
  <c r="M638" i="5" s="1"/>
  <c r="Q639" i="5"/>
  <c r="M639" i="5" s="1"/>
  <c r="Q640" i="5"/>
  <c r="M640" i="5" s="1"/>
  <c r="Q641" i="5"/>
  <c r="M641" i="5" s="1"/>
  <c r="Q642" i="5"/>
  <c r="M642" i="5" s="1"/>
  <c r="Q643" i="5"/>
  <c r="M643" i="5" s="1"/>
  <c r="Q644" i="5"/>
  <c r="M644" i="5" s="1"/>
  <c r="Q645" i="5"/>
  <c r="M645" i="5" s="1"/>
  <c r="Q646" i="5"/>
  <c r="M646" i="5" s="1"/>
  <c r="Q647" i="5"/>
  <c r="M647" i="5" s="1"/>
  <c r="Q648" i="5"/>
  <c r="M648" i="5" s="1"/>
  <c r="Q649" i="5"/>
  <c r="M649" i="5" s="1"/>
  <c r="Q650" i="5"/>
  <c r="M650" i="5" s="1"/>
  <c r="Q651" i="5"/>
  <c r="M651" i="5" s="1"/>
  <c r="Q652" i="5"/>
  <c r="M652" i="5" s="1"/>
  <c r="Q653" i="5"/>
  <c r="M653" i="5" s="1"/>
  <c r="Q654" i="5"/>
  <c r="M654" i="5" s="1"/>
  <c r="Q655" i="5"/>
  <c r="M655" i="5" s="1"/>
  <c r="Q656" i="5"/>
  <c r="M656" i="5" s="1"/>
  <c r="Q657" i="5"/>
  <c r="M657" i="5" s="1"/>
  <c r="Q658" i="5"/>
  <c r="M658" i="5" s="1"/>
  <c r="Q659" i="5"/>
  <c r="M659" i="5" s="1"/>
  <c r="Q660" i="5"/>
  <c r="M660" i="5" s="1"/>
  <c r="Q661" i="5"/>
  <c r="M661" i="5" s="1"/>
  <c r="Q662" i="5"/>
  <c r="M662" i="5" s="1"/>
  <c r="Q663" i="5"/>
  <c r="M663" i="5" s="1"/>
  <c r="Q664" i="5"/>
  <c r="M664" i="5" s="1"/>
  <c r="Q665" i="5"/>
  <c r="M665" i="5" s="1"/>
  <c r="Q666" i="5"/>
  <c r="M666" i="5" s="1"/>
  <c r="Q667" i="5"/>
  <c r="M667" i="5" s="1"/>
  <c r="Q668" i="5"/>
  <c r="M668" i="5" s="1"/>
  <c r="Q669" i="5"/>
  <c r="M669" i="5" s="1"/>
  <c r="Q670" i="5"/>
  <c r="M670" i="5" s="1"/>
  <c r="Q671" i="5"/>
  <c r="M671" i="5" s="1"/>
  <c r="Q672" i="5"/>
  <c r="M672" i="5" s="1"/>
  <c r="Q673" i="5"/>
  <c r="M673" i="5" s="1"/>
  <c r="Q674" i="5"/>
  <c r="M674" i="5" s="1"/>
  <c r="Q675" i="5"/>
  <c r="M675" i="5" s="1"/>
  <c r="Q676" i="5"/>
  <c r="M676" i="5" s="1"/>
  <c r="Q677" i="5"/>
  <c r="M677" i="5" s="1"/>
  <c r="Q678" i="5"/>
  <c r="M678" i="5" s="1"/>
  <c r="Q679" i="5"/>
  <c r="M679" i="5" s="1"/>
  <c r="Q680" i="5"/>
  <c r="M680" i="5" s="1"/>
  <c r="Q681" i="5"/>
  <c r="M681" i="5" s="1"/>
  <c r="Q682" i="5"/>
  <c r="M682" i="5" s="1"/>
  <c r="Q683" i="5"/>
  <c r="M683" i="5" s="1"/>
  <c r="Q684" i="5"/>
  <c r="M684" i="5" s="1"/>
  <c r="Q685" i="5"/>
  <c r="M685" i="5" s="1"/>
  <c r="Q686" i="5"/>
  <c r="M686" i="5" s="1"/>
  <c r="Q687" i="5"/>
  <c r="M687" i="5" s="1"/>
  <c r="Q688" i="5"/>
  <c r="M688" i="5" s="1"/>
  <c r="Q689" i="5"/>
  <c r="M689" i="5" s="1"/>
  <c r="Q690" i="5"/>
  <c r="M690" i="5" s="1"/>
  <c r="Q691" i="5"/>
  <c r="M691" i="5" s="1"/>
  <c r="Q692" i="5"/>
  <c r="M692" i="5" s="1"/>
  <c r="Q693" i="5"/>
  <c r="M693" i="5" s="1"/>
  <c r="Q694" i="5"/>
  <c r="M694" i="5" s="1"/>
  <c r="Q695" i="5"/>
  <c r="M695" i="5" s="1"/>
  <c r="Q696" i="5"/>
  <c r="M696" i="5" s="1"/>
  <c r="Q697" i="5"/>
  <c r="M697" i="5" s="1"/>
  <c r="Q698" i="5"/>
  <c r="M698" i="5" s="1"/>
  <c r="Q699" i="5"/>
  <c r="M699" i="5" s="1"/>
  <c r="Q700" i="5"/>
  <c r="M700" i="5" s="1"/>
  <c r="Q701" i="5"/>
  <c r="M701" i="5" s="1"/>
  <c r="Q702" i="5"/>
  <c r="M702" i="5" s="1"/>
  <c r="Q703" i="5"/>
  <c r="M703" i="5" s="1"/>
  <c r="Q704" i="5"/>
  <c r="M704" i="5" s="1"/>
  <c r="Q705" i="5"/>
  <c r="M705" i="5" s="1"/>
  <c r="Q706" i="5"/>
  <c r="M706" i="5" s="1"/>
  <c r="Q707" i="5"/>
  <c r="M707" i="5" s="1"/>
  <c r="Q708" i="5"/>
  <c r="M708" i="5" s="1"/>
  <c r="Q709" i="5"/>
  <c r="M709" i="5" s="1"/>
  <c r="Q710" i="5"/>
  <c r="M710" i="5" s="1"/>
  <c r="Q711" i="5"/>
  <c r="M711" i="5" s="1"/>
  <c r="Q712" i="5"/>
  <c r="M712" i="5" s="1"/>
  <c r="Q713" i="5"/>
  <c r="M713" i="5" s="1"/>
  <c r="Q714" i="5"/>
  <c r="M714" i="5" s="1"/>
  <c r="Q715" i="5"/>
  <c r="M715" i="5" s="1"/>
  <c r="Q716" i="5"/>
  <c r="M716" i="5" s="1"/>
  <c r="Q717" i="5"/>
  <c r="M717" i="5" s="1"/>
  <c r="Q718" i="5"/>
  <c r="M718" i="5" s="1"/>
  <c r="Q719" i="5"/>
  <c r="M719" i="5" s="1"/>
  <c r="Q720" i="5"/>
  <c r="M720" i="5" s="1"/>
  <c r="Q721" i="5"/>
  <c r="M721" i="5" s="1"/>
  <c r="Q722" i="5"/>
  <c r="M722" i="5" s="1"/>
  <c r="Q723" i="5"/>
  <c r="M723" i="5" s="1"/>
  <c r="Q724" i="5"/>
  <c r="M724" i="5" s="1"/>
  <c r="Q725" i="5"/>
  <c r="M725" i="5" s="1"/>
  <c r="Q726" i="5"/>
  <c r="M726" i="5" s="1"/>
  <c r="Q727" i="5"/>
  <c r="M727" i="5" s="1"/>
  <c r="Q728" i="5"/>
  <c r="M728" i="5" s="1"/>
  <c r="Q729" i="5"/>
  <c r="M729" i="5" s="1"/>
  <c r="Q730" i="5"/>
  <c r="M730" i="5" s="1"/>
  <c r="Q731" i="5"/>
  <c r="M731" i="5" s="1"/>
  <c r="Q732" i="5"/>
  <c r="M732" i="5" s="1"/>
  <c r="Q733" i="5"/>
  <c r="M733" i="5" s="1"/>
  <c r="Q734" i="5"/>
  <c r="M734" i="5" s="1"/>
  <c r="Q735" i="5"/>
  <c r="M735" i="5" s="1"/>
  <c r="Q736" i="5"/>
  <c r="M736" i="5" s="1"/>
  <c r="Q737" i="5"/>
  <c r="M737" i="5" s="1"/>
  <c r="Q738" i="5"/>
  <c r="M738" i="5" s="1"/>
  <c r="Q739" i="5"/>
  <c r="M739" i="5" s="1"/>
  <c r="Q740" i="5"/>
  <c r="M740" i="5" s="1"/>
  <c r="Q741" i="5"/>
  <c r="M741" i="5" s="1"/>
  <c r="Q742" i="5"/>
  <c r="M742" i="5" s="1"/>
  <c r="Q743" i="5"/>
  <c r="M743" i="5" s="1"/>
  <c r="Q744" i="5"/>
  <c r="M744" i="5" s="1"/>
  <c r="Q745" i="5"/>
  <c r="M745" i="5" s="1"/>
  <c r="Q746" i="5"/>
  <c r="M746" i="5" s="1"/>
  <c r="Q747" i="5"/>
  <c r="M747" i="5" s="1"/>
  <c r="Q748" i="5"/>
  <c r="M748" i="5" s="1"/>
  <c r="Q749" i="5"/>
  <c r="M749" i="5" s="1"/>
  <c r="Q750" i="5"/>
  <c r="M750" i="5" s="1"/>
  <c r="Q751" i="5"/>
  <c r="M751" i="5" s="1"/>
  <c r="Q752" i="5"/>
  <c r="M752" i="5" s="1"/>
  <c r="Q753" i="5"/>
  <c r="M753" i="5" s="1"/>
  <c r="Q754" i="5"/>
  <c r="M754" i="5" s="1"/>
  <c r="Q755" i="5"/>
  <c r="M755" i="5" s="1"/>
  <c r="Q756" i="5"/>
  <c r="M756" i="5" s="1"/>
  <c r="Q757" i="5"/>
  <c r="M757" i="5" s="1"/>
  <c r="Q758" i="5"/>
  <c r="M758" i="5" s="1"/>
  <c r="Q759" i="5"/>
  <c r="M759" i="5" s="1"/>
  <c r="Q760" i="5"/>
  <c r="M760" i="5" s="1"/>
  <c r="Q761" i="5"/>
  <c r="M761" i="5" s="1"/>
  <c r="Q762" i="5"/>
  <c r="M762" i="5" s="1"/>
  <c r="Q763" i="5"/>
  <c r="M763" i="5" s="1"/>
  <c r="Q764" i="5"/>
  <c r="M764" i="5" s="1"/>
  <c r="Q765" i="5"/>
  <c r="M765" i="5" s="1"/>
  <c r="Q766" i="5"/>
  <c r="M766" i="5" s="1"/>
  <c r="Q767" i="5"/>
  <c r="M767" i="5" s="1"/>
  <c r="Q768" i="5"/>
  <c r="M768" i="5" s="1"/>
  <c r="Q769" i="5"/>
  <c r="M769" i="5" s="1"/>
  <c r="Q770" i="5"/>
  <c r="M770" i="5" s="1"/>
  <c r="Q771" i="5"/>
  <c r="M771" i="5" s="1"/>
  <c r="Q772" i="5"/>
  <c r="M772" i="5" s="1"/>
  <c r="Q773" i="5"/>
  <c r="M773" i="5" s="1"/>
  <c r="Q774" i="5"/>
  <c r="M774" i="5" s="1"/>
  <c r="Q775" i="5"/>
  <c r="M775" i="5" s="1"/>
  <c r="Q776" i="5"/>
  <c r="M776" i="5" s="1"/>
  <c r="Q777" i="5"/>
  <c r="M777" i="5" s="1"/>
  <c r="Q778" i="5"/>
  <c r="M778" i="5" s="1"/>
  <c r="Q779" i="5"/>
  <c r="M779" i="5" s="1"/>
  <c r="Q780" i="5"/>
  <c r="M780" i="5" s="1"/>
  <c r="Q781" i="5"/>
  <c r="M781" i="5" s="1"/>
  <c r="Q782" i="5"/>
  <c r="M782" i="5" s="1"/>
  <c r="Q783" i="5"/>
  <c r="M783" i="5" s="1"/>
  <c r="Q784" i="5"/>
  <c r="M784" i="5" s="1"/>
  <c r="Q785" i="5"/>
  <c r="M785" i="5" s="1"/>
  <c r="Q786" i="5"/>
  <c r="M786" i="5" s="1"/>
  <c r="Q787" i="5"/>
  <c r="M787" i="5" s="1"/>
  <c r="Q788" i="5"/>
  <c r="M788" i="5" s="1"/>
  <c r="Q789" i="5"/>
  <c r="M789" i="5" s="1"/>
  <c r="Q790" i="5"/>
  <c r="M790" i="5" s="1"/>
  <c r="Q791" i="5"/>
  <c r="M791" i="5" s="1"/>
  <c r="Q792" i="5"/>
  <c r="M792" i="5" s="1"/>
  <c r="Q793" i="5"/>
  <c r="M793" i="5" s="1"/>
  <c r="Q794" i="5"/>
  <c r="M794" i="5" s="1"/>
  <c r="Q795" i="5"/>
  <c r="M795" i="5" s="1"/>
  <c r="Q796" i="5"/>
  <c r="M796" i="5" s="1"/>
  <c r="Q797" i="5"/>
  <c r="M797" i="5" s="1"/>
  <c r="Q798" i="5"/>
  <c r="M798" i="5" s="1"/>
  <c r="Q799" i="5"/>
  <c r="M799" i="5" s="1"/>
  <c r="Q800" i="5"/>
  <c r="M800" i="5" s="1"/>
  <c r="Q801" i="5"/>
  <c r="M801" i="5" s="1"/>
  <c r="Q802" i="5"/>
  <c r="M802" i="5" s="1"/>
  <c r="Q803" i="5"/>
  <c r="M803" i="5" s="1"/>
  <c r="Q804" i="5"/>
  <c r="M804" i="5" s="1"/>
  <c r="Q805" i="5"/>
  <c r="M805" i="5" s="1"/>
  <c r="Q806" i="5"/>
  <c r="M806" i="5" s="1"/>
  <c r="Q807" i="5"/>
  <c r="M807" i="5" s="1"/>
  <c r="Q808" i="5"/>
  <c r="M808" i="5" s="1"/>
  <c r="Q809" i="5"/>
  <c r="M809" i="5" s="1"/>
  <c r="Q810" i="5"/>
  <c r="M810" i="5" s="1"/>
  <c r="Q811" i="5"/>
  <c r="M811" i="5" s="1"/>
  <c r="Q812" i="5"/>
  <c r="M812" i="5" s="1"/>
  <c r="Q813" i="5"/>
  <c r="M813" i="5" s="1"/>
  <c r="Q814" i="5"/>
  <c r="M814" i="5" s="1"/>
  <c r="Q815" i="5"/>
  <c r="M815" i="5" s="1"/>
  <c r="Q816" i="5"/>
  <c r="M816" i="5" s="1"/>
  <c r="Q817" i="5"/>
  <c r="M817" i="5" s="1"/>
  <c r="Q818" i="5"/>
  <c r="M818" i="5" s="1"/>
  <c r="Q819" i="5"/>
  <c r="M819" i="5" s="1"/>
  <c r="Q820" i="5"/>
  <c r="M820" i="5" s="1"/>
  <c r="Q821" i="5"/>
  <c r="M821" i="5" s="1"/>
  <c r="Q822" i="5"/>
  <c r="M822" i="5" s="1"/>
  <c r="Q823" i="5"/>
  <c r="M823" i="5" s="1"/>
  <c r="Q824" i="5"/>
  <c r="M824" i="5" s="1"/>
  <c r="Q825" i="5"/>
  <c r="M825" i="5" s="1"/>
  <c r="Q826" i="5"/>
  <c r="M826" i="5" s="1"/>
  <c r="Q827" i="5"/>
  <c r="M827" i="5" s="1"/>
  <c r="Q828" i="5"/>
  <c r="M828" i="5" s="1"/>
  <c r="Q829" i="5"/>
  <c r="M829" i="5" s="1"/>
  <c r="Q830" i="5"/>
  <c r="M830" i="5" s="1"/>
  <c r="Q831" i="5"/>
  <c r="M831" i="5" s="1"/>
  <c r="Q832" i="5"/>
  <c r="M832" i="5" s="1"/>
  <c r="Q833" i="5"/>
  <c r="M833" i="5" s="1"/>
  <c r="Q834" i="5"/>
  <c r="M834" i="5" s="1"/>
  <c r="Q835" i="5"/>
  <c r="M835" i="5" s="1"/>
  <c r="Q836" i="5"/>
  <c r="M836" i="5" s="1"/>
  <c r="Q837" i="5"/>
  <c r="M837" i="5" s="1"/>
  <c r="Q838" i="5"/>
  <c r="M838" i="5" s="1"/>
  <c r="Q839" i="5"/>
  <c r="M839" i="5" s="1"/>
  <c r="Q840" i="5"/>
  <c r="M840" i="5" s="1"/>
  <c r="Q841" i="5"/>
  <c r="M841" i="5" s="1"/>
  <c r="Q842" i="5"/>
  <c r="M842" i="5" s="1"/>
  <c r="Q843" i="5"/>
  <c r="M843" i="5" s="1"/>
  <c r="Q844" i="5"/>
  <c r="M844" i="5" s="1"/>
  <c r="Q845" i="5"/>
  <c r="M845" i="5" s="1"/>
  <c r="Q846" i="5"/>
  <c r="M846" i="5" s="1"/>
  <c r="Q847" i="5"/>
  <c r="M847" i="5" s="1"/>
  <c r="Q848" i="5"/>
  <c r="M848" i="5" s="1"/>
  <c r="Q849" i="5"/>
  <c r="M849" i="5" s="1"/>
  <c r="Q850" i="5"/>
  <c r="M850" i="5" s="1"/>
  <c r="Q851" i="5"/>
  <c r="M851" i="5" s="1"/>
  <c r="Q852" i="5"/>
  <c r="M852" i="5" s="1"/>
  <c r="Q853" i="5"/>
  <c r="M853" i="5" s="1"/>
  <c r="Q854" i="5"/>
  <c r="M854" i="5" s="1"/>
  <c r="Q855" i="5"/>
  <c r="M855" i="5" s="1"/>
  <c r="Q856" i="5"/>
  <c r="M856" i="5" s="1"/>
  <c r="Q857" i="5"/>
  <c r="M857" i="5" s="1"/>
  <c r="Q858" i="5"/>
  <c r="M858" i="5" s="1"/>
  <c r="Q859" i="5"/>
  <c r="M859" i="5" s="1"/>
  <c r="Q860" i="5"/>
  <c r="M860" i="5" s="1"/>
  <c r="Q861" i="5"/>
  <c r="M861" i="5" s="1"/>
  <c r="Q862" i="5"/>
  <c r="M862" i="5" s="1"/>
  <c r="Q863" i="5"/>
  <c r="M863" i="5" s="1"/>
  <c r="Q864" i="5"/>
  <c r="M864" i="5" s="1"/>
  <c r="Q865" i="5"/>
  <c r="M865" i="5" s="1"/>
  <c r="Q866" i="5"/>
  <c r="M866" i="5" s="1"/>
  <c r="Q867" i="5"/>
  <c r="M867" i="5" s="1"/>
  <c r="Q868" i="5"/>
  <c r="M868" i="5" s="1"/>
  <c r="Q869" i="5"/>
  <c r="M869" i="5" s="1"/>
  <c r="Q870" i="5"/>
  <c r="M870" i="5" s="1"/>
  <c r="Q871" i="5"/>
  <c r="M871" i="5" s="1"/>
  <c r="Q872" i="5"/>
  <c r="M872" i="5" s="1"/>
  <c r="Q873" i="5"/>
  <c r="M873" i="5" s="1"/>
  <c r="Q874" i="5"/>
  <c r="M874" i="5" s="1"/>
  <c r="Q875" i="5"/>
  <c r="M875" i="5" s="1"/>
  <c r="Q876" i="5"/>
  <c r="M876" i="5" s="1"/>
  <c r="Q877" i="5"/>
  <c r="M877" i="5" s="1"/>
  <c r="Q878" i="5"/>
  <c r="M878" i="5" s="1"/>
  <c r="Q879" i="5"/>
  <c r="M879" i="5" s="1"/>
  <c r="Q880" i="5"/>
  <c r="M880" i="5" s="1"/>
  <c r="Q881" i="5"/>
  <c r="M881" i="5" s="1"/>
  <c r="Q882" i="5"/>
  <c r="M882" i="5" s="1"/>
  <c r="Q883" i="5"/>
  <c r="M883" i="5" s="1"/>
  <c r="Q884" i="5"/>
  <c r="M884" i="5" s="1"/>
  <c r="Q885" i="5"/>
  <c r="M885" i="5" s="1"/>
  <c r="Q886" i="5"/>
  <c r="M886" i="5" s="1"/>
  <c r="Q887" i="5"/>
  <c r="M887" i="5" s="1"/>
  <c r="P6" i="1" s="1"/>
  <c r="Q888" i="5"/>
  <c r="M888" i="5" s="1"/>
  <c r="Q889" i="5"/>
  <c r="M889" i="5" s="1"/>
  <c r="Q890" i="5"/>
  <c r="M890" i="5" s="1"/>
  <c r="Q891" i="5"/>
  <c r="M891" i="5" s="1"/>
  <c r="Q892" i="5"/>
  <c r="M892" i="5" s="1"/>
  <c r="Q893" i="5"/>
  <c r="M893" i="5" s="1"/>
  <c r="Q894" i="5"/>
  <c r="M894" i="5" s="1"/>
  <c r="Q895" i="5"/>
  <c r="M895" i="5" s="1"/>
  <c r="Q896" i="5"/>
  <c r="M896" i="5" s="1"/>
  <c r="Q897" i="5"/>
  <c r="M897" i="5" s="1"/>
  <c r="H6" i="6"/>
  <c r="U5" i="5"/>
  <c r="U6" i="5" s="1"/>
  <c r="M900" i="5"/>
  <c r="Q898" i="5" l="1"/>
  <c r="S2" i="5"/>
  <c r="S893" i="5"/>
  <c r="S895" i="5"/>
  <c r="S897" i="5"/>
  <c r="S892" i="5"/>
  <c r="S894" i="5"/>
  <c r="S896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23" i="5"/>
  <c r="N3" i="5" l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591" i="5"/>
  <c r="N592" i="5"/>
  <c r="N593" i="5"/>
  <c r="N594" i="5"/>
  <c r="N595" i="5"/>
  <c r="N596" i="5"/>
  <c r="N597" i="5"/>
  <c r="N598" i="5"/>
  <c r="N599" i="5"/>
  <c r="N600" i="5"/>
  <c r="N601" i="5"/>
  <c r="N602" i="5"/>
  <c r="N603" i="5"/>
  <c r="N604" i="5"/>
  <c r="N605" i="5"/>
  <c r="N606" i="5"/>
  <c r="N607" i="5"/>
  <c r="N608" i="5"/>
  <c r="N609" i="5"/>
  <c r="N610" i="5"/>
  <c r="N611" i="5"/>
  <c r="N612" i="5"/>
  <c r="N613" i="5"/>
  <c r="N614" i="5"/>
  <c r="N615" i="5"/>
  <c r="N616" i="5"/>
  <c r="N617" i="5"/>
  <c r="N618" i="5"/>
  <c r="N619" i="5"/>
  <c r="N620" i="5"/>
  <c r="N621" i="5"/>
  <c r="N622" i="5"/>
  <c r="N623" i="5"/>
  <c r="N624" i="5"/>
  <c r="N625" i="5"/>
  <c r="N626" i="5"/>
  <c r="N627" i="5"/>
  <c r="N628" i="5"/>
  <c r="N629" i="5"/>
  <c r="N630" i="5"/>
  <c r="N631" i="5"/>
  <c r="N632" i="5"/>
  <c r="N633" i="5"/>
  <c r="N634" i="5"/>
  <c r="N635" i="5"/>
  <c r="N636" i="5"/>
  <c r="N637" i="5"/>
  <c r="N638" i="5"/>
  <c r="N639" i="5"/>
  <c r="N640" i="5"/>
  <c r="N641" i="5"/>
  <c r="N642" i="5"/>
  <c r="N643" i="5"/>
  <c r="N644" i="5"/>
  <c r="N645" i="5"/>
  <c r="N646" i="5"/>
  <c r="N647" i="5"/>
  <c r="N648" i="5"/>
  <c r="N649" i="5"/>
  <c r="N650" i="5"/>
  <c r="N651" i="5"/>
  <c r="N652" i="5"/>
  <c r="N653" i="5"/>
  <c r="N654" i="5"/>
  <c r="N655" i="5"/>
  <c r="N656" i="5"/>
  <c r="N657" i="5"/>
  <c r="N658" i="5"/>
  <c r="N659" i="5"/>
  <c r="N660" i="5"/>
  <c r="N661" i="5"/>
  <c r="N662" i="5"/>
  <c r="N663" i="5"/>
  <c r="N664" i="5"/>
  <c r="N665" i="5"/>
  <c r="N666" i="5"/>
  <c r="N667" i="5"/>
  <c r="N668" i="5"/>
  <c r="N669" i="5"/>
  <c r="N670" i="5"/>
  <c r="N671" i="5"/>
  <c r="N672" i="5"/>
  <c r="N673" i="5"/>
  <c r="N674" i="5"/>
  <c r="N675" i="5"/>
  <c r="N676" i="5"/>
  <c r="N677" i="5"/>
  <c r="N678" i="5"/>
  <c r="N679" i="5"/>
  <c r="N680" i="5"/>
  <c r="N681" i="5"/>
  <c r="N682" i="5"/>
  <c r="N683" i="5"/>
  <c r="N684" i="5"/>
  <c r="N685" i="5"/>
  <c r="N686" i="5"/>
  <c r="N687" i="5"/>
  <c r="N688" i="5"/>
  <c r="N689" i="5"/>
  <c r="N690" i="5"/>
  <c r="N691" i="5"/>
  <c r="N692" i="5"/>
  <c r="N693" i="5"/>
  <c r="N694" i="5"/>
  <c r="N695" i="5"/>
  <c r="N696" i="5"/>
  <c r="N697" i="5"/>
  <c r="N698" i="5"/>
  <c r="N699" i="5"/>
  <c r="N700" i="5"/>
  <c r="N701" i="5"/>
  <c r="N702" i="5"/>
  <c r="N703" i="5"/>
  <c r="N704" i="5"/>
  <c r="N705" i="5"/>
  <c r="N706" i="5"/>
  <c r="N707" i="5"/>
  <c r="N708" i="5"/>
  <c r="N709" i="5"/>
  <c r="N710" i="5"/>
  <c r="N711" i="5"/>
  <c r="N712" i="5"/>
  <c r="N713" i="5"/>
  <c r="N714" i="5"/>
  <c r="N715" i="5"/>
  <c r="N716" i="5"/>
  <c r="N717" i="5"/>
  <c r="N718" i="5"/>
  <c r="N719" i="5"/>
  <c r="N720" i="5"/>
  <c r="N721" i="5"/>
  <c r="N722" i="5"/>
  <c r="N723" i="5"/>
  <c r="N724" i="5"/>
  <c r="N725" i="5"/>
  <c r="N726" i="5"/>
  <c r="N727" i="5"/>
  <c r="N728" i="5"/>
  <c r="N729" i="5"/>
  <c r="N730" i="5"/>
  <c r="N731" i="5"/>
  <c r="N732" i="5"/>
  <c r="N733" i="5"/>
  <c r="N734" i="5"/>
  <c r="N735" i="5"/>
  <c r="N736" i="5"/>
  <c r="N737" i="5"/>
  <c r="N738" i="5"/>
  <c r="N739" i="5"/>
  <c r="N740" i="5"/>
  <c r="N741" i="5"/>
  <c r="N742" i="5"/>
  <c r="N743" i="5"/>
  <c r="N744" i="5"/>
  <c r="N745" i="5"/>
  <c r="N746" i="5"/>
  <c r="N747" i="5"/>
  <c r="N748" i="5"/>
  <c r="N749" i="5"/>
  <c r="N750" i="5"/>
  <c r="N751" i="5"/>
  <c r="N752" i="5"/>
  <c r="N753" i="5"/>
  <c r="N754" i="5"/>
  <c r="N755" i="5"/>
  <c r="N756" i="5"/>
  <c r="N757" i="5"/>
  <c r="N758" i="5"/>
  <c r="N759" i="5"/>
  <c r="N760" i="5"/>
  <c r="N761" i="5"/>
  <c r="N762" i="5"/>
  <c r="N763" i="5"/>
  <c r="N764" i="5"/>
  <c r="N765" i="5"/>
  <c r="N766" i="5"/>
  <c r="N767" i="5"/>
  <c r="N768" i="5"/>
  <c r="N769" i="5"/>
  <c r="N770" i="5"/>
  <c r="N771" i="5"/>
  <c r="N772" i="5"/>
  <c r="N773" i="5"/>
  <c r="N774" i="5"/>
  <c r="N775" i="5"/>
  <c r="N776" i="5"/>
  <c r="N777" i="5"/>
  <c r="N778" i="5"/>
  <c r="N779" i="5"/>
  <c r="N780" i="5"/>
  <c r="N781" i="5"/>
  <c r="N782" i="5"/>
  <c r="N783" i="5"/>
  <c r="N784" i="5"/>
  <c r="N785" i="5"/>
  <c r="N786" i="5"/>
  <c r="N787" i="5"/>
  <c r="N788" i="5"/>
  <c r="N789" i="5"/>
  <c r="N790" i="5"/>
  <c r="N791" i="5"/>
  <c r="N792" i="5"/>
  <c r="N793" i="5"/>
  <c r="N794" i="5"/>
  <c r="N795" i="5"/>
  <c r="N796" i="5"/>
  <c r="N797" i="5"/>
  <c r="N798" i="5"/>
  <c r="N799" i="5"/>
  <c r="N800" i="5"/>
  <c r="N801" i="5"/>
  <c r="N802" i="5"/>
  <c r="N803" i="5"/>
  <c r="N804" i="5"/>
  <c r="N805" i="5"/>
  <c r="N806" i="5"/>
  <c r="N807" i="5"/>
  <c r="N808" i="5"/>
  <c r="N809" i="5"/>
  <c r="N810" i="5"/>
  <c r="N811" i="5"/>
  <c r="N812" i="5"/>
  <c r="N813" i="5"/>
  <c r="N814" i="5"/>
  <c r="N815" i="5"/>
  <c r="N816" i="5"/>
  <c r="N817" i="5"/>
  <c r="N818" i="5"/>
  <c r="N819" i="5"/>
  <c r="N820" i="5"/>
  <c r="N821" i="5"/>
  <c r="N822" i="5"/>
  <c r="N823" i="5"/>
  <c r="N824" i="5"/>
  <c r="N825" i="5"/>
  <c r="N826" i="5"/>
  <c r="N827" i="5"/>
  <c r="N828" i="5"/>
  <c r="N829" i="5"/>
  <c r="N830" i="5"/>
  <c r="N831" i="5"/>
  <c r="N832" i="5"/>
  <c r="N833" i="5"/>
  <c r="N834" i="5"/>
  <c r="N835" i="5"/>
  <c r="N836" i="5"/>
  <c r="N837" i="5"/>
  <c r="N838" i="5"/>
  <c r="N839" i="5"/>
  <c r="N840" i="5"/>
  <c r="N841" i="5"/>
  <c r="N842" i="5"/>
  <c r="N843" i="5"/>
  <c r="N844" i="5"/>
  <c r="N845" i="5"/>
  <c r="N846" i="5"/>
  <c r="N847" i="5"/>
  <c r="N848" i="5"/>
  <c r="N849" i="5"/>
  <c r="N850" i="5"/>
  <c r="N851" i="5"/>
  <c r="N852" i="5"/>
  <c r="N853" i="5"/>
  <c r="N854" i="5"/>
  <c r="N855" i="5"/>
  <c r="N856" i="5"/>
  <c r="N857" i="5"/>
  <c r="N858" i="5"/>
  <c r="N859" i="5"/>
  <c r="N860" i="5"/>
  <c r="N861" i="5"/>
  <c r="N862" i="5"/>
  <c r="N863" i="5"/>
  <c r="N864" i="5"/>
  <c r="N865" i="5"/>
  <c r="N866" i="5"/>
  <c r="N867" i="5"/>
  <c r="N868" i="5"/>
  <c r="N869" i="5"/>
  <c r="N870" i="5"/>
  <c r="N871" i="5"/>
  <c r="N872" i="5"/>
  <c r="N873" i="5"/>
  <c r="N874" i="5"/>
  <c r="N875" i="5"/>
  <c r="N876" i="5"/>
  <c r="N877" i="5"/>
  <c r="N878" i="5"/>
  <c r="N879" i="5"/>
  <c r="N880" i="5"/>
  <c r="N881" i="5"/>
  <c r="N882" i="5"/>
  <c r="N883" i="5"/>
  <c r="N884" i="5"/>
  <c r="N885" i="5"/>
  <c r="N886" i="5"/>
  <c r="N887" i="5"/>
  <c r="P2" i="1" s="1"/>
  <c r="N888" i="5"/>
  <c r="N889" i="5"/>
  <c r="N890" i="5"/>
  <c r="N891" i="5"/>
  <c r="N892" i="5"/>
  <c r="N893" i="5"/>
  <c r="N894" i="5"/>
  <c r="N895" i="5"/>
  <c r="N896" i="5"/>
  <c r="N897" i="5"/>
  <c r="N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2" i="5"/>
  <c r="E11" i="1" l="1"/>
  <c r="I11" i="1"/>
  <c r="I12" i="1"/>
  <c r="D12" i="1" l="1"/>
  <c r="J12" i="1" s="1"/>
  <c r="D14" i="1"/>
  <c r="J14" i="1" s="1"/>
  <c r="J15" i="1"/>
  <c r="Q12" i="1" l="1"/>
  <c r="R42" i="1"/>
  <c r="Q14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R15" i="1" l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4" i="1"/>
  <c r="R13" i="1"/>
  <c r="R12" i="1"/>
  <c r="M4" i="1"/>
  <c r="U7" i="5" l="1"/>
  <c r="U8" i="5" s="1"/>
  <c r="U9" i="5" s="1"/>
  <c r="U10" i="5" s="1"/>
  <c r="C7" i="6"/>
  <c r="D7" i="6" s="1"/>
  <c r="F7" i="6" s="1"/>
  <c r="D6" i="6"/>
  <c r="F6" i="6" s="1"/>
  <c r="S271" i="5"/>
  <c r="S279" i="5"/>
  <c r="S287" i="5"/>
  <c r="S295" i="5"/>
  <c r="S343" i="5"/>
  <c r="S351" i="5"/>
  <c r="S359" i="5"/>
  <c r="S367" i="5"/>
  <c r="S375" i="5"/>
  <c r="S383" i="5"/>
  <c r="S391" i="5"/>
  <c r="S399" i="5"/>
  <c r="S407" i="5"/>
  <c r="S415" i="5"/>
  <c r="S431" i="5"/>
  <c r="S439" i="5"/>
  <c r="S455" i="5"/>
  <c r="S559" i="5"/>
  <c r="S303" i="5"/>
  <c r="S311" i="5"/>
  <c r="S319" i="5"/>
  <c r="S327" i="5"/>
  <c r="S335" i="5"/>
  <c r="S345" i="5" l="1"/>
  <c r="S321" i="5"/>
  <c r="S743" i="5"/>
  <c r="S655" i="5"/>
  <c r="S623" i="5"/>
  <c r="S615" i="5"/>
  <c r="S583" i="5"/>
  <c r="S551" i="5"/>
  <c r="S527" i="5"/>
  <c r="S495" i="5"/>
  <c r="S423" i="5"/>
  <c r="S7" i="5"/>
  <c r="S430" i="5"/>
  <c r="S382" i="5"/>
  <c r="S342" i="5"/>
  <c r="S318" i="5"/>
  <c r="S270" i="5"/>
  <c r="S791" i="5"/>
  <c r="S679" i="5"/>
  <c r="S671" i="5"/>
  <c r="S663" i="5"/>
  <c r="S647" i="5"/>
  <c r="S631" i="5"/>
  <c r="S607" i="5"/>
  <c r="S599" i="5"/>
  <c r="S591" i="5"/>
  <c r="S575" i="5"/>
  <c r="S567" i="5"/>
  <c r="S710" i="5"/>
  <c r="S598" i="5"/>
  <c r="S485" i="5"/>
  <c r="S357" i="5"/>
  <c r="S301" i="5"/>
  <c r="S836" i="5"/>
  <c r="S812" i="5"/>
  <c r="S764" i="5"/>
  <c r="S669" i="5"/>
  <c r="S629" i="5"/>
  <c r="S421" i="5"/>
  <c r="S381" i="5"/>
  <c r="S699" i="5"/>
  <c r="S627" i="5"/>
  <c r="S773" i="5"/>
  <c r="S661" i="5"/>
  <c r="S349" i="5"/>
  <c r="S309" i="5"/>
  <c r="S811" i="5"/>
  <c r="S874" i="5"/>
  <c r="S826" i="5"/>
  <c r="S810" i="5"/>
  <c r="S794" i="5"/>
  <c r="S786" i="5"/>
  <c r="S762" i="5"/>
  <c r="S746" i="5"/>
  <c r="S738" i="5"/>
  <c r="S722" i="5"/>
  <c r="S698" i="5"/>
  <c r="S682" i="5"/>
  <c r="S674" i="5"/>
  <c r="S666" i="5"/>
  <c r="S642" i="5"/>
  <c r="S626" i="5"/>
  <c r="S610" i="5"/>
  <c r="S578" i="5"/>
  <c r="S725" i="5"/>
  <c r="S429" i="5"/>
  <c r="S317" i="5"/>
  <c r="S293" i="5"/>
  <c r="S859" i="5"/>
  <c r="S809" i="5"/>
  <c r="S801" i="5"/>
  <c r="S785" i="5"/>
  <c r="S753" i="5"/>
  <c r="S737" i="5"/>
  <c r="S681" i="5"/>
  <c r="S641" i="5"/>
  <c r="S625" i="5"/>
  <c r="S609" i="5"/>
  <c r="S601" i="5"/>
  <c r="S585" i="5"/>
  <c r="S577" i="5"/>
  <c r="S413" i="5"/>
  <c r="S365" i="5"/>
  <c r="S739" i="5"/>
  <c r="S881" i="5"/>
  <c r="S873" i="5"/>
  <c r="S849" i="5"/>
  <c r="S872" i="5"/>
  <c r="S856" i="5"/>
  <c r="S848" i="5"/>
  <c r="S824" i="5"/>
  <c r="S808" i="5"/>
  <c r="S792" i="5"/>
  <c r="S784" i="5"/>
  <c r="S768" i="5"/>
  <c r="S760" i="5"/>
  <c r="S752" i="5"/>
  <c r="S744" i="5"/>
  <c r="S736" i="5"/>
  <c r="S728" i="5"/>
  <c r="S720" i="5"/>
  <c r="S712" i="5"/>
  <c r="S704" i="5"/>
  <c r="S696" i="5"/>
  <c r="S688" i="5"/>
  <c r="S680" i="5"/>
  <c r="S616" i="5"/>
  <c r="S608" i="5"/>
  <c r="S600" i="5"/>
  <c r="S592" i="5"/>
  <c r="S584" i="5"/>
  <c r="S576" i="5"/>
  <c r="S709" i="5"/>
  <c r="S858" i="5"/>
  <c r="S880" i="5"/>
  <c r="S864" i="5"/>
  <c r="S840" i="5"/>
  <c r="S832" i="5"/>
  <c r="S816" i="5"/>
  <c r="S800" i="5"/>
  <c r="S776" i="5"/>
  <c r="S871" i="5"/>
  <c r="S863" i="5"/>
  <c r="S855" i="5"/>
  <c r="S847" i="5"/>
  <c r="S839" i="5"/>
  <c r="S831" i="5"/>
  <c r="S815" i="5"/>
  <c r="S807" i="5"/>
  <c r="S799" i="5"/>
  <c r="S783" i="5"/>
  <c r="S775" i="5"/>
  <c r="S767" i="5"/>
  <c r="S759" i="5"/>
  <c r="S751" i="5"/>
  <c r="S735" i="5"/>
  <c r="S727" i="5"/>
  <c r="S719" i="5"/>
  <c r="S711" i="5"/>
  <c r="S703" i="5"/>
  <c r="S695" i="5"/>
  <c r="S687" i="5"/>
  <c r="S837" i="5"/>
  <c r="S789" i="5"/>
  <c r="S749" i="5"/>
  <c r="S653" i="5"/>
  <c r="S437" i="5"/>
  <c r="S405" i="5"/>
  <c r="S373" i="5"/>
  <c r="S325" i="5"/>
  <c r="S269" i="5"/>
  <c r="S835" i="5"/>
  <c r="S763" i="5"/>
  <c r="S683" i="5"/>
  <c r="S643" i="5"/>
  <c r="S611" i="5"/>
  <c r="S587" i="5"/>
  <c r="S862" i="5"/>
  <c r="S854" i="5"/>
  <c r="S846" i="5"/>
  <c r="S838" i="5"/>
  <c r="S830" i="5"/>
  <c r="S822" i="5"/>
  <c r="S798" i="5"/>
  <c r="S790" i="5"/>
  <c r="S782" i="5"/>
  <c r="S774" i="5"/>
  <c r="S766" i="5"/>
  <c r="S758" i="5"/>
  <c r="S734" i="5"/>
  <c r="S726" i="5"/>
  <c r="S718" i="5"/>
  <c r="S694" i="5"/>
  <c r="S670" i="5"/>
  <c r="S662" i="5"/>
  <c r="S654" i="5"/>
  <c r="S646" i="5"/>
  <c r="S638" i="5"/>
  <c r="S614" i="5"/>
  <c r="S606" i="5"/>
  <c r="S590" i="5"/>
  <c r="S582" i="5"/>
  <c r="S5" i="5"/>
  <c r="S4" i="5"/>
  <c r="S6" i="5"/>
  <c r="S549" i="5"/>
  <c r="S548" i="5"/>
  <c r="S524" i="5"/>
  <c r="S523" i="5"/>
  <c r="S499" i="5"/>
  <c r="S475" i="5"/>
  <c r="S459" i="5"/>
  <c r="S493" i="5"/>
  <c r="S546" i="5"/>
  <c r="S530" i="5"/>
  <c r="S522" i="5"/>
  <c r="S514" i="5"/>
  <c r="S506" i="5"/>
  <c r="S482" i="5"/>
  <c r="S474" i="5"/>
  <c r="S458" i="5"/>
  <c r="S450" i="5"/>
  <c r="S477" i="5"/>
  <c r="S545" i="5"/>
  <c r="S521" i="5"/>
  <c r="S513" i="5"/>
  <c r="S497" i="5"/>
  <c r="S481" i="5"/>
  <c r="S465" i="5"/>
  <c r="S449" i="5"/>
  <c r="S469" i="5"/>
  <c r="S552" i="5"/>
  <c r="S533" i="5"/>
  <c r="S543" i="5"/>
  <c r="S535" i="5"/>
  <c r="S519" i="5"/>
  <c r="S511" i="5"/>
  <c r="S503" i="5"/>
  <c r="S487" i="5"/>
  <c r="S479" i="5"/>
  <c r="S471" i="5"/>
  <c r="S463" i="5"/>
  <c r="S447" i="5"/>
  <c r="S461" i="5"/>
  <c r="S550" i="5"/>
  <c r="S542" i="5"/>
  <c r="S534" i="5"/>
  <c r="S526" i="5"/>
  <c r="S518" i="5"/>
  <c r="S510" i="5"/>
  <c r="S502" i="5"/>
  <c r="S494" i="5"/>
  <c r="S486" i="5"/>
  <c r="S478" i="5"/>
  <c r="S470" i="5"/>
  <c r="S462" i="5"/>
  <c r="S454" i="5"/>
  <c r="S446" i="5"/>
  <c r="S419" i="5"/>
  <c r="S420" i="5"/>
  <c r="S372" i="5"/>
  <c r="S300" i="5"/>
  <c r="S355" i="5"/>
  <c r="S307" i="5"/>
  <c r="S418" i="5"/>
  <c r="S410" i="5"/>
  <c r="S402" i="5"/>
  <c r="S386" i="5"/>
  <c r="S354" i="5"/>
  <c r="S346" i="5"/>
  <c r="S322" i="5"/>
  <c r="S298" i="5"/>
  <c r="S290" i="5"/>
  <c r="S569" i="5"/>
  <c r="S561" i="5"/>
  <c r="S417" i="5"/>
  <c r="S409" i="5"/>
  <c r="S393" i="5"/>
  <c r="S385" i="5"/>
  <c r="S353" i="5"/>
  <c r="S289" i="5"/>
  <c r="S281" i="5"/>
  <c r="S563" i="5"/>
  <c r="S568" i="5"/>
  <c r="S560" i="5"/>
  <c r="S299" i="5"/>
  <c r="S574" i="5"/>
  <c r="S566" i="5"/>
  <c r="S558" i="5"/>
  <c r="S438" i="5"/>
  <c r="S422" i="5"/>
  <c r="S414" i="5"/>
  <c r="S406" i="5"/>
  <c r="S398" i="5"/>
  <c r="S390" i="5"/>
  <c r="S374" i="5"/>
  <c r="S366" i="5"/>
  <c r="S358" i="5"/>
  <c r="S350" i="5"/>
  <c r="S334" i="5"/>
  <c r="S326" i="5"/>
  <c r="S310" i="5"/>
  <c r="S302" i="5"/>
  <c r="S294" i="5"/>
  <c r="S286" i="5"/>
  <c r="S278" i="5"/>
  <c r="S639" i="5"/>
  <c r="S678" i="5"/>
  <c r="S630" i="5"/>
  <c r="S622" i="5"/>
  <c r="S677" i="5"/>
  <c r="S645" i="5"/>
  <c r="S637" i="5"/>
  <c r="S621" i="5"/>
  <c r="S613" i="5"/>
  <c r="S605" i="5"/>
  <c r="S597" i="5"/>
  <c r="S589" i="5"/>
  <c r="S581" i="5"/>
  <c r="S573" i="5"/>
  <c r="S565" i="5"/>
  <c r="S557" i="5"/>
  <c r="S541" i="5"/>
  <c r="S525" i="5"/>
  <c r="S517" i="5"/>
  <c r="S509" i="5"/>
  <c r="S501" i="5"/>
  <c r="S453" i="5"/>
  <c r="S445" i="5"/>
  <c r="S397" i="5"/>
  <c r="S389" i="5"/>
  <c r="S341" i="5"/>
  <c r="S333" i="5"/>
  <c r="S285" i="5"/>
  <c r="S277" i="5"/>
  <c r="S879" i="5"/>
  <c r="S823" i="5"/>
  <c r="S875" i="5"/>
  <c r="S867" i="5"/>
  <c r="S851" i="5"/>
  <c r="S843" i="5"/>
  <c r="S827" i="5"/>
  <c r="S819" i="5"/>
  <c r="S803" i="5"/>
  <c r="S795" i="5"/>
  <c r="S787" i="5"/>
  <c r="S779" i="5"/>
  <c r="S771" i="5"/>
  <c r="S755" i="5"/>
  <c r="S747" i="5"/>
  <c r="S731" i="5"/>
  <c r="S723" i="5"/>
  <c r="S715" i="5"/>
  <c r="S707" i="5"/>
  <c r="S691" i="5"/>
  <c r="S675" i="5"/>
  <c r="S667" i="5"/>
  <c r="S659" i="5"/>
  <c r="S651" i="5"/>
  <c r="S635" i="5"/>
  <c r="S619" i="5"/>
  <c r="S603" i="5"/>
  <c r="S595" i="5"/>
  <c r="S579" i="5"/>
  <c r="S571" i="5"/>
  <c r="S555" i="5"/>
  <c r="S547" i="5"/>
  <c r="S539" i="5"/>
  <c r="S531" i="5"/>
  <c r="S515" i="5"/>
  <c r="S507" i="5"/>
  <c r="S491" i="5"/>
  <c r="S483" i="5"/>
  <c r="S467" i="5"/>
  <c r="S451" i="5"/>
  <c r="S443" i="5"/>
  <c r="S435" i="5"/>
  <c r="S427" i="5"/>
  <c r="S411" i="5"/>
  <c r="S403" i="5"/>
  <c r="S395" i="5"/>
  <c r="S387" i="5"/>
  <c r="S379" i="5"/>
  <c r="S371" i="5"/>
  <c r="S363" i="5"/>
  <c r="S347" i="5"/>
  <c r="S339" i="5"/>
  <c r="S331" i="5"/>
  <c r="S323" i="5"/>
  <c r="S315" i="5"/>
  <c r="S291" i="5"/>
  <c r="S283" i="5"/>
  <c r="S275" i="5"/>
  <c r="S267" i="5"/>
  <c r="S878" i="5"/>
  <c r="S870" i="5"/>
  <c r="S814" i="5"/>
  <c r="S806" i="5"/>
  <c r="S750" i="5"/>
  <c r="S742" i="5"/>
  <c r="S702" i="5"/>
  <c r="S686" i="5"/>
  <c r="S877" i="5"/>
  <c r="S869" i="5"/>
  <c r="S861" i="5"/>
  <c r="S853" i="5"/>
  <c r="S845" i="5"/>
  <c r="S829" i="5"/>
  <c r="S821" i="5"/>
  <c r="S813" i="5"/>
  <c r="S805" i="5"/>
  <c r="S797" i="5"/>
  <c r="S781" i="5"/>
  <c r="S765" i="5"/>
  <c r="S757" i="5"/>
  <c r="S741" i="5"/>
  <c r="S733" i="5"/>
  <c r="S717" i="5"/>
  <c r="S701" i="5"/>
  <c r="S693" i="5"/>
  <c r="S685" i="5"/>
  <c r="S3" i="5"/>
  <c r="S876" i="5"/>
  <c r="S868" i="5"/>
  <c r="S860" i="5"/>
  <c r="S852" i="5"/>
  <c r="S844" i="5"/>
  <c r="S828" i="5"/>
  <c r="S820" i="5"/>
  <c r="S804" i="5"/>
  <c r="S796" i="5"/>
  <c r="S788" i="5"/>
  <c r="S780" i="5"/>
  <c r="S772" i="5"/>
  <c r="S756" i="5"/>
  <c r="S748" i="5"/>
  <c r="S740" i="5"/>
  <c r="S732" i="5"/>
  <c r="S724" i="5"/>
  <c r="S716" i="5"/>
  <c r="S708" i="5"/>
  <c r="S700" i="5"/>
  <c r="S692" i="5"/>
  <c r="S684" i="5"/>
  <c r="S676" i="5"/>
  <c r="S668" i="5"/>
  <c r="S660" i="5"/>
  <c r="S652" i="5"/>
  <c r="S644" i="5"/>
  <c r="S636" i="5"/>
  <c r="S628" i="5"/>
  <c r="S620" i="5"/>
  <c r="S612" i="5"/>
  <c r="S604" i="5"/>
  <c r="S596" i="5"/>
  <c r="S588" i="5"/>
  <c r="S580" i="5"/>
  <c r="S572" i="5"/>
  <c r="S564" i="5"/>
  <c r="S556" i="5"/>
  <c r="S540" i="5"/>
  <c r="S532" i="5"/>
  <c r="S516" i="5"/>
  <c r="S508" i="5"/>
  <c r="S500" i="5"/>
  <c r="S492" i="5"/>
  <c r="S484" i="5"/>
  <c r="S476" i="5"/>
  <c r="S468" i="5"/>
  <c r="S460" i="5"/>
  <c r="S452" i="5"/>
  <c r="S444" i="5"/>
  <c r="S436" i="5"/>
  <c r="S428" i="5"/>
  <c r="S412" i="5"/>
  <c r="S404" i="5"/>
  <c r="S396" i="5"/>
  <c r="S388" i="5"/>
  <c r="S380" i="5"/>
  <c r="S364" i="5"/>
  <c r="S356" i="5"/>
  <c r="S348" i="5"/>
  <c r="S340" i="5"/>
  <c r="S332" i="5"/>
  <c r="S324" i="5"/>
  <c r="S316" i="5"/>
  <c r="S308" i="5"/>
  <c r="S292" i="5"/>
  <c r="S284" i="5"/>
  <c r="S276" i="5"/>
  <c r="S268" i="5"/>
  <c r="S672" i="5"/>
  <c r="S664" i="5"/>
  <c r="S656" i="5"/>
  <c r="S648" i="5"/>
  <c r="S640" i="5"/>
  <c r="S632" i="5"/>
  <c r="S624" i="5"/>
  <c r="S544" i="5"/>
  <c r="S536" i="5"/>
  <c r="S528" i="5"/>
  <c r="S520" i="5"/>
  <c r="S512" i="5"/>
  <c r="S504" i="5"/>
  <c r="S496" i="5"/>
  <c r="S488" i="5"/>
  <c r="S480" i="5"/>
  <c r="S472" i="5"/>
  <c r="S464" i="5"/>
  <c r="S456" i="5"/>
  <c r="S448" i="5"/>
  <c r="S440" i="5"/>
  <c r="S432" i="5"/>
  <c r="S424" i="5"/>
  <c r="S416" i="5"/>
  <c r="S408" i="5"/>
  <c r="S400" i="5"/>
  <c r="S392" i="5"/>
  <c r="S384" i="5"/>
  <c r="S376" i="5"/>
  <c r="S368" i="5"/>
  <c r="S360" i="5"/>
  <c r="S352" i="5"/>
  <c r="S344" i="5"/>
  <c r="S336" i="5"/>
  <c r="S328" i="5"/>
  <c r="S320" i="5"/>
  <c r="S312" i="5"/>
  <c r="S304" i="5"/>
  <c r="S296" i="5"/>
  <c r="S288" i="5"/>
  <c r="S280" i="5"/>
  <c r="S272" i="5"/>
  <c r="S264" i="5"/>
  <c r="S8" i="5"/>
  <c r="S865" i="5"/>
  <c r="S857" i="5"/>
  <c r="S841" i="5"/>
  <c r="S833" i="5"/>
  <c r="S825" i="5"/>
  <c r="S817" i="5"/>
  <c r="S793" i="5"/>
  <c r="S777" i="5"/>
  <c r="S769" i="5"/>
  <c r="S761" i="5"/>
  <c r="S745" i="5"/>
  <c r="S729" i="5"/>
  <c r="S721" i="5"/>
  <c r="S713" i="5"/>
  <c r="S705" i="5"/>
  <c r="S697" i="5"/>
  <c r="S689" i="5"/>
  <c r="S665" i="5"/>
  <c r="S657" i="5"/>
  <c r="S649" i="5"/>
  <c r="S633" i="5"/>
  <c r="S593" i="5"/>
  <c r="S537" i="5"/>
  <c r="S529" i="5"/>
  <c r="S505" i="5"/>
  <c r="S473" i="5"/>
  <c r="S457" i="5"/>
  <c r="S441" i="5"/>
  <c r="S433" i="5"/>
  <c r="S401" i="5"/>
  <c r="S377" i="5"/>
  <c r="S369" i="5"/>
  <c r="S337" i="5"/>
  <c r="S329" i="5"/>
  <c r="S313" i="5"/>
  <c r="S305" i="5"/>
  <c r="S273" i="5"/>
  <c r="S265" i="5"/>
  <c r="S9" i="5"/>
  <c r="S866" i="5"/>
  <c r="S850" i="5"/>
  <c r="S842" i="5"/>
  <c r="S834" i="5"/>
  <c r="S818" i="5"/>
  <c r="S802" i="5"/>
  <c r="S778" i="5"/>
  <c r="S770" i="5"/>
  <c r="S754" i="5"/>
  <c r="S730" i="5"/>
  <c r="S714" i="5"/>
  <c r="S706" i="5"/>
  <c r="S690" i="5"/>
  <c r="S658" i="5"/>
  <c r="S650" i="5"/>
  <c r="S634" i="5"/>
  <c r="S618" i="5"/>
  <c r="S602" i="5"/>
  <c r="S594" i="5"/>
  <c r="S586" i="5"/>
  <c r="S570" i="5"/>
  <c r="S562" i="5"/>
  <c r="S554" i="5"/>
  <c r="S538" i="5"/>
  <c r="S498" i="5"/>
  <c r="S490" i="5"/>
  <c r="S466" i="5"/>
  <c r="S442" i="5"/>
  <c r="S434" i="5"/>
  <c r="S426" i="5"/>
  <c r="S394" i="5"/>
  <c r="S378" i="5"/>
  <c r="S370" i="5"/>
  <c r="S362" i="5"/>
  <c r="S338" i="5"/>
  <c r="S330" i="5"/>
  <c r="S314" i="5"/>
  <c r="S306" i="5"/>
  <c r="S282" i="5"/>
  <c r="S274" i="5"/>
  <c r="S266" i="5"/>
  <c r="H7" i="6"/>
  <c r="I7" i="6" s="1"/>
  <c r="S673" i="5"/>
  <c r="S617" i="5"/>
  <c r="S553" i="5"/>
  <c r="S489" i="5"/>
  <c r="S425" i="5"/>
  <c r="S361" i="5"/>
  <c r="S297" i="5"/>
  <c r="I6" i="6"/>
  <c r="C8" i="6"/>
  <c r="H8" i="6" s="1"/>
  <c r="M898" i="5" l="1"/>
  <c r="M901" i="5" s="1"/>
  <c r="M902" i="5" s="1"/>
  <c r="C9" i="6"/>
  <c r="H9" i="6" s="1"/>
  <c r="D8" i="6"/>
  <c r="I8" i="6" s="1"/>
  <c r="S882" i="5"/>
  <c r="S883" i="5"/>
  <c r="S884" i="5"/>
  <c r="S885" i="5"/>
  <c r="S886" i="5"/>
  <c r="S887" i="5"/>
  <c r="F8" i="6" l="1"/>
  <c r="C10" i="6"/>
  <c r="H10" i="6" s="1"/>
  <c r="D9" i="6"/>
  <c r="S889" i="5"/>
  <c r="S888" i="5"/>
  <c r="S891" i="5"/>
  <c r="S890" i="5"/>
  <c r="F9" i="6" l="1"/>
  <c r="I9" i="6"/>
  <c r="C11" i="6"/>
  <c r="H11" i="6" s="1"/>
  <c r="D10" i="6"/>
  <c r="F10" i="6" l="1"/>
  <c r="I10" i="6"/>
  <c r="C12" i="6"/>
  <c r="H12" i="6" s="1"/>
  <c r="D11" i="6"/>
  <c r="I11" i="6" s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F11" i="6" l="1"/>
  <c r="D12" i="6"/>
  <c r="C13" i="6"/>
  <c r="H13" i="6" s="1"/>
  <c r="Q3" i="1"/>
  <c r="F12" i="6" l="1"/>
  <c r="I12" i="6"/>
  <c r="D13" i="6"/>
  <c r="C14" i="6"/>
  <c r="S10" i="5" l="1"/>
  <c r="H14" i="6"/>
  <c r="F13" i="6"/>
  <c r="I13" i="6"/>
  <c r="C15" i="6"/>
  <c r="D14" i="6"/>
  <c r="S11" i="5" l="1"/>
  <c r="H15" i="6"/>
  <c r="F14" i="6"/>
  <c r="I14" i="6"/>
  <c r="C16" i="6"/>
  <c r="D15" i="6"/>
  <c r="H16" i="6" l="1"/>
  <c r="S12" i="5"/>
  <c r="F15" i="6"/>
  <c r="I15" i="6"/>
  <c r="C17" i="6"/>
  <c r="D16" i="6"/>
  <c r="P1" i="1"/>
  <c r="H17" i="6" l="1"/>
  <c r="S13" i="5"/>
  <c r="F16" i="6"/>
  <c r="I16" i="6"/>
  <c r="C18" i="6"/>
  <c r="D17" i="6"/>
  <c r="S14" i="5" l="1"/>
  <c r="H18" i="6"/>
  <c r="F17" i="6"/>
  <c r="I17" i="6"/>
  <c r="C19" i="6"/>
  <c r="D18" i="6"/>
  <c r="H19" i="6" l="1"/>
  <c r="S15" i="5"/>
  <c r="F18" i="6"/>
  <c r="I18" i="6"/>
  <c r="D19" i="6"/>
  <c r="C20" i="6"/>
  <c r="P81" i="1"/>
  <c r="H20" i="6" l="1"/>
  <c r="S16" i="5"/>
  <c r="F19" i="6"/>
  <c r="I19" i="6"/>
  <c r="D20" i="6"/>
  <c r="C21" i="6"/>
  <c r="P12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E14" i="1"/>
  <c r="H21" i="6" l="1"/>
  <c r="S17" i="5"/>
  <c r="F20" i="6"/>
  <c r="I20" i="6"/>
  <c r="D21" i="6"/>
  <c r="C22" i="6"/>
  <c r="P13" i="1"/>
  <c r="P3" i="1" s="1"/>
  <c r="S18" i="5" l="1"/>
  <c r="H22" i="6"/>
  <c r="F21" i="6"/>
  <c r="I21" i="6"/>
  <c r="D22" i="6"/>
  <c r="C23" i="6"/>
  <c r="S19" i="5" l="1"/>
  <c r="H23" i="6"/>
  <c r="F22" i="6"/>
  <c r="I22" i="6"/>
  <c r="C24" i="6"/>
  <c r="D23" i="6"/>
  <c r="H24" i="6" l="1"/>
  <c r="S20" i="5"/>
  <c r="F23" i="6"/>
  <c r="I23" i="6"/>
  <c r="C25" i="6"/>
  <c r="D24" i="6"/>
  <c r="H25" i="6" l="1"/>
  <c r="S21" i="5"/>
  <c r="F24" i="6"/>
  <c r="I24" i="6"/>
  <c r="D25" i="6"/>
  <c r="C26" i="6"/>
  <c r="C12" i="3"/>
  <c r="D12" i="3"/>
  <c r="E12" i="3"/>
  <c r="F12" i="3"/>
  <c r="I12" i="3"/>
  <c r="L12" i="3"/>
  <c r="D13" i="3"/>
  <c r="E13" i="3"/>
  <c r="F13" i="3"/>
  <c r="I13" i="3"/>
  <c r="C14" i="3"/>
  <c r="D14" i="3"/>
  <c r="E14" i="3"/>
  <c r="F14" i="3"/>
  <c r="I14" i="3"/>
  <c r="C15" i="3"/>
  <c r="D15" i="3"/>
  <c r="E15" i="3"/>
  <c r="F15" i="3"/>
  <c r="I15" i="3"/>
  <c r="C16" i="3"/>
  <c r="D16" i="3"/>
  <c r="E16" i="3"/>
  <c r="F16" i="3"/>
  <c r="I16" i="3"/>
  <c r="C17" i="3"/>
  <c r="D17" i="3"/>
  <c r="E17" i="3"/>
  <c r="F17" i="3"/>
  <c r="I17" i="3"/>
  <c r="C18" i="3"/>
  <c r="D18" i="3"/>
  <c r="E18" i="3"/>
  <c r="F18" i="3"/>
  <c r="I18" i="3"/>
  <c r="C19" i="3"/>
  <c r="D19" i="3"/>
  <c r="E19" i="3"/>
  <c r="F19" i="3"/>
  <c r="I19" i="3"/>
  <c r="C20" i="3"/>
  <c r="D20" i="3"/>
  <c r="E20" i="3"/>
  <c r="F20" i="3"/>
  <c r="I20" i="3"/>
  <c r="C21" i="3"/>
  <c r="D21" i="3"/>
  <c r="E21" i="3"/>
  <c r="F21" i="3"/>
  <c r="I21" i="3"/>
  <c r="C22" i="3"/>
  <c r="D22" i="3"/>
  <c r="E22" i="3"/>
  <c r="F22" i="3"/>
  <c r="I22" i="3"/>
  <c r="C23" i="3"/>
  <c r="D23" i="3"/>
  <c r="E23" i="3"/>
  <c r="F23" i="3"/>
  <c r="I23" i="3"/>
  <c r="C24" i="3"/>
  <c r="D24" i="3"/>
  <c r="E24" i="3"/>
  <c r="F24" i="3"/>
  <c r="I24" i="3"/>
  <c r="C25" i="3"/>
  <c r="D25" i="3"/>
  <c r="E25" i="3"/>
  <c r="F25" i="3"/>
  <c r="I25" i="3"/>
  <c r="C26" i="3"/>
  <c r="D26" i="3"/>
  <c r="E26" i="3"/>
  <c r="F26" i="3"/>
  <c r="I26" i="3"/>
  <c r="C27" i="3"/>
  <c r="D27" i="3"/>
  <c r="E27" i="3"/>
  <c r="F27" i="3"/>
  <c r="I27" i="3"/>
  <c r="C28" i="3"/>
  <c r="D28" i="3"/>
  <c r="E28" i="3"/>
  <c r="F28" i="3"/>
  <c r="I28" i="3"/>
  <c r="C29" i="3"/>
  <c r="D29" i="3"/>
  <c r="E29" i="3"/>
  <c r="F29" i="3"/>
  <c r="I29" i="3"/>
  <c r="C30" i="3"/>
  <c r="D30" i="3"/>
  <c r="E30" i="3"/>
  <c r="F30" i="3"/>
  <c r="I30" i="3"/>
  <c r="C31" i="3"/>
  <c r="D31" i="3"/>
  <c r="E31" i="3"/>
  <c r="F31" i="3"/>
  <c r="I31" i="3"/>
  <c r="C32" i="3"/>
  <c r="D32" i="3"/>
  <c r="E32" i="3"/>
  <c r="F32" i="3"/>
  <c r="I32" i="3"/>
  <c r="C33" i="3"/>
  <c r="D33" i="3"/>
  <c r="E33" i="3"/>
  <c r="F33" i="3"/>
  <c r="I33" i="3"/>
  <c r="C34" i="3"/>
  <c r="D34" i="3"/>
  <c r="E34" i="3"/>
  <c r="F34" i="3"/>
  <c r="I34" i="3"/>
  <c r="C35" i="3"/>
  <c r="D35" i="3"/>
  <c r="E35" i="3"/>
  <c r="F35" i="3"/>
  <c r="I35" i="3"/>
  <c r="C36" i="3"/>
  <c r="D36" i="3"/>
  <c r="E36" i="3"/>
  <c r="F36" i="3"/>
  <c r="I36" i="3"/>
  <c r="C37" i="3"/>
  <c r="D37" i="3"/>
  <c r="E37" i="3"/>
  <c r="F37" i="3"/>
  <c r="I37" i="3"/>
  <c r="C38" i="3"/>
  <c r="D38" i="3"/>
  <c r="E38" i="3"/>
  <c r="F38" i="3"/>
  <c r="I38" i="3"/>
  <c r="C39" i="3"/>
  <c r="D39" i="3"/>
  <c r="E39" i="3"/>
  <c r="F39" i="3"/>
  <c r="I39" i="3"/>
  <c r="C40" i="3"/>
  <c r="D40" i="3"/>
  <c r="E40" i="3"/>
  <c r="F40" i="3"/>
  <c r="I40" i="3"/>
  <c r="C41" i="3"/>
  <c r="D41" i="3"/>
  <c r="E41" i="3"/>
  <c r="F41" i="3"/>
  <c r="I41" i="3"/>
  <c r="C42" i="3"/>
  <c r="D42" i="3"/>
  <c r="E42" i="3"/>
  <c r="F42" i="3"/>
  <c r="I42" i="3"/>
  <c r="C43" i="3"/>
  <c r="D43" i="3"/>
  <c r="E43" i="3"/>
  <c r="F43" i="3"/>
  <c r="I43" i="3"/>
  <c r="C44" i="3"/>
  <c r="D44" i="3"/>
  <c r="E44" i="3"/>
  <c r="F44" i="3"/>
  <c r="I44" i="3"/>
  <c r="C45" i="3"/>
  <c r="D45" i="3"/>
  <c r="E45" i="3"/>
  <c r="F45" i="3"/>
  <c r="I45" i="3"/>
  <c r="C46" i="3"/>
  <c r="D46" i="3"/>
  <c r="E46" i="3"/>
  <c r="F46" i="3"/>
  <c r="I46" i="3"/>
  <c r="C47" i="3"/>
  <c r="D47" i="3"/>
  <c r="E47" i="3"/>
  <c r="F47" i="3"/>
  <c r="I47" i="3"/>
  <c r="C48" i="3"/>
  <c r="D48" i="3"/>
  <c r="E48" i="3"/>
  <c r="F48" i="3"/>
  <c r="I48" i="3"/>
  <c r="C49" i="3"/>
  <c r="D49" i="3"/>
  <c r="E49" i="3"/>
  <c r="F49" i="3"/>
  <c r="I49" i="3"/>
  <c r="C50" i="3"/>
  <c r="D50" i="3"/>
  <c r="E50" i="3"/>
  <c r="F50" i="3"/>
  <c r="I50" i="3"/>
  <c r="C51" i="3"/>
  <c r="D51" i="3"/>
  <c r="E51" i="3"/>
  <c r="F51" i="3"/>
  <c r="I51" i="3"/>
  <c r="C52" i="3"/>
  <c r="D52" i="3"/>
  <c r="E52" i="3"/>
  <c r="F52" i="3"/>
  <c r="I52" i="3"/>
  <c r="C53" i="3"/>
  <c r="D53" i="3"/>
  <c r="E53" i="3"/>
  <c r="F53" i="3"/>
  <c r="I53" i="3"/>
  <c r="C54" i="3"/>
  <c r="D54" i="3"/>
  <c r="E54" i="3"/>
  <c r="F54" i="3"/>
  <c r="I54" i="3"/>
  <c r="C55" i="3"/>
  <c r="D55" i="3"/>
  <c r="E55" i="3"/>
  <c r="F55" i="3"/>
  <c r="I55" i="3"/>
  <c r="C56" i="3"/>
  <c r="D56" i="3"/>
  <c r="E56" i="3"/>
  <c r="F56" i="3"/>
  <c r="I56" i="3"/>
  <c r="C57" i="3"/>
  <c r="D57" i="3"/>
  <c r="E57" i="3"/>
  <c r="F57" i="3"/>
  <c r="I57" i="3"/>
  <c r="C58" i="3"/>
  <c r="D58" i="3"/>
  <c r="E58" i="3"/>
  <c r="F58" i="3"/>
  <c r="I58" i="3"/>
  <c r="C59" i="3"/>
  <c r="D59" i="3"/>
  <c r="E59" i="3"/>
  <c r="F59" i="3"/>
  <c r="I59" i="3"/>
  <c r="C60" i="3"/>
  <c r="D60" i="3"/>
  <c r="E60" i="3"/>
  <c r="F60" i="3"/>
  <c r="I60" i="3"/>
  <c r="C61" i="3"/>
  <c r="D61" i="3"/>
  <c r="E61" i="3"/>
  <c r="F61" i="3"/>
  <c r="I61" i="3"/>
  <c r="C62" i="3"/>
  <c r="D62" i="3"/>
  <c r="E62" i="3"/>
  <c r="F62" i="3"/>
  <c r="I62" i="3"/>
  <c r="C63" i="3"/>
  <c r="D63" i="3"/>
  <c r="E63" i="3"/>
  <c r="F63" i="3"/>
  <c r="I63" i="3"/>
  <c r="C64" i="3"/>
  <c r="D64" i="3"/>
  <c r="E64" i="3"/>
  <c r="F64" i="3"/>
  <c r="I64" i="3"/>
  <c r="C65" i="3"/>
  <c r="D65" i="3"/>
  <c r="E65" i="3"/>
  <c r="F65" i="3"/>
  <c r="I65" i="3"/>
  <c r="C66" i="3"/>
  <c r="D66" i="3"/>
  <c r="E66" i="3"/>
  <c r="F66" i="3"/>
  <c r="I66" i="3"/>
  <c r="C67" i="3"/>
  <c r="D67" i="3"/>
  <c r="E67" i="3"/>
  <c r="F67" i="3"/>
  <c r="I67" i="3"/>
  <c r="C68" i="3"/>
  <c r="D68" i="3"/>
  <c r="E68" i="3"/>
  <c r="F68" i="3"/>
  <c r="I68" i="3"/>
  <c r="C69" i="3"/>
  <c r="D69" i="3"/>
  <c r="E69" i="3"/>
  <c r="F69" i="3"/>
  <c r="J69" i="3" s="1"/>
  <c r="I69" i="3"/>
  <c r="C70" i="3"/>
  <c r="D70" i="3"/>
  <c r="E70" i="3"/>
  <c r="F70" i="3"/>
  <c r="J70" i="3" s="1"/>
  <c r="I70" i="3"/>
  <c r="C71" i="3"/>
  <c r="D71" i="3"/>
  <c r="E71" i="3"/>
  <c r="F71" i="3"/>
  <c r="J71" i="3" s="1"/>
  <c r="I71" i="3"/>
  <c r="C72" i="3"/>
  <c r="D72" i="3"/>
  <c r="E72" i="3"/>
  <c r="F72" i="3"/>
  <c r="J72" i="3" s="1"/>
  <c r="I72" i="3"/>
  <c r="C73" i="3"/>
  <c r="D73" i="3"/>
  <c r="E73" i="3"/>
  <c r="F73" i="3"/>
  <c r="J73" i="3" s="1"/>
  <c r="I73" i="3"/>
  <c r="C74" i="3"/>
  <c r="D74" i="3"/>
  <c r="E74" i="3"/>
  <c r="F74" i="3"/>
  <c r="J74" i="3" s="1"/>
  <c r="I74" i="3"/>
  <c r="C75" i="3"/>
  <c r="D75" i="3"/>
  <c r="E75" i="3"/>
  <c r="F75" i="3"/>
  <c r="J75" i="3" s="1"/>
  <c r="I75" i="3"/>
  <c r="C76" i="3"/>
  <c r="D76" i="3"/>
  <c r="E76" i="3"/>
  <c r="F76" i="3"/>
  <c r="J76" i="3" s="1"/>
  <c r="I76" i="3"/>
  <c r="C77" i="3"/>
  <c r="D77" i="3"/>
  <c r="E77" i="3"/>
  <c r="F77" i="3"/>
  <c r="J77" i="3" s="1"/>
  <c r="I77" i="3"/>
  <c r="C78" i="3"/>
  <c r="D78" i="3"/>
  <c r="E78" i="3"/>
  <c r="F78" i="3"/>
  <c r="J78" i="3" s="1"/>
  <c r="I78" i="3"/>
  <c r="C79" i="3"/>
  <c r="D79" i="3"/>
  <c r="E79" i="3"/>
  <c r="F79" i="3"/>
  <c r="J79" i="3" s="1"/>
  <c r="I79" i="3"/>
  <c r="S22" i="5" l="1"/>
  <c r="H26" i="6"/>
  <c r="F25" i="6"/>
  <c r="I25" i="6"/>
  <c r="C27" i="6"/>
  <c r="D26" i="6"/>
  <c r="J63" i="3"/>
  <c r="J59" i="3"/>
  <c r="J55" i="3"/>
  <c r="J51" i="3"/>
  <c r="J47" i="3"/>
  <c r="J43" i="3"/>
  <c r="J39" i="3"/>
  <c r="J35" i="3"/>
  <c r="J31" i="3"/>
  <c r="J27" i="3"/>
  <c r="J23" i="3"/>
  <c r="J21" i="3"/>
  <c r="J22" i="3"/>
  <c r="J66" i="3"/>
  <c r="J62" i="3"/>
  <c r="J58" i="3"/>
  <c r="J54" i="3"/>
  <c r="J50" i="3"/>
  <c r="J46" i="3"/>
  <c r="J42" i="3"/>
  <c r="J38" i="3"/>
  <c r="J34" i="3"/>
  <c r="J30" i="3"/>
  <c r="J26" i="3"/>
  <c r="J65" i="3"/>
  <c r="J61" i="3"/>
  <c r="J57" i="3"/>
  <c r="J53" i="3"/>
  <c r="J49" i="3"/>
  <c r="J45" i="3"/>
  <c r="J41" i="3"/>
  <c r="J37" i="3"/>
  <c r="J33" i="3"/>
  <c r="J29" i="3"/>
  <c r="J25" i="3"/>
  <c r="J64" i="3"/>
  <c r="J60" i="3"/>
  <c r="J56" i="3"/>
  <c r="J52" i="3"/>
  <c r="J48" i="3"/>
  <c r="J44" i="3"/>
  <c r="J40" i="3"/>
  <c r="J36" i="3"/>
  <c r="J32" i="3"/>
  <c r="J28" i="3"/>
  <c r="J24" i="3"/>
  <c r="J13" i="3"/>
  <c r="J19" i="3"/>
  <c r="J15" i="3"/>
  <c r="J17" i="3"/>
  <c r="J67" i="3"/>
  <c r="J18" i="3"/>
  <c r="J14" i="3"/>
  <c r="J68" i="3"/>
  <c r="J20" i="3"/>
  <c r="J16" i="3"/>
  <c r="J12" i="3"/>
  <c r="J9" i="3" s="1"/>
  <c r="H27" i="6" l="1"/>
  <c r="S23" i="5"/>
  <c r="F26" i="6"/>
  <c r="I26" i="6"/>
  <c r="D27" i="6"/>
  <c r="C28" i="6"/>
  <c r="H28" i="6" l="1"/>
  <c r="S24" i="5"/>
  <c r="F27" i="6"/>
  <c r="I27" i="6"/>
  <c r="D28" i="6"/>
  <c r="C29" i="6"/>
  <c r="H29" i="6" l="1"/>
  <c r="S25" i="5"/>
  <c r="F28" i="6"/>
  <c r="I28" i="6"/>
  <c r="D29" i="6"/>
  <c r="C30" i="6"/>
  <c r="S26" i="5" l="1"/>
  <c r="H30" i="6"/>
  <c r="F29" i="6"/>
  <c r="I29" i="6"/>
  <c r="C31" i="6"/>
  <c r="D30" i="6"/>
  <c r="I13" i="1"/>
  <c r="I14" i="1"/>
  <c r="E15" i="1"/>
  <c r="I15" i="1"/>
  <c r="S27" i="5" l="1"/>
  <c r="H31" i="6"/>
  <c r="F30" i="6"/>
  <c r="I30" i="6"/>
  <c r="C32" i="6"/>
  <c r="D31" i="6"/>
  <c r="H32" i="6" l="1"/>
  <c r="S28" i="5"/>
  <c r="F31" i="6"/>
  <c r="I31" i="6"/>
  <c r="D32" i="6"/>
  <c r="C33" i="6"/>
  <c r="H33" i="6" l="1"/>
  <c r="S29" i="5"/>
  <c r="F32" i="6"/>
  <c r="I32" i="6"/>
  <c r="C34" i="6"/>
  <c r="D33" i="6"/>
  <c r="S30" i="5" l="1"/>
  <c r="H34" i="6"/>
  <c r="F33" i="6"/>
  <c r="I33" i="6"/>
  <c r="D34" i="6"/>
  <c r="C35" i="6"/>
  <c r="H35" i="6" l="1"/>
  <c r="S31" i="5"/>
  <c r="F34" i="6"/>
  <c r="I34" i="6"/>
  <c r="D35" i="6"/>
  <c r="C36" i="6"/>
  <c r="H36" i="6" l="1"/>
  <c r="S32" i="5"/>
  <c r="F35" i="6"/>
  <c r="I35" i="6"/>
  <c r="D36" i="6"/>
  <c r="C37" i="6"/>
  <c r="H37" i="6" l="1"/>
  <c r="S33" i="5"/>
  <c r="F36" i="6"/>
  <c r="I36" i="6"/>
  <c r="D37" i="6"/>
  <c r="C38" i="6"/>
  <c r="S34" i="5" l="1"/>
  <c r="H38" i="6"/>
  <c r="F37" i="6"/>
  <c r="I37" i="6"/>
  <c r="D38" i="6"/>
  <c r="C39" i="6"/>
  <c r="S35" i="5" l="1"/>
  <c r="H39" i="6"/>
  <c r="F38" i="6"/>
  <c r="I38" i="6"/>
  <c r="C40" i="6"/>
  <c r="D39" i="6"/>
  <c r="H40" i="6" l="1"/>
  <c r="S36" i="5"/>
  <c r="F39" i="6"/>
  <c r="I39" i="6"/>
  <c r="D40" i="6"/>
  <c r="C41" i="6"/>
  <c r="H41" i="6" l="1"/>
  <c r="S37" i="5"/>
  <c r="F40" i="6"/>
  <c r="I40" i="6"/>
  <c r="C42" i="6"/>
  <c r="D41" i="6"/>
  <c r="S38" i="5" l="1"/>
  <c r="H42" i="6"/>
  <c r="F41" i="6"/>
  <c r="I41" i="6"/>
  <c r="D42" i="6"/>
  <c r="C43" i="6"/>
  <c r="H43" i="6" l="1"/>
  <c r="S39" i="5"/>
  <c r="F42" i="6"/>
  <c r="I42" i="6"/>
  <c r="C44" i="6"/>
  <c r="D43" i="6"/>
  <c r="H44" i="6" l="1"/>
  <c r="S40" i="5"/>
  <c r="F43" i="6"/>
  <c r="I43" i="6"/>
  <c r="D44" i="6"/>
  <c r="C45" i="6"/>
  <c r="H45" i="6" l="1"/>
  <c r="S41" i="5"/>
  <c r="F44" i="6"/>
  <c r="I44" i="6"/>
  <c r="D45" i="6"/>
  <c r="C46" i="6"/>
  <c r="S42" i="5" l="1"/>
  <c r="H46" i="6"/>
  <c r="F45" i="6"/>
  <c r="I45" i="6"/>
  <c r="C47" i="6"/>
  <c r="D46" i="6"/>
  <c r="S43" i="5" l="1"/>
  <c r="H47" i="6"/>
  <c r="F46" i="6"/>
  <c r="I46" i="6"/>
  <c r="C48" i="6"/>
  <c r="D47" i="6"/>
  <c r="H48" i="6" l="1"/>
  <c r="S44" i="5"/>
  <c r="F47" i="6"/>
  <c r="I47" i="6"/>
  <c r="D48" i="6"/>
  <c r="C49" i="6"/>
  <c r="H49" i="6" l="1"/>
  <c r="S45" i="5"/>
  <c r="F48" i="6"/>
  <c r="I48" i="6"/>
  <c r="C50" i="6"/>
  <c r="D49" i="6"/>
  <c r="S46" i="5" l="1"/>
  <c r="H50" i="6"/>
  <c r="F49" i="6"/>
  <c r="I49" i="6"/>
  <c r="C51" i="6"/>
  <c r="D50" i="6"/>
  <c r="H51" i="6" l="1"/>
  <c r="S47" i="5"/>
  <c r="F50" i="6"/>
  <c r="I50" i="6"/>
  <c r="D51" i="6"/>
  <c r="C52" i="6"/>
  <c r="H52" i="6" l="1"/>
  <c r="S48" i="5"/>
  <c r="F51" i="6"/>
  <c r="I51" i="6"/>
  <c r="D52" i="6"/>
  <c r="C53" i="6"/>
  <c r="H53" i="6" l="1"/>
  <c r="S49" i="5"/>
  <c r="F52" i="6"/>
  <c r="I52" i="6"/>
  <c r="D53" i="6"/>
  <c r="C54" i="6"/>
  <c r="S50" i="5" l="1"/>
  <c r="H54" i="6"/>
  <c r="F53" i="6"/>
  <c r="I53" i="6"/>
  <c r="D54" i="6"/>
  <c r="C55" i="6"/>
  <c r="S51" i="5" l="1"/>
  <c r="H55" i="6"/>
  <c r="F54" i="6"/>
  <c r="I54" i="6"/>
  <c r="D55" i="6"/>
  <c r="C56" i="6"/>
  <c r="H56" i="6" l="1"/>
  <c r="S52" i="5"/>
  <c r="F55" i="6"/>
  <c r="I55" i="6"/>
  <c r="D56" i="6"/>
  <c r="C57" i="6"/>
  <c r="H57" i="6" l="1"/>
  <c r="S53" i="5"/>
  <c r="F56" i="6"/>
  <c r="I56" i="6"/>
  <c r="C58" i="6"/>
  <c r="D57" i="6"/>
  <c r="S54" i="5" l="1"/>
  <c r="H58" i="6"/>
  <c r="F57" i="6"/>
  <c r="I57" i="6"/>
  <c r="D58" i="6"/>
  <c r="C59" i="6"/>
  <c r="H59" i="6" l="1"/>
  <c r="S55" i="5"/>
  <c r="F58" i="6"/>
  <c r="I58" i="6"/>
  <c r="C60" i="6"/>
  <c r="D59" i="6"/>
  <c r="H60" i="6" l="1"/>
  <c r="S56" i="5"/>
  <c r="F59" i="6"/>
  <c r="I59" i="6"/>
  <c r="D60" i="6"/>
  <c r="C61" i="6"/>
  <c r="H61" i="6" l="1"/>
  <c r="S57" i="5"/>
  <c r="F60" i="6"/>
  <c r="I60" i="6"/>
  <c r="C62" i="6"/>
  <c r="D61" i="6"/>
  <c r="S58" i="5" l="1"/>
  <c r="H62" i="6"/>
  <c r="F61" i="6"/>
  <c r="I61" i="6"/>
  <c r="C63" i="6"/>
  <c r="D62" i="6"/>
  <c r="S59" i="5" l="1"/>
  <c r="H63" i="6"/>
  <c r="F62" i="6"/>
  <c r="I62" i="6"/>
  <c r="C64" i="6"/>
  <c r="D63" i="6"/>
  <c r="H64" i="6" l="1"/>
  <c r="S60" i="5"/>
  <c r="F63" i="6"/>
  <c r="I63" i="6"/>
  <c r="C65" i="6"/>
  <c r="D64" i="6"/>
  <c r="H65" i="6" l="1"/>
  <c r="S61" i="5"/>
  <c r="F64" i="6"/>
  <c r="I64" i="6"/>
  <c r="D65" i="6"/>
  <c r="C66" i="6"/>
  <c r="S62" i="5" l="1"/>
  <c r="H66" i="6"/>
  <c r="F65" i="6"/>
  <c r="I65" i="6"/>
  <c r="C67" i="6"/>
  <c r="D66" i="6"/>
  <c r="H67" i="6" l="1"/>
  <c r="S63" i="5"/>
  <c r="F66" i="6"/>
  <c r="I66" i="6"/>
  <c r="C68" i="6"/>
  <c r="D67" i="6"/>
  <c r="H68" i="6" l="1"/>
  <c r="S64" i="5"/>
  <c r="F67" i="6"/>
  <c r="I67" i="6"/>
  <c r="D68" i="6"/>
  <c r="C69" i="6"/>
  <c r="H69" i="6" l="1"/>
  <c r="S65" i="5"/>
  <c r="F68" i="6"/>
  <c r="I68" i="6"/>
  <c r="D69" i="6"/>
  <c r="C70" i="6"/>
  <c r="S66" i="5" l="1"/>
  <c r="H70" i="6"/>
  <c r="F69" i="6"/>
  <c r="I69" i="6"/>
  <c r="C71" i="6"/>
  <c r="D70" i="6"/>
  <c r="S67" i="5" l="1"/>
  <c r="H71" i="6"/>
  <c r="F70" i="6"/>
  <c r="I70" i="6"/>
  <c r="D71" i="6"/>
  <c r="C72" i="6"/>
  <c r="H72" i="6" l="1"/>
  <c r="S68" i="5"/>
  <c r="F71" i="6"/>
  <c r="I71" i="6"/>
  <c r="C73" i="6"/>
  <c r="D72" i="6"/>
  <c r="H73" i="6" l="1"/>
  <c r="S69" i="5"/>
  <c r="F72" i="6"/>
  <c r="I72" i="6"/>
  <c r="D73" i="6"/>
  <c r="C74" i="6"/>
  <c r="S70" i="5" l="1"/>
  <c r="H74" i="6"/>
  <c r="F73" i="6"/>
  <c r="I73" i="6"/>
  <c r="C75" i="6"/>
  <c r="D74" i="6"/>
  <c r="H75" i="6" l="1"/>
  <c r="S71" i="5"/>
  <c r="F74" i="6"/>
  <c r="I74" i="6"/>
  <c r="C76" i="6"/>
  <c r="D75" i="6"/>
  <c r="H76" i="6" l="1"/>
  <c r="S72" i="5"/>
  <c r="F75" i="6"/>
  <c r="I75" i="6"/>
  <c r="C77" i="6"/>
  <c r="D76" i="6"/>
  <c r="H77" i="6" l="1"/>
  <c r="S73" i="5"/>
  <c r="F76" i="6"/>
  <c r="I76" i="6"/>
  <c r="D77" i="6"/>
  <c r="C78" i="6"/>
  <c r="S74" i="5" l="1"/>
  <c r="H78" i="6"/>
  <c r="F77" i="6"/>
  <c r="I77" i="6"/>
  <c r="D78" i="6"/>
  <c r="C79" i="6"/>
  <c r="S75" i="5" l="1"/>
  <c r="H79" i="6"/>
  <c r="F78" i="6"/>
  <c r="I78" i="6"/>
  <c r="D79" i="6"/>
  <c r="C80" i="6"/>
  <c r="H80" i="6" l="1"/>
  <c r="S76" i="5"/>
  <c r="F79" i="6"/>
  <c r="I79" i="6"/>
  <c r="C81" i="6"/>
  <c r="D80" i="6"/>
  <c r="H81" i="6" l="1"/>
  <c r="S77" i="5"/>
  <c r="F80" i="6"/>
  <c r="I80" i="6"/>
  <c r="C82" i="6"/>
  <c r="D81" i="6"/>
  <c r="S78" i="5" l="1"/>
  <c r="H82" i="6"/>
  <c r="F81" i="6"/>
  <c r="I81" i="6"/>
  <c r="C83" i="6"/>
  <c r="D82" i="6"/>
  <c r="H83" i="6" l="1"/>
  <c r="S79" i="5"/>
  <c r="F82" i="6"/>
  <c r="I82" i="6"/>
  <c r="C84" i="6"/>
  <c r="D83" i="6"/>
  <c r="H84" i="6" l="1"/>
  <c r="S80" i="5"/>
  <c r="F83" i="6"/>
  <c r="I83" i="6"/>
  <c r="C85" i="6"/>
  <c r="D84" i="6"/>
  <c r="H85" i="6" l="1"/>
  <c r="S81" i="5"/>
  <c r="F84" i="6"/>
  <c r="I84" i="6"/>
  <c r="C86" i="6"/>
  <c r="D85" i="6"/>
  <c r="S82" i="5" l="1"/>
  <c r="H86" i="6"/>
  <c r="F85" i="6"/>
  <c r="I85" i="6"/>
  <c r="C87" i="6"/>
  <c r="D86" i="6"/>
  <c r="S83" i="5" l="1"/>
  <c r="H87" i="6"/>
  <c r="F86" i="6"/>
  <c r="I86" i="6"/>
  <c r="D87" i="6"/>
  <c r="C88" i="6"/>
  <c r="H88" i="6" l="1"/>
  <c r="S84" i="5"/>
  <c r="F87" i="6"/>
  <c r="I87" i="6"/>
  <c r="D88" i="6"/>
  <c r="C89" i="6"/>
  <c r="H89" i="6" l="1"/>
  <c r="S85" i="5"/>
  <c r="F88" i="6"/>
  <c r="I88" i="6"/>
  <c r="D89" i="6"/>
  <c r="C90" i="6"/>
  <c r="S86" i="5" l="1"/>
  <c r="H90" i="6"/>
  <c r="F89" i="6"/>
  <c r="I89" i="6"/>
  <c r="D90" i="6"/>
  <c r="C91" i="6"/>
  <c r="H91" i="6" l="1"/>
  <c r="S87" i="5"/>
  <c r="F90" i="6"/>
  <c r="I90" i="6"/>
  <c r="D91" i="6"/>
  <c r="C92" i="6"/>
  <c r="H92" i="6" l="1"/>
  <c r="S88" i="5"/>
  <c r="F91" i="6"/>
  <c r="I91" i="6"/>
  <c r="D92" i="6"/>
  <c r="C93" i="6"/>
  <c r="H93" i="6" l="1"/>
  <c r="S89" i="5"/>
  <c r="F92" i="6"/>
  <c r="I92" i="6"/>
  <c r="D93" i="6"/>
  <c r="C94" i="6"/>
  <c r="S90" i="5" l="1"/>
  <c r="H94" i="6"/>
  <c r="F93" i="6"/>
  <c r="I93" i="6"/>
  <c r="D94" i="6"/>
  <c r="C95" i="6"/>
  <c r="S91" i="5" l="1"/>
  <c r="H95" i="6"/>
  <c r="F94" i="6"/>
  <c r="I94" i="6"/>
  <c r="C96" i="6"/>
  <c r="D95" i="6"/>
  <c r="H96" i="6" l="1"/>
  <c r="S92" i="5"/>
  <c r="F95" i="6"/>
  <c r="I95" i="6"/>
  <c r="C97" i="6"/>
  <c r="D96" i="6"/>
  <c r="H97" i="6" l="1"/>
  <c r="S93" i="5"/>
  <c r="F96" i="6"/>
  <c r="I96" i="6"/>
  <c r="D97" i="6"/>
  <c r="C98" i="6"/>
  <c r="S94" i="5" l="1"/>
  <c r="H98" i="6"/>
  <c r="F97" i="6"/>
  <c r="I97" i="6"/>
  <c r="C99" i="6"/>
  <c r="D98" i="6"/>
  <c r="H99" i="6" l="1"/>
  <c r="S95" i="5"/>
  <c r="F98" i="6"/>
  <c r="I98" i="6"/>
  <c r="C100" i="6"/>
  <c r="D99" i="6"/>
  <c r="H100" i="6" l="1"/>
  <c r="S96" i="5"/>
  <c r="F99" i="6"/>
  <c r="I99" i="6"/>
  <c r="C101" i="6"/>
  <c r="D100" i="6"/>
  <c r="H101" i="6" l="1"/>
  <c r="S97" i="5"/>
  <c r="F100" i="6"/>
  <c r="I100" i="6"/>
  <c r="D101" i="6"/>
  <c r="C102" i="6"/>
  <c r="S98" i="5" l="1"/>
  <c r="H102" i="6"/>
  <c r="F101" i="6"/>
  <c r="I101" i="6"/>
  <c r="C103" i="6"/>
  <c r="D102" i="6"/>
  <c r="S99" i="5" l="1"/>
  <c r="H103" i="6"/>
  <c r="F102" i="6"/>
  <c r="I102" i="6"/>
  <c r="C104" i="6"/>
  <c r="D103" i="6"/>
  <c r="H104" i="6" l="1"/>
  <c r="S100" i="5"/>
  <c r="F103" i="6"/>
  <c r="I103" i="6"/>
  <c r="C105" i="6"/>
  <c r="D104" i="6"/>
  <c r="H105" i="6" l="1"/>
  <c r="S101" i="5"/>
  <c r="F104" i="6"/>
  <c r="I104" i="6"/>
  <c r="C106" i="6"/>
  <c r="D105" i="6"/>
  <c r="S102" i="5" l="1"/>
  <c r="H106" i="6"/>
  <c r="F105" i="6"/>
  <c r="I105" i="6"/>
  <c r="D106" i="6"/>
  <c r="C107" i="6"/>
  <c r="H107" i="6" l="1"/>
  <c r="S103" i="5"/>
  <c r="F106" i="6"/>
  <c r="I106" i="6"/>
  <c r="C108" i="6"/>
  <c r="D107" i="6"/>
  <c r="H108" i="6" l="1"/>
  <c r="S104" i="5"/>
  <c r="F107" i="6"/>
  <c r="I107" i="6"/>
  <c r="C109" i="6"/>
  <c r="D108" i="6"/>
  <c r="H109" i="6" l="1"/>
  <c r="S105" i="5"/>
  <c r="F108" i="6"/>
  <c r="I108" i="6"/>
  <c r="D109" i="6"/>
  <c r="C110" i="6"/>
  <c r="S106" i="5" l="1"/>
  <c r="H110" i="6"/>
  <c r="F109" i="6"/>
  <c r="I109" i="6"/>
  <c r="C111" i="6"/>
  <c r="D110" i="6"/>
  <c r="S107" i="5" l="1"/>
  <c r="H111" i="6"/>
  <c r="F110" i="6"/>
  <c r="I110" i="6"/>
  <c r="D111" i="6"/>
  <c r="C112" i="6"/>
  <c r="H112" i="6" l="1"/>
  <c r="S108" i="5"/>
  <c r="F111" i="6"/>
  <c r="I111" i="6"/>
  <c r="D112" i="6"/>
  <c r="C113" i="6"/>
  <c r="H113" i="6" l="1"/>
  <c r="S109" i="5"/>
  <c r="F112" i="6"/>
  <c r="I112" i="6"/>
  <c r="C114" i="6"/>
  <c r="D113" i="6"/>
  <c r="S110" i="5" l="1"/>
  <c r="H114" i="6"/>
  <c r="F113" i="6"/>
  <c r="I113" i="6"/>
  <c r="D114" i="6"/>
  <c r="C115" i="6"/>
  <c r="H115" i="6" l="1"/>
  <c r="S111" i="5"/>
  <c r="F114" i="6"/>
  <c r="I114" i="6"/>
  <c r="D115" i="6"/>
  <c r="C116" i="6"/>
  <c r="H116" i="6" l="1"/>
  <c r="S112" i="5"/>
  <c r="F115" i="6"/>
  <c r="I115" i="6"/>
  <c r="D116" i="6"/>
  <c r="C117" i="6"/>
  <c r="H117" i="6" l="1"/>
  <c r="S113" i="5"/>
  <c r="F116" i="6"/>
  <c r="I116" i="6"/>
  <c r="D117" i="6"/>
  <c r="C118" i="6"/>
  <c r="S114" i="5" l="1"/>
  <c r="H118" i="6"/>
  <c r="F117" i="6"/>
  <c r="I117" i="6"/>
  <c r="C119" i="6"/>
  <c r="D118" i="6"/>
  <c r="S115" i="5" l="1"/>
  <c r="H119" i="6"/>
  <c r="F118" i="6"/>
  <c r="I118" i="6"/>
  <c r="C120" i="6"/>
  <c r="D119" i="6"/>
  <c r="H120" i="6" l="1"/>
  <c r="S116" i="5"/>
  <c r="F119" i="6"/>
  <c r="I119" i="6"/>
  <c r="D120" i="6"/>
  <c r="C121" i="6"/>
  <c r="H121" i="6" l="1"/>
  <c r="S117" i="5"/>
  <c r="F120" i="6"/>
  <c r="I120" i="6"/>
  <c r="C122" i="6"/>
  <c r="D121" i="6"/>
  <c r="S118" i="5" l="1"/>
  <c r="H122" i="6"/>
  <c r="F121" i="6"/>
  <c r="I121" i="6"/>
  <c r="D122" i="6"/>
  <c r="C123" i="6"/>
  <c r="H123" i="6" l="1"/>
  <c r="S119" i="5"/>
  <c r="F122" i="6"/>
  <c r="I122" i="6"/>
  <c r="C124" i="6"/>
  <c r="D123" i="6"/>
  <c r="H124" i="6" l="1"/>
  <c r="S120" i="5"/>
  <c r="F123" i="6"/>
  <c r="I123" i="6"/>
  <c r="C125" i="6"/>
  <c r="D124" i="6"/>
  <c r="H125" i="6" l="1"/>
  <c r="S121" i="5"/>
  <c r="F124" i="6"/>
  <c r="I124" i="6"/>
  <c r="D125" i="6"/>
  <c r="C126" i="6"/>
  <c r="S122" i="5" l="1"/>
  <c r="H126" i="6"/>
  <c r="F125" i="6"/>
  <c r="I125" i="6"/>
  <c r="D126" i="6"/>
  <c r="C127" i="6"/>
  <c r="S123" i="5" l="1"/>
  <c r="H127" i="6"/>
  <c r="F126" i="6"/>
  <c r="I126" i="6"/>
  <c r="C128" i="6"/>
  <c r="D127" i="6"/>
  <c r="H128" i="6" l="1"/>
  <c r="S124" i="5"/>
  <c r="F127" i="6"/>
  <c r="I127" i="6"/>
  <c r="C129" i="6"/>
  <c r="D128" i="6"/>
  <c r="H129" i="6" l="1"/>
  <c r="S125" i="5"/>
  <c r="F128" i="6"/>
  <c r="I128" i="6"/>
  <c r="C130" i="6"/>
  <c r="D129" i="6"/>
  <c r="S126" i="5" l="1"/>
  <c r="H130" i="6"/>
  <c r="F129" i="6"/>
  <c r="I129" i="6"/>
  <c r="C131" i="6"/>
  <c r="D130" i="6"/>
  <c r="H131" i="6" l="1"/>
  <c r="S127" i="5"/>
  <c r="F130" i="6"/>
  <c r="I130" i="6"/>
  <c r="C132" i="6"/>
  <c r="D131" i="6"/>
  <c r="H132" i="6" l="1"/>
  <c r="S128" i="5"/>
  <c r="F131" i="6"/>
  <c r="I131" i="6"/>
  <c r="C133" i="6"/>
  <c r="D132" i="6"/>
  <c r="H133" i="6" l="1"/>
  <c r="S129" i="5"/>
  <c r="F132" i="6"/>
  <c r="I132" i="6"/>
  <c r="C134" i="6"/>
  <c r="D133" i="6"/>
  <c r="S130" i="5" l="1"/>
  <c r="H134" i="6"/>
  <c r="F133" i="6"/>
  <c r="I133" i="6"/>
  <c r="D134" i="6"/>
  <c r="C135" i="6"/>
  <c r="S131" i="5" l="1"/>
  <c r="H135" i="6"/>
  <c r="F134" i="6"/>
  <c r="I134" i="6"/>
  <c r="D135" i="6"/>
  <c r="C136" i="6"/>
  <c r="H136" i="6" l="1"/>
  <c r="S132" i="5"/>
  <c r="F135" i="6"/>
  <c r="I135" i="6"/>
  <c r="C137" i="6"/>
  <c r="D136" i="6"/>
  <c r="H137" i="6" l="1"/>
  <c r="S133" i="5"/>
  <c r="F136" i="6"/>
  <c r="I136" i="6"/>
  <c r="D137" i="6"/>
  <c r="C138" i="6"/>
  <c r="S134" i="5" l="1"/>
  <c r="H138" i="6"/>
  <c r="F137" i="6"/>
  <c r="I137" i="6"/>
  <c r="C139" i="6"/>
  <c r="D138" i="6"/>
  <c r="H139" i="6" l="1"/>
  <c r="S135" i="5"/>
  <c r="F138" i="6"/>
  <c r="I138" i="6"/>
  <c r="D139" i="6"/>
  <c r="C140" i="6"/>
  <c r="H140" i="6" l="1"/>
  <c r="S136" i="5"/>
  <c r="F139" i="6"/>
  <c r="I139" i="6"/>
  <c r="D140" i="6"/>
  <c r="C141" i="6"/>
  <c r="H141" i="6" l="1"/>
  <c r="S137" i="5"/>
  <c r="F140" i="6"/>
  <c r="I140" i="6"/>
  <c r="D141" i="6"/>
  <c r="C142" i="6"/>
  <c r="S138" i="5" l="1"/>
  <c r="H142" i="6"/>
  <c r="F141" i="6"/>
  <c r="I141" i="6"/>
  <c r="D142" i="6"/>
  <c r="C143" i="6"/>
  <c r="S139" i="5" l="1"/>
  <c r="H143" i="6"/>
  <c r="F142" i="6"/>
  <c r="I142" i="6"/>
  <c r="C144" i="6"/>
  <c r="D143" i="6"/>
  <c r="H144" i="6" l="1"/>
  <c r="S140" i="5"/>
  <c r="F143" i="6"/>
  <c r="I143" i="6"/>
  <c r="C145" i="6"/>
  <c r="D144" i="6"/>
  <c r="H145" i="6" l="1"/>
  <c r="S141" i="5"/>
  <c r="F144" i="6"/>
  <c r="I144" i="6"/>
  <c r="C146" i="6"/>
  <c r="D145" i="6"/>
  <c r="S142" i="5" l="1"/>
  <c r="H146" i="6"/>
  <c r="F145" i="6"/>
  <c r="I145" i="6"/>
  <c r="C147" i="6"/>
  <c r="D146" i="6"/>
  <c r="H147" i="6" l="1"/>
  <c r="S143" i="5"/>
  <c r="F146" i="6"/>
  <c r="I146" i="6"/>
  <c r="D147" i="6"/>
  <c r="C148" i="6"/>
  <c r="H148" i="6" l="1"/>
  <c r="S144" i="5"/>
  <c r="F147" i="6"/>
  <c r="I147" i="6"/>
  <c r="C149" i="6"/>
  <c r="D148" i="6"/>
  <c r="H149" i="6" l="1"/>
  <c r="S145" i="5"/>
  <c r="F148" i="6"/>
  <c r="I148" i="6"/>
  <c r="D149" i="6"/>
  <c r="C150" i="6"/>
  <c r="S146" i="5" l="1"/>
  <c r="H150" i="6"/>
  <c r="F149" i="6"/>
  <c r="I149" i="6"/>
  <c r="D150" i="6"/>
  <c r="C151" i="6"/>
  <c r="S147" i="5" l="1"/>
  <c r="H151" i="6"/>
  <c r="F150" i="6"/>
  <c r="I150" i="6"/>
  <c r="C152" i="6"/>
  <c r="D151" i="6"/>
  <c r="H152" i="6" l="1"/>
  <c r="S148" i="5"/>
  <c r="F151" i="6"/>
  <c r="I151" i="6"/>
  <c r="D152" i="6"/>
  <c r="C153" i="6"/>
  <c r="H153" i="6" l="1"/>
  <c r="S149" i="5"/>
  <c r="F152" i="6"/>
  <c r="I152" i="6"/>
  <c r="D153" i="6"/>
  <c r="C154" i="6"/>
  <c r="S150" i="5" l="1"/>
  <c r="H154" i="6"/>
  <c r="F153" i="6"/>
  <c r="I153" i="6"/>
  <c r="C155" i="6"/>
  <c r="D154" i="6"/>
  <c r="H155" i="6" l="1"/>
  <c r="S151" i="5"/>
  <c r="F154" i="6"/>
  <c r="I154" i="6"/>
  <c r="D155" i="6"/>
  <c r="C156" i="6"/>
  <c r="H156" i="6" l="1"/>
  <c r="S152" i="5"/>
  <c r="F155" i="6"/>
  <c r="I155" i="6"/>
  <c r="C157" i="6"/>
  <c r="D156" i="6"/>
  <c r="H157" i="6" l="1"/>
  <c r="S153" i="5"/>
  <c r="F156" i="6"/>
  <c r="I156" i="6"/>
  <c r="D157" i="6"/>
  <c r="C158" i="6"/>
  <c r="S154" i="5" l="1"/>
  <c r="H158" i="6"/>
  <c r="F157" i="6"/>
  <c r="I157" i="6"/>
  <c r="D158" i="6"/>
  <c r="C159" i="6"/>
  <c r="S155" i="5" l="1"/>
  <c r="H159" i="6"/>
  <c r="F158" i="6"/>
  <c r="I158" i="6"/>
  <c r="D159" i="6"/>
  <c r="C160" i="6"/>
  <c r="H160" i="6" l="1"/>
  <c r="S156" i="5"/>
  <c r="F159" i="6"/>
  <c r="I159" i="6"/>
  <c r="C161" i="6"/>
  <c r="D160" i="6"/>
  <c r="H161" i="6" l="1"/>
  <c r="S157" i="5"/>
  <c r="F160" i="6"/>
  <c r="I160" i="6"/>
  <c r="C162" i="6"/>
  <c r="D161" i="6"/>
  <c r="S158" i="5" l="1"/>
  <c r="H162" i="6"/>
  <c r="F161" i="6"/>
  <c r="I161" i="6"/>
  <c r="C163" i="6"/>
  <c r="D162" i="6"/>
  <c r="H163" i="6" l="1"/>
  <c r="S159" i="5"/>
  <c r="F162" i="6"/>
  <c r="I162" i="6"/>
  <c r="D163" i="6"/>
  <c r="C164" i="6"/>
  <c r="H164" i="6" l="1"/>
  <c r="S160" i="5"/>
  <c r="F163" i="6"/>
  <c r="I163" i="6"/>
  <c r="C165" i="6"/>
  <c r="D164" i="6"/>
  <c r="H165" i="6" l="1"/>
  <c r="S161" i="5"/>
  <c r="F164" i="6"/>
  <c r="I164" i="6"/>
  <c r="D165" i="6"/>
  <c r="C166" i="6"/>
  <c r="S162" i="5" l="1"/>
  <c r="H166" i="6"/>
  <c r="F165" i="6"/>
  <c r="I165" i="6"/>
  <c r="C167" i="6"/>
  <c r="D166" i="6"/>
  <c r="S163" i="5" l="1"/>
  <c r="H167" i="6"/>
  <c r="F166" i="6"/>
  <c r="I166" i="6"/>
  <c r="C168" i="6"/>
  <c r="D167" i="6"/>
  <c r="H168" i="6" l="1"/>
  <c r="S164" i="5"/>
  <c r="F167" i="6"/>
  <c r="I167" i="6"/>
  <c r="C169" i="6"/>
  <c r="D168" i="6"/>
  <c r="H169" i="6" l="1"/>
  <c r="S165" i="5"/>
  <c r="F168" i="6"/>
  <c r="I168" i="6"/>
  <c r="C170" i="6"/>
  <c r="D169" i="6"/>
  <c r="S166" i="5" l="1"/>
  <c r="H170" i="6"/>
  <c r="F169" i="6"/>
  <c r="I169" i="6"/>
  <c r="C171" i="6"/>
  <c r="D170" i="6"/>
  <c r="H171" i="6" l="1"/>
  <c r="S167" i="5"/>
  <c r="F170" i="6"/>
  <c r="I170" i="6"/>
  <c r="D171" i="6"/>
  <c r="C172" i="6"/>
  <c r="H172" i="6" l="1"/>
  <c r="S168" i="5"/>
  <c r="F171" i="6"/>
  <c r="I171" i="6"/>
  <c r="C173" i="6"/>
  <c r="D172" i="6"/>
  <c r="H173" i="6" l="1"/>
  <c r="S169" i="5"/>
  <c r="F172" i="6"/>
  <c r="I172" i="6"/>
  <c r="D173" i="6"/>
  <c r="C174" i="6"/>
  <c r="S170" i="5" l="1"/>
  <c r="H174" i="6"/>
  <c r="F173" i="6"/>
  <c r="I173" i="6"/>
  <c r="D174" i="6"/>
  <c r="C175" i="6"/>
  <c r="S171" i="5" l="1"/>
  <c r="H175" i="6"/>
  <c r="F174" i="6"/>
  <c r="I174" i="6"/>
  <c r="C176" i="6"/>
  <c r="D175" i="6"/>
  <c r="H176" i="6" l="1"/>
  <c r="S172" i="5"/>
  <c r="F175" i="6"/>
  <c r="I175" i="6"/>
  <c r="D176" i="6"/>
  <c r="C177" i="6"/>
  <c r="H177" i="6" l="1"/>
  <c r="S173" i="5"/>
  <c r="F176" i="6"/>
  <c r="I176" i="6"/>
  <c r="C178" i="6"/>
  <c r="D177" i="6"/>
  <c r="S174" i="5" l="1"/>
  <c r="H178" i="6"/>
  <c r="F177" i="6"/>
  <c r="I177" i="6"/>
  <c r="D178" i="6"/>
  <c r="C179" i="6"/>
  <c r="H179" i="6" l="1"/>
  <c r="S175" i="5"/>
  <c r="F178" i="6"/>
  <c r="I178" i="6"/>
  <c r="C180" i="6"/>
  <c r="D179" i="6"/>
  <c r="H180" i="6" l="1"/>
  <c r="S176" i="5"/>
  <c r="F179" i="6"/>
  <c r="I179" i="6"/>
  <c r="C181" i="6"/>
  <c r="D180" i="6"/>
  <c r="H181" i="6" l="1"/>
  <c r="S177" i="5"/>
  <c r="F180" i="6"/>
  <c r="I180" i="6"/>
  <c r="D181" i="6"/>
  <c r="C182" i="6"/>
  <c r="S178" i="5" l="1"/>
  <c r="H182" i="6"/>
  <c r="F181" i="6"/>
  <c r="I181" i="6"/>
  <c r="C183" i="6"/>
  <c r="D182" i="6"/>
  <c r="S179" i="5" l="1"/>
  <c r="H183" i="6"/>
  <c r="F182" i="6"/>
  <c r="I182" i="6"/>
  <c r="D183" i="6"/>
  <c r="C184" i="6"/>
  <c r="H184" i="6" l="1"/>
  <c r="S180" i="5"/>
  <c r="F183" i="6"/>
  <c r="I183" i="6"/>
  <c r="D184" i="6"/>
  <c r="C185" i="6"/>
  <c r="H185" i="6" l="1"/>
  <c r="S181" i="5"/>
  <c r="F184" i="6"/>
  <c r="I184" i="6"/>
  <c r="C186" i="6"/>
  <c r="D185" i="6"/>
  <c r="S182" i="5" l="1"/>
  <c r="H186" i="6"/>
  <c r="F185" i="6"/>
  <c r="I185" i="6"/>
  <c r="D186" i="6"/>
  <c r="C187" i="6"/>
  <c r="H187" i="6" l="1"/>
  <c r="S183" i="5"/>
  <c r="F186" i="6"/>
  <c r="I186" i="6"/>
  <c r="C188" i="6"/>
  <c r="D187" i="6"/>
  <c r="H188" i="6" l="1"/>
  <c r="S184" i="5"/>
  <c r="F187" i="6"/>
  <c r="I187" i="6"/>
  <c r="D188" i="6"/>
  <c r="C189" i="6"/>
  <c r="H189" i="6" l="1"/>
  <c r="S185" i="5"/>
  <c r="F188" i="6"/>
  <c r="I188" i="6"/>
  <c r="C190" i="6"/>
  <c r="D189" i="6"/>
  <c r="S186" i="5" l="1"/>
  <c r="H190" i="6"/>
  <c r="F189" i="6"/>
  <c r="I189" i="6"/>
  <c r="D190" i="6"/>
  <c r="C191" i="6"/>
  <c r="S187" i="5" l="1"/>
  <c r="H191" i="6"/>
  <c r="F190" i="6"/>
  <c r="I190" i="6"/>
  <c r="C192" i="6"/>
  <c r="D191" i="6"/>
  <c r="H192" i="6" l="1"/>
  <c r="S188" i="5"/>
  <c r="F191" i="6"/>
  <c r="I191" i="6"/>
  <c r="D192" i="6"/>
  <c r="C193" i="6"/>
  <c r="H193" i="6" l="1"/>
  <c r="S189" i="5"/>
  <c r="F192" i="6"/>
  <c r="I192" i="6"/>
  <c r="D193" i="6"/>
  <c r="C194" i="6"/>
  <c r="S190" i="5" l="1"/>
  <c r="H194" i="6"/>
  <c r="F193" i="6"/>
  <c r="I193" i="6"/>
  <c r="C195" i="6"/>
  <c r="D194" i="6"/>
  <c r="H195" i="6" l="1"/>
  <c r="S191" i="5"/>
  <c r="F194" i="6"/>
  <c r="I194" i="6"/>
  <c r="D195" i="6"/>
  <c r="C196" i="6"/>
  <c r="H196" i="6" l="1"/>
  <c r="S192" i="5"/>
  <c r="F195" i="6"/>
  <c r="I195" i="6"/>
  <c r="C197" i="6"/>
  <c r="D196" i="6"/>
  <c r="H197" i="6" l="1"/>
  <c r="S193" i="5"/>
  <c r="F196" i="6"/>
  <c r="I196" i="6"/>
  <c r="C198" i="6"/>
  <c r="D197" i="6"/>
  <c r="S194" i="5" l="1"/>
  <c r="H198" i="6"/>
  <c r="F197" i="6"/>
  <c r="I197" i="6"/>
  <c r="D198" i="6"/>
  <c r="C199" i="6"/>
  <c r="S195" i="5" l="1"/>
  <c r="H199" i="6"/>
  <c r="F198" i="6"/>
  <c r="I198" i="6"/>
  <c r="D199" i="6"/>
  <c r="C200" i="6"/>
  <c r="H200" i="6" l="1"/>
  <c r="S196" i="5"/>
  <c r="F199" i="6"/>
  <c r="I199" i="6"/>
  <c r="D200" i="6"/>
  <c r="C201" i="6"/>
  <c r="H201" i="6" l="1"/>
  <c r="S197" i="5"/>
  <c r="F200" i="6"/>
  <c r="I200" i="6"/>
  <c r="D201" i="6"/>
  <c r="C202" i="6"/>
  <c r="S198" i="5" l="1"/>
  <c r="H202" i="6"/>
  <c r="F201" i="6"/>
  <c r="I201" i="6"/>
  <c r="D202" i="6"/>
  <c r="C203" i="6"/>
  <c r="H203" i="6" l="1"/>
  <c r="S199" i="5"/>
  <c r="F202" i="6"/>
  <c r="I202" i="6"/>
  <c r="D203" i="6"/>
  <c r="C204" i="6"/>
  <c r="H204" i="6" l="1"/>
  <c r="S200" i="5"/>
  <c r="F203" i="6"/>
  <c r="I203" i="6"/>
  <c r="C205" i="6"/>
  <c r="D204" i="6"/>
  <c r="H205" i="6" l="1"/>
  <c r="S201" i="5"/>
  <c r="F204" i="6"/>
  <c r="I204" i="6"/>
  <c r="D205" i="6"/>
  <c r="C206" i="6"/>
  <c r="S202" i="5" l="1"/>
  <c r="H206" i="6"/>
  <c r="F205" i="6"/>
  <c r="I205" i="6"/>
  <c r="C207" i="6"/>
  <c r="D206" i="6"/>
  <c r="S203" i="5" l="1"/>
  <c r="H207" i="6"/>
  <c r="F206" i="6"/>
  <c r="I206" i="6"/>
  <c r="C208" i="6"/>
  <c r="D207" i="6"/>
  <c r="H208" i="6" l="1"/>
  <c r="S204" i="5"/>
  <c r="F207" i="6"/>
  <c r="I207" i="6"/>
  <c r="C209" i="6"/>
  <c r="D208" i="6"/>
  <c r="H209" i="6" l="1"/>
  <c r="S205" i="5"/>
  <c r="F208" i="6"/>
  <c r="I208" i="6"/>
  <c r="D209" i="6"/>
  <c r="C210" i="6"/>
  <c r="S206" i="5" l="1"/>
  <c r="H210" i="6"/>
  <c r="F209" i="6"/>
  <c r="I209" i="6"/>
  <c r="C211" i="6"/>
  <c r="D210" i="6"/>
  <c r="H211" i="6" l="1"/>
  <c r="S207" i="5"/>
  <c r="F210" i="6"/>
  <c r="I210" i="6"/>
  <c r="C212" i="6"/>
  <c r="D211" i="6"/>
  <c r="H212" i="6" l="1"/>
  <c r="S208" i="5"/>
  <c r="F211" i="6"/>
  <c r="I211" i="6"/>
  <c r="D212" i="6"/>
  <c r="C213" i="6"/>
  <c r="H213" i="6" l="1"/>
  <c r="S209" i="5"/>
  <c r="F212" i="6"/>
  <c r="I212" i="6"/>
  <c r="C214" i="6"/>
  <c r="D213" i="6"/>
  <c r="S210" i="5" l="1"/>
  <c r="H214" i="6"/>
  <c r="F213" i="6"/>
  <c r="I213" i="6"/>
  <c r="D214" i="6"/>
  <c r="C215" i="6"/>
  <c r="S211" i="5" l="1"/>
  <c r="H215" i="6"/>
  <c r="F214" i="6"/>
  <c r="I214" i="6"/>
  <c r="C216" i="6"/>
  <c r="D215" i="6"/>
  <c r="H216" i="6" l="1"/>
  <c r="S212" i="5"/>
  <c r="F215" i="6"/>
  <c r="I215" i="6"/>
  <c r="D216" i="6"/>
  <c r="C217" i="6"/>
  <c r="H217" i="6" l="1"/>
  <c r="S213" i="5"/>
  <c r="F216" i="6"/>
  <c r="I216" i="6"/>
  <c r="C218" i="6"/>
  <c r="D217" i="6"/>
  <c r="S214" i="5" l="1"/>
  <c r="H218" i="6"/>
  <c r="F217" i="6"/>
  <c r="I217" i="6"/>
  <c r="C219" i="6"/>
  <c r="D218" i="6"/>
  <c r="I218" i="6" l="1"/>
  <c r="H219" i="6"/>
  <c r="S215" i="5"/>
  <c r="F218" i="6"/>
  <c r="E218" i="6"/>
  <c r="D219" i="6"/>
  <c r="C220" i="6"/>
  <c r="H220" i="6" l="1"/>
  <c r="S216" i="5"/>
  <c r="F219" i="6"/>
  <c r="I219" i="6"/>
  <c r="D220" i="6"/>
  <c r="C221" i="6"/>
  <c r="H221" i="6" l="1"/>
  <c r="S217" i="5"/>
  <c r="F220" i="6"/>
  <c r="I220" i="6"/>
  <c r="D221" i="6"/>
  <c r="C222" i="6"/>
  <c r="S218" i="5" l="1"/>
  <c r="H222" i="6"/>
  <c r="F221" i="6"/>
  <c r="I221" i="6"/>
  <c r="D222" i="6"/>
  <c r="C223" i="6"/>
  <c r="S219" i="5" l="1"/>
  <c r="H223" i="6"/>
  <c r="F222" i="6"/>
  <c r="I222" i="6"/>
  <c r="C224" i="6"/>
  <c r="D223" i="6"/>
  <c r="H224" i="6" l="1"/>
  <c r="S220" i="5"/>
  <c r="F223" i="6"/>
  <c r="I223" i="6"/>
  <c r="C225" i="6"/>
  <c r="D224" i="6"/>
  <c r="H225" i="6" l="1"/>
  <c r="S221" i="5"/>
  <c r="F224" i="6"/>
  <c r="I224" i="6"/>
  <c r="C226" i="6"/>
  <c r="D225" i="6"/>
  <c r="S222" i="5" l="1"/>
  <c r="H226" i="6"/>
  <c r="F225" i="6"/>
  <c r="I225" i="6"/>
  <c r="C227" i="6"/>
  <c r="D226" i="6"/>
  <c r="H227" i="6" l="1"/>
  <c r="S223" i="5"/>
  <c r="F226" i="6"/>
  <c r="I226" i="6"/>
  <c r="D227" i="6"/>
  <c r="C228" i="6"/>
  <c r="H228" i="6" l="1"/>
  <c r="S224" i="5"/>
  <c r="F227" i="6"/>
  <c r="I227" i="6"/>
  <c r="C229" i="6"/>
  <c r="D228" i="6"/>
  <c r="H229" i="6" l="1"/>
  <c r="S225" i="5"/>
  <c r="F228" i="6"/>
  <c r="I228" i="6"/>
  <c r="C230" i="6"/>
  <c r="D229" i="6"/>
  <c r="S226" i="5" l="1"/>
  <c r="H230" i="6"/>
  <c r="F229" i="6"/>
  <c r="I229" i="6"/>
  <c r="D230" i="6"/>
  <c r="C231" i="6"/>
  <c r="S227" i="5" l="1"/>
  <c r="H231" i="6"/>
  <c r="F230" i="6"/>
  <c r="I230" i="6"/>
  <c r="C232" i="6"/>
  <c r="D231" i="6"/>
  <c r="H232" i="6" l="1"/>
  <c r="S228" i="5"/>
  <c r="F231" i="6"/>
  <c r="I231" i="6"/>
  <c r="D232" i="6"/>
  <c r="C233" i="6"/>
  <c r="H233" i="6" l="1"/>
  <c r="S229" i="5"/>
  <c r="F232" i="6"/>
  <c r="I232" i="6"/>
  <c r="C234" i="6"/>
  <c r="D233" i="6"/>
  <c r="S230" i="5" l="1"/>
  <c r="H234" i="6"/>
  <c r="F233" i="6"/>
  <c r="I233" i="6"/>
  <c r="D234" i="6"/>
  <c r="C235" i="6"/>
  <c r="H235" i="6" l="1"/>
  <c r="S231" i="5"/>
  <c r="F234" i="6"/>
  <c r="I234" i="6"/>
  <c r="C236" i="6"/>
  <c r="D235" i="6"/>
  <c r="H236" i="6" l="1"/>
  <c r="S232" i="5"/>
  <c r="F235" i="6"/>
  <c r="I235" i="6"/>
  <c r="D236" i="6"/>
  <c r="C237" i="6"/>
  <c r="H237" i="6" l="1"/>
  <c r="S233" i="5"/>
  <c r="F236" i="6"/>
  <c r="I236" i="6"/>
  <c r="C238" i="6"/>
  <c r="D237" i="6"/>
  <c r="S234" i="5" l="1"/>
  <c r="H238" i="6"/>
  <c r="F237" i="6"/>
  <c r="I237" i="6"/>
  <c r="D238" i="6"/>
  <c r="C239" i="6"/>
  <c r="S235" i="5" l="1"/>
  <c r="H239" i="6"/>
  <c r="F238" i="6"/>
  <c r="I238" i="6"/>
  <c r="C240" i="6"/>
  <c r="D239" i="6"/>
  <c r="H240" i="6" l="1"/>
  <c r="S236" i="5"/>
  <c r="F239" i="6"/>
  <c r="I239" i="6"/>
  <c r="D240" i="6"/>
  <c r="C241" i="6"/>
  <c r="H241" i="6" l="1"/>
  <c r="S237" i="5"/>
  <c r="F240" i="6"/>
  <c r="I240" i="6"/>
  <c r="C242" i="6"/>
  <c r="D241" i="6"/>
  <c r="S238" i="5" l="1"/>
  <c r="H242" i="6"/>
  <c r="F241" i="6"/>
  <c r="I241" i="6"/>
  <c r="C243" i="6"/>
  <c r="D242" i="6"/>
  <c r="H243" i="6" l="1"/>
  <c r="S239" i="5"/>
  <c r="F242" i="6"/>
  <c r="I242" i="6"/>
  <c r="C244" i="6"/>
  <c r="D243" i="6"/>
  <c r="H244" i="6" l="1"/>
  <c r="S240" i="5"/>
  <c r="F243" i="6"/>
  <c r="I243" i="6"/>
  <c r="D244" i="6"/>
  <c r="C245" i="6"/>
  <c r="H245" i="6" l="1"/>
  <c r="S241" i="5"/>
  <c r="F244" i="6"/>
  <c r="I244" i="6"/>
  <c r="D245" i="6"/>
  <c r="C246" i="6"/>
  <c r="S242" i="5" l="1"/>
  <c r="H246" i="6"/>
  <c r="F245" i="6"/>
  <c r="I245" i="6"/>
  <c r="D246" i="6"/>
  <c r="C247" i="6"/>
  <c r="S243" i="5" l="1"/>
  <c r="H247" i="6"/>
  <c r="F246" i="6"/>
  <c r="I246" i="6"/>
  <c r="C248" i="6"/>
  <c r="D247" i="6"/>
  <c r="H248" i="6" l="1"/>
  <c r="S244" i="5"/>
  <c r="F247" i="6"/>
  <c r="I247" i="6"/>
  <c r="C249" i="6"/>
  <c r="D248" i="6"/>
  <c r="H249" i="6" l="1"/>
  <c r="S245" i="5"/>
  <c r="F248" i="6"/>
  <c r="I248" i="6"/>
  <c r="C250" i="6"/>
  <c r="D249" i="6"/>
  <c r="S246" i="5" l="1"/>
  <c r="H250" i="6"/>
  <c r="F249" i="6"/>
  <c r="I249" i="6"/>
  <c r="C251" i="6"/>
  <c r="D250" i="6"/>
  <c r="H251" i="6" l="1"/>
  <c r="S247" i="5"/>
  <c r="F250" i="6"/>
  <c r="I250" i="6"/>
  <c r="D251" i="6"/>
  <c r="C252" i="6"/>
  <c r="H252" i="6" l="1"/>
  <c r="S248" i="5"/>
  <c r="F251" i="6"/>
  <c r="I251" i="6"/>
  <c r="C253" i="6"/>
  <c r="D252" i="6"/>
  <c r="H253" i="6" l="1"/>
  <c r="S249" i="5"/>
  <c r="F252" i="6"/>
  <c r="I252" i="6"/>
  <c r="D253" i="6"/>
  <c r="C254" i="6"/>
  <c r="S250" i="5" l="1"/>
  <c r="H254" i="6"/>
  <c r="F253" i="6"/>
  <c r="I253" i="6"/>
  <c r="D254" i="6"/>
  <c r="C255" i="6"/>
  <c r="S251" i="5" l="1"/>
  <c r="H255" i="6"/>
  <c r="F254" i="6"/>
  <c r="I254" i="6"/>
  <c r="C256" i="6"/>
  <c r="D255" i="6"/>
  <c r="H256" i="6" l="1"/>
  <c r="S252" i="5"/>
  <c r="F255" i="6"/>
  <c r="I255" i="6"/>
  <c r="D256" i="6"/>
  <c r="C257" i="6"/>
  <c r="H257" i="6" l="1"/>
  <c r="S253" i="5"/>
  <c r="F256" i="6"/>
  <c r="I256" i="6"/>
  <c r="C258" i="6"/>
  <c r="D257" i="6"/>
  <c r="S254" i="5" l="1"/>
  <c r="H258" i="6"/>
  <c r="F257" i="6"/>
  <c r="I257" i="6"/>
  <c r="C259" i="6"/>
  <c r="D258" i="6"/>
  <c r="H259" i="6" l="1"/>
  <c r="S255" i="5"/>
  <c r="F258" i="6"/>
  <c r="I258" i="6"/>
  <c r="C260" i="6"/>
  <c r="D259" i="6"/>
  <c r="H260" i="6" l="1"/>
  <c r="S256" i="5"/>
  <c r="F259" i="6"/>
  <c r="I259" i="6"/>
  <c r="C261" i="6"/>
  <c r="D260" i="6"/>
  <c r="F260" i="6" s="1"/>
  <c r="H261" i="6" l="1"/>
  <c r="S257" i="5"/>
  <c r="I260" i="6"/>
  <c r="D261" i="6"/>
  <c r="C262" i="6"/>
  <c r="S258" i="5" l="1"/>
  <c r="H262" i="6"/>
  <c r="F261" i="6"/>
  <c r="I261" i="6"/>
  <c r="D262" i="6"/>
  <c r="F262" i="6" s="1"/>
  <c r="C263" i="6"/>
  <c r="S259" i="5" l="1"/>
  <c r="H263" i="6"/>
  <c r="I262" i="6"/>
  <c r="C264" i="6"/>
  <c r="D263" i="6"/>
  <c r="H264" i="6" l="1"/>
  <c r="S260" i="5"/>
  <c r="F263" i="6"/>
  <c r="I263" i="6"/>
  <c r="C265" i="6"/>
  <c r="D264" i="6"/>
  <c r="H265" i="6" l="1"/>
  <c r="S261" i="5"/>
  <c r="F264" i="6"/>
  <c r="I264" i="6"/>
  <c r="C266" i="6"/>
  <c r="D265" i="6"/>
  <c r="S262" i="5" l="1"/>
  <c r="H266" i="6"/>
  <c r="F265" i="6"/>
  <c r="I265" i="6"/>
  <c r="C267" i="6"/>
  <c r="D266" i="6"/>
  <c r="H267" i="6" l="1"/>
  <c r="S263" i="5"/>
  <c r="F266" i="6"/>
  <c r="I266" i="6"/>
  <c r="D267" i="6"/>
  <c r="F267" i="6" s="1"/>
  <c r="D268" i="6"/>
  <c r="I267" i="6" l="1"/>
  <c r="R11" i="1"/>
  <c r="O11" i="1"/>
  <c r="D11" i="1"/>
  <c r="J11" i="1" s="1"/>
  <c r="P11" i="1" l="1"/>
  <c r="P82" i="1" l="1"/>
  <c r="R3" i="1"/>
  <c r="Q6" i="1" l="1"/>
  <c r="R6" i="1" s="1"/>
</calcChain>
</file>

<file path=xl/sharedStrings.xml><?xml version="1.0" encoding="utf-8"?>
<sst xmlns="http://schemas.openxmlformats.org/spreadsheetml/2006/main" count="18095" uniqueCount="2544">
  <si>
    <t>UNIDAD DE GESTION EDUCATIVA LOCAL PUNO UE 311</t>
  </si>
  <si>
    <t>DISTRITO</t>
  </si>
  <si>
    <t>N°</t>
  </si>
  <si>
    <t>Codigo Modular del Centro de Costo</t>
  </si>
  <si>
    <t>Numero de Celular</t>
  </si>
  <si>
    <t>Nº de Alum. Matriculados</t>
  </si>
  <si>
    <t>Institucion Educativa</t>
  </si>
  <si>
    <t>Nº Docentes</t>
  </si>
  <si>
    <t>Nombres y Apellidos del Director</t>
  </si>
  <si>
    <t>Correo Electronico</t>
  </si>
  <si>
    <t>Nº de Aulas</t>
  </si>
  <si>
    <t>Aprobado</t>
  </si>
  <si>
    <t>CODIGO INTERNO</t>
  </si>
  <si>
    <t>Clasificador de Gasto</t>
  </si>
  <si>
    <t>CATALOGO SIGA</t>
  </si>
  <si>
    <t>DESCRIPCIÓN</t>
  </si>
  <si>
    <t>Unidad
de medida</t>
  </si>
  <si>
    <t>Precio Estimado</t>
  </si>
  <si>
    <t>I DOTACION
ENERO - JUNIO</t>
  </si>
  <si>
    <t>II DOTACION
JULIO - DICIEMBRE</t>
  </si>
  <si>
    <t>CANTIDAD</t>
  </si>
  <si>
    <t>COSTO TOTAL</t>
  </si>
  <si>
    <t>C.M</t>
  </si>
  <si>
    <t>CLASIFICADOR</t>
  </si>
  <si>
    <t>1. PUNO.</t>
  </si>
  <si>
    <t>2. ACORA.</t>
  </si>
  <si>
    <t>3. AMANTANI.</t>
  </si>
  <si>
    <t>4. ATUNCOLLA.</t>
  </si>
  <si>
    <t>5. CAPACHICA.</t>
  </si>
  <si>
    <t>6. CHUCUITO.</t>
  </si>
  <si>
    <t>7. COATA.</t>
  </si>
  <si>
    <t>8. HUATA.</t>
  </si>
  <si>
    <t>9. MAÑAZO.</t>
  </si>
  <si>
    <t>10. PAUCARCOLLA.</t>
  </si>
  <si>
    <t>11. PICHACANI (Laraqueri).</t>
  </si>
  <si>
    <t>12. PLATERIA.</t>
  </si>
  <si>
    <t>13. SAN ANTONIO (San Antonio de Esquilache).</t>
  </si>
  <si>
    <t>14. TIQUILLACA.</t>
  </si>
  <si>
    <t>15. VILQUE.</t>
  </si>
  <si>
    <t>UNIDAD DE GESTION EDUCATIVA PUNO</t>
  </si>
  <si>
    <t>ATUNCOLLA</t>
  </si>
  <si>
    <t>CUADRO DE NECESIDADES 2018</t>
  </si>
  <si>
    <t>Centro de Costo 
Institucion Educativa</t>
  </si>
  <si>
    <t>Codigo Modular</t>
  </si>
  <si>
    <t>Nombres y Apellidos DIRECTOR(e)(a)</t>
  </si>
  <si>
    <t>JUAN PEREZ PEREZ</t>
  </si>
  <si>
    <t>I DOTACION</t>
  </si>
  <si>
    <t>II DOTACION</t>
  </si>
  <si>
    <t>TOTAL</t>
  </si>
  <si>
    <t>OBSERVACIONES</t>
  </si>
  <si>
    <t>UNIDAD</t>
  </si>
  <si>
    <t>133000010002</t>
  </si>
  <si>
    <t>ACIDO MURIATICO X 1 L</t>
  </si>
  <si>
    <t>133000140205</t>
  </si>
  <si>
    <t>AMBIENTADOR EN PASTILLA PARA BAÑO X 40 gr APROX.</t>
  </si>
  <si>
    <t>133000140091</t>
  </si>
  <si>
    <t>AMBIENTADOR EN SPRAY X 650 mL</t>
  </si>
  <si>
    <t>710600010012</t>
  </si>
  <si>
    <t>ARCHIVADOR DE CARTON CON PALANCA LOMO ANCHO TAMAÑO OFICIO</t>
  </si>
  <si>
    <t>646100060042</t>
  </si>
  <si>
    <t>BALDE DE PLASTICO CON TAPA X 20 L</t>
  </si>
  <si>
    <t>646100080011</t>
  </si>
  <si>
    <t>BATEA DE PLÁSTICO X 10 L APROX.</t>
  </si>
  <si>
    <t>646100080016</t>
  </si>
  <si>
    <t>BATEA DE PLÁSTICO X 20 L APROX.</t>
  </si>
  <si>
    <t>716000010022</t>
  </si>
  <si>
    <t>BOLÍGRAFO (LAPICERO) DE TINTA LÍQUIDA PUNTA FINA COLOR  AZUL</t>
  </si>
  <si>
    <t>716000010001</t>
  </si>
  <si>
    <t>BOLÍGRAFO (LAPICERO) DE TINTA LÍQUIDA PUNTA FINA COLOR  NEGRO</t>
  </si>
  <si>
    <t>716000010002</t>
  </si>
  <si>
    <t>BOLÍGRAFO (LAPICERO) DE TINTA LÍQUIDA PUNTA FINA COLOR  ROJO</t>
  </si>
  <si>
    <t>716000010208</t>
  </si>
  <si>
    <t>BOLIGRAFO (LAPICERO) DE TINTA SECA PUNTA FINA COLOR  AZUL</t>
  </si>
  <si>
    <t>716000010209</t>
  </si>
  <si>
    <t>BOLIGRAFO (LAPICERO) DE TINTA SECA PUNTA FINA COLOR  NEGRO</t>
  </si>
  <si>
    <t>716000010187</t>
  </si>
  <si>
    <t>BOLIGRAFO (LAPICERO) DE TINTA SECA PUNTA FINA COLOR ROJO</t>
  </si>
  <si>
    <t>717300110331</t>
  </si>
  <si>
    <t>CARTULINA SIMPLE 140 g 50 cm X 65 cm COLOR NEGRO</t>
  </si>
  <si>
    <t>133000080055</t>
  </si>
  <si>
    <t>CERA EN PASTA PARA PISO COLOR AMARILLO X 1 gal</t>
  </si>
  <si>
    <t>133000080061</t>
  </si>
  <si>
    <t>CERA EN PASTA PARA PISO COLOR NEUTRO X 1 gal</t>
  </si>
  <si>
    <t>737000010011</t>
  </si>
  <si>
    <t>COLA SINTETICA X 250 mL</t>
  </si>
  <si>
    <t>711100030005</t>
  </si>
  <si>
    <t>CORRECTOR LIQUIDO TIPO LAPICERO</t>
  </si>
  <si>
    <t>717200030188</t>
  </si>
  <si>
    <t>CUADERNO ESPIRAL CUADRICULADO TAMAÑO A4 X 180 HOJAS</t>
  </si>
  <si>
    <t>715000110056</t>
  </si>
  <si>
    <t>ENGRAPADOR DE OFICINA (25 HOJAS)</t>
  </si>
  <si>
    <t>710600040024</t>
  </si>
  <si>
    <t>FOLDER MANILA TAMAÑO  A4</t>
  </si>
  <si>
    <t>EMPAQUE X 25</t>
  </si>
  <si>
    <t>710600060044</t>
  </si>
  <si>
    <t>FORRO DE PLASTICO TRANSPARENTE TAMAÑO OFICIO X 5 m</t>
  </si>
  <si>
    <t>718500080026</t>
  </si>
  <si>
    <t>GRAPA 26/6 X 5000</t>
  </si>
  <si>
    <t>716000040004</t>
  </si>
  <si>
    <t>LAPIZ BICOLOR PUNTA DELGADA</t>
  </si>
  <si>
    <t>716000190004</t>
  </si>
  <si>
    <t>LAPIZ DE CERA CRAYON GRUESO JUEGO X 12</t>
  </si>
  <si>
    <t>716000040025</t>
  </si>
  <si>
    <t>LAPIZ DE COLOR TAMAÑO GRANDE (JUEGO X 12 COLORES)</t>
  </si>
  <si>
    <t>133000270011</t>
  </si>
  <si>
    <t>LIMPIA VIDRIOS X 650 mL</t>
  </si>
  <si>
    <t>DECENA</t>
  </si>
  <si>
    <t>715000440001</t>
  </si>
  <si>
    <t>MOTA PARA PIZARRA ACRILICA</t>
  </si>
  <si>
    <t>717200050227</t>
  </si>
  <si>
    <t>PAPEL BOND 75 g  TAMAÑO A4</t>
  </si>
  <si>
    <t>EMPAQUE X 500</t>
  </si>
  <si>
    <t>717200050353</t>
  </si>
  <si>
    <t>PAPEL BOND 80 g TAMAÑO A4 DE COLOR</t>
  </si>
  <si>
    <t>717200170106</t>
  </si>
  <si>
    <t>PAPEL LUSTRE 48 cm X 64 cm COLOR ANARANJADO</t>
  </si>
  <si>
    <t>717200170110</t>
  </si>
  <si>
    <t>PAPEL LUSTRE 48 cm X 64 cm COLOR AZUL</t>
  </si>
  <si>
    <t>717200170107</t>
  </si>
  <si>
    <t>PAPEL LUSTRE 48 cm X 64 cm COLOR CELESTE</t>
  </si>
  <si>
    <t>717200170109</t>
  </si>
  <si>
    <t>PAPEL LUSTRE 48 cm X 64 cm COLOR FUCSIA</t>
  </si>
  <si>
    <t>715000120045</t>
  </si>
  <si>
    <t>PERFORADOR DE 2 ESPIGAS PARA 25 HOJAS</t>
  </si>
  <si>
    <t>317500040020</t>
  </si>
  <si>
    <t>PLASTILINA GRUESA JUEGO X 12</t>
  </si>
  <si>
    <t>716000060374</t>
  </si>
  <si>
    <t>PLUMON DE TINTA INDELEBLE PUNTA FINA</t>
  </si>
  <si>
    <t>716000060451</t>
  </si>
  <si>
    <t>PLUMON MARCADOR DE TINTA AL AGUA PUNTA DELGADA COLOR AZUL</t>
  </si>
  <si>
    <t>716000060450</t>
  </si>
  <si>
    <t>PLUMON MARCADOR DE TINTA AL AGUA PUNTA DELGADA COLOR NEGRO</t>
  </si>
  <si>
    <t>716000060449</t>
  </si>
  <si>
    <t>PLUMON MARCADOR DE TINTA AL AGUA PUNTA DELGADA COLOR ROJO</t>
  </si>
  <si>
    <t>716000060409</t>
  </si>
  <si>
    <t>PLUMON MARCADOR DE TINTA AL AGUA PUNTA DELGADA JUEGO X 10 COLORES</t>
  </si>
  <si>
    <t>716000060540</t>
  </si>
  <si>
    <t>PLUMON PARA PIZARRA ACRILICA PUNTA GRUESA RECARGABLE COLOR AZUL</t>
  </si>
  <si>
    <t>716000060542</t>
  </si>
  <si>
    <t>PLUMON PARA PIZARRA ACRILICA PUNTA GRUESA RECARGABLE COLOR NEGRO</t>
  </si>
  <si>
    <t>716000060541</t>
  </si>
  <si>
    <t>PLUMON PARA PIZARRA ACRILICA PUNTA GRUESA RECARGABLE COLOR ROJO</t>
  </si>
  <si>
    <t>716000060543</t>
  </si>
  <si>
    <t>PLUMON PARA PIZARRA ACRILICA PUNTA GRUESA RECARGABLE COLOR VERDE</t>
  </si>
  <si>
    <t>716000060443</t>
  </si>
  <si>
    <t>PLUMON RESALTADOR PUNTA GRUESA BISELADA COLOR AMARILLO</t>
  </si>
  <si>
    <t>716000060465</t>
  </si>
  <si>
    <t>PLUMON RESALTADOR PUNTA GRUESA BISELADA COLOR CELESTE</t>
  </si>
  <si>
    <t>716000060459</t>
  </si>
  <si>
    <t>PLUMON RESALTADOR PUNTA GRUESA BISELADA ROSADO</t>
  </si>
  <si>
    <t>646100030124</t>
  </si>
  <si>
    <t>TACHO DE PLÁSTICO CON TAPA VAIVÉN 20 L APROX.</t>
  </si>
  <si>
    <t>715000230050</t>
  </si>
  <si>
    <t>TIJERA DE METAL DE 5 in CON PUNTA ROMA Y MANGO DE PLASTICO</t>
  </si>
  <si>
    <t>715000230076</t>
  </si>
  <si>
    <t>TIJERA DE METAL DE 5 in PARA ZURDO CON PUNTA ROMA Y MANGO DE PLÁSTICO</t>
  </si>
  <si>
    <t>715000230062</t>
  </si>
  <si>
    <t>TIJERA DE METAL DE 9 in CON MANGO DE PLASTICO</t>
  </si>
  <si>
    <t>716000160021</t>
  </si>
  <si>
    <t>TINTA PARA TAMPON X 28 mL APROX. COLOR AZUL</t>
  </si>
  <si>
    <t>716000160022</t>
  </si>
  <si>
    <t>TINTA PARA TAMPON X 28 mL APROX. COLOR NEGRO</t>
  </si>
  <si>
    <t>716000160020</t>
  </si>
  <si>
    <t>TINTA PARA TAMPON X 28 mL APROX. COLOR ROJO</t>
  </si>
  <si>
    <t>Distrito</t>
  </si>
  <si>
    <t>Centro Poblado</t>
  </si>
  <si>
    <t>Cód. Mod.</t>
  </si>
  <si>
    <t>Nombre de IE</t>
  </si>
  <si>
    <t>Nivel</t>
  </si>
  <si>
    <t>Modalidad</t>
  </si>
  <si>
    <t>Tipo IE</t>
  </si>
  <si>
    <t>Total  de estudiantes matriculados (*)</t>
  </si>
  <si>
    <t>area</t>
  </si>
  <si>
    <t>Costo Ajustado</t>
  </si>
  <si>
    <t>Costo Real por Numero de Estudiantes</t>
  </si>
  <si>
    <t>MAÑAZO</t>
  </si>
  <si>
    <t>AVENIDA LA CULTURA S/N</t>
  </si>
  <si>
    <t>1360122</t>
  </si>
  <si>
    <t>CEBA - MAÑAZO</t>
  </si>
  <si>
    <t>Básica Alternativa - Avanzado</t>
  </si>
  <si>
    <t>PUNO</t>
  </si>
  <si>
    <t>JIRON SIMON BOLIVAR 1505</t>
  </si>
  <si>
    <t>CEBA - 32</t>
  </si>
  <si>
    <t>Urbana</t>
  </si>
  <si>
    <t>JIRON HUANCANE 154</t>
  </si>
  <si>
    <t>CEBA - 45 EMILIO ROMERO PADILLA</t>
  </si>
  <si>
    <t>PASAJE HIPOLITO UNANUE 152</t>
  </si>
  <si>
    <t>CEBA - 70025 INDEPENDENCIA NACIONAL</t>
  </si>
  <si>
    <t>JIRON AREQUIPA 245</t>
  </si>
  <si>
    <t>CIUDAD PEDAGOGICA</t>
  </si>
  <si>
    <t>CEBA - APLICACION PEDAGOGICO PUNO</t>
  </si>
  <si>
    <t>JIRON EL PUERTO 164</t>
  </si>
  <si>
    <t>CEBA - GUE SAN CARLOS</t>
  </si>
  <si>
    <t>CEBA - JOSE ANTONIO ENCINAS</t>
  </si>
  <si>
    <t>JIRON LEONCIO PRADO 345</t>
  </si>
  <si>
    <t>CEBA - SANTA ROSA</t>
  </si>
  <si>
    <t>AVENIDA NORTE S/N</t>
  </si>
  <si>
    <t>CEBA - VILLA DEL LAGO</t>
  </si>
  <si>
    <t>ALTO PUNO</t>
  </si>
  <si>
    <t>CEBA - VIRGEN DE LA ASUNCION</t>
  </si>
  <si>
    <t>Básica Alternativa - Inicial e Intermedio</t>
  </si>
  <si>
    <t>ACORA</t>
  </si>
  <si>
    <t>SACUYO</t>
  </si>
  <si>
    <t>0229641</t>
  </si>
  <si>
    <t xml:space="preserve">Educación Básica Regular      </t>
  </si>
  <si>
    <t xml:space="preserve">A1  - Pública - Sector Educación                                  </t>
  </si>
  <si>
    <t>Rural 2</t>
  </si>
  <si>
    <t>0539254</t>
  </si>
  <si>
    <t>JAYU JAYU</t>
  </si>
  <si>
    <t>0799437</t>
  </si>
  <si>
    <t>JILATAMARCA</t>
  </si>
  <si>
    <t>1414721</t>
  </si>
  <si>
    <t>CULTA</t>
  </si>
  <si>
    <t>1470939</t>
  </si>
  <si>
    <t>THUNUHUAYA</t>
  </si>
  <si>
    <t>1556463</t>
  </si>
  <si>
    <t>QUELCA</t>
  </si>
  <si>
    <t>1569714</t>
  </si>
  <si>
    <t>PIRCO</t>
  </si>
  <si>
    <t>1621184</t>
  </si>
  <si>
    <t>AGUAS CALIENTES</t>
  </si>
  <si>
    <t>1621408</t>
  </si>
  <si>
    <t>CIUDAD NUEVA</t>
  </si>
  <si>
    <t>1662394</t>
  </si>
  <si>
    <t>ISCACHURO</t>
  </si>
  <si>
    <t>1710672</t>
  </si>
  <si>
    <t>ISCATA</t>
  </si>
  <si>
    <t>1710664</t>
  </si>
  <si>
    <t>CHANCACHI</t>
  </si>
  <si>
    <t>1470962</t>
  </si>
  <si>
    <t>1189 LA MERCED</t>
  </si>
  <si>
    <t>AYRUMAS CARUMAS</t>
  </si>
  <si>
    <t>1470871</t>
  </si>
  <si>
    <t>1194 JEAN PIAGET</t>
  </si>
  <si>
    <t>CHALLOCOLLO</t>
  </si>
  <si>
    <t>1470913</t>
  </si>
  <si>
    <t>1195 NUEVO PARAISO</t>
  </si>
  <si>
    <t>CUSINI</t>
  </si>
  <si>
    <t>1470947</t>
  </si>
  <si>
    <t>1198 NIÑO JESUS DE PRAGA</t>
  </si>
  <si>
    <t>MOLLOCO</t>
  </si>
  <si>
    <t>1556380</t>
  </si>
  <si>
    <t>1213 RAYITOS DE LUZ</t>
  </si>
  <si>
    <t>CUCHO ESQUEÑA</t>
  </si>
  <si>
    <t>1556331</t>
  </si>
  <si>
    <t>1214 MI DIVINO NIÑO</t>
  </si>
  <si>
    <t>CARITAMAYA</t>
  </si>
  <si>
    <t>1556307</t>
  </si>
  <si>
    <t>1216 SAN SANTIAGO DE CARITAMAYA</t>
  </si>
  <si>
    <t>JACHA HUINCHOCA</t>
  </si>
  <si>
    <t>1556349</t>
  </si>
  <si>
    <t>1217 ARCO IRIS DE LA SABIDURIA</t>
  </si>
  <si>
    <t>1569698</t>
  </si>
  <si>
    <t>1229 LOS PEQUEÑOS GENIOS</t>
  </si>
  <si>
    <t>SANTA ROSA DE YANAQUE</t>
  </si>
  <si>
    <t>1569722</t>
  </si>
  <si>
    <t>1230 SANTA ROSA</t>
  </si>
  <si>
    <t>TOTORANI</t>
  </si>
  <si>
    <t>1621176</t>
  </si>
  <si>
    <t>1237 VIRGEN DEL ROSARIO</t>
  </si>
  <si>
    <t>COLLINI</t>
  </si>
  <si>
    <t>1621218</t>
  </si>
  <si>
    <t>1241 DIVINA MISERICORDIA</t>
  </si>
  <si>
    <t>THUNCO</t>
  </si>
  <si>
    <t>1621291</t>
  </si>
  <si>
    <t>AMPARANI</t>
  </si>
  <si>
    <t>1621358</t>
  </si>
  <si>
    <t>1255 SANTA TERESITA DEL NIÑO JESUS</t>
  </si>
  <si>
    <t>CHAJANA</t>
  </si>
  <si>
    <t>1621382</t>
  </si>
  <si>
    <t>1258 EMILIA BARCIA BONIFFATTI</t>
  </si>
  <si>
    <t>PARAPICHUZA</t>
  </si>
  <si>
    <t>1621523</t>
  </si>
  <si>
    <t>1272 PASITOS MAGICOS</t>
  </si>
  <si>
    <t>TUNQUIPA</t>
  </si>
  <si>
    <t>1621648</t>
  </si>
  <si>
    <t>1282 LOS AMIGUITOS DE CORAZON DE JESUS</t>
  </si>
  <si>
    <t>HUARCANTINQUIHUI</t>
  </si>
  <si>
    <t>1621655</t>
  </si>
  <si>
    <t>1283 SEÑOR DE HUANCA</t>
  </si>
  <si>
    <t>IMATA</t>
  </si>
  <si>
    <t>1621663</t>
  </si>
  <si>
    <t>1284 MARIA MONTESSORI</t>
  </si>
  <si>
    <t>JACHACACHI</t>
  </si>
  <si>
    <t>1621671</t>
  </si>
  <si>
    <t>1285 NIÑO JESUS DE JACHACACHI</t>
  </si>
  <si>
    <t>CCACCALLACA</t>
  </si>
  <si>
    <t>1623628</t>
  </si>
  <si>
    <t>1291 CORAZON DE JESUS</t>
  </si>
  <si>
    <t>COCOSANI</t>
  </si>
  <si>
    <t>1654946</t>
  </si>
  <si>
    <t>1297 VIRGENCITA DE LA ASUNCION</t>
  </si>
  <si>
    <t>CCOPAMAYA</t>
  </si>
  <si>
    <t>1654953</t>
  </si>
  <si>
    <t>1298 CAPULLITOS DE CANTUTA</t>
  </si>
  <si>
    <t>ISCAHUINCHOCA</t>
  </si>
  <si>
    <t>1654961</t>
  </si>
  <si>
    <t>1299 LOS ANGELITOS</t>
  </si>
  <si>
    <t>QUENAFAJA</t>
  </si>
  <si>
    <t>1655042</t>
  </si>
  <si>
    <t>1307 SEMILLITAS DEL MAÑANA</t>
  </si>
  <si>
    <t>0229542</t>
  </si>
  <si>
    <t>194 CORAZON DE JESUS</t>
  </si>
  <si>
    <t>CCACCA</t>
  </si>
  <si>
    <t>1746254</t>
  </si>
  <si>
    <t>HUAÑASCURO</t>
  </si>
  <si>
    <t>1679323</t>
  </si>
  <si>
    <t>HUAÑUSCURO</t>
  </si>
  <si>
    <t>1772029</t>
  </si>
  <si>
    <t>TUPAC AMARU</t>
  </si>
  <si>
    <t>AMANTANI</t>
  </si>
  <si>
    <t>TAQUILE</t>
  </si>
  <si>
    <t>1025352</t>
  </si>
  <si>
    <t>1470996</t>
  </si>
  <si>
    <t>1196 LOS ANGELES DE SANTA ROSA</t>
  </si>
  <si>
    <t>1470954</t>
  </si>
  <si>
    <t>1197 SOR ANA DE LOS ANGELES</t>
  </si>
  <si>
    <t>OCCOSUYO</t>
  </si>
  <si>
    <t>1621192</t>
  </si>
  <si>
    <t>1239 DIVINO NIÑO</t>
  </si>
  <si>
    <t>1621317</t>
  </si>
  <si>
    <t>1251 LUZ DEL SABER</t>
  </si>
  <si>
    <t>VILLA ORINOJON</t>
  </si>
  <si>
    <t>1621481</t>
  </si>
  <si>
    <t>1268 KANTUTAS DE VILLA</t>
  </si>
  <si>
    <t>INCATIANA</t>
  </si>
  <si>
    <t>1621531</t>
  </si>
  <si>
    <t>1273 SEMILLITAS DE ESPERANZA</t>
  </si>
  <si>
    <t>1023209</t>
  </si>
  <si>
    <t>LLUNGO</t>
  </si>
  <si>
    <t>1621283</t>
  </si>
  <si>
    <t>URINSAYA</t>
  </si>
  <si>
    <t>1621606</t>
  </si>
  <si>
    <t>SAN JERONIMO DE HULLAGACHI</t>
  </si>
  <si>
    <t>1471002</t>
  </si>
  <si>
    <t>BUENAVISTA</t>
  </si>
  <si>
    <t>1556273</t>
  </si>
  <si>
    <t>1621630</t>
  </si>
  <si>
    <t>1281 NIÑO JESUS SEMILLITAS DE ESPERANZA</t>
  </si>
  <si>
    <t>1654979</t>
  </si>
  <si>
    <t>SAN JOSE PRINCIPIO</t>
  </si>
  <si>
    <t>1654987</t>
  </si>
  <si>
    <t>1301 MUSUQ T'IKITA</t>
  </si>
  <si>
    <t>PATACANCHA</t>
  </si>
  <si>
    <t>1746262</t>
  </si>
  <si>
    <t>CAPACHICA</t>
  </si>
  <si>
    <t>1023282</t>
  </si>
  <si>
    <t>YAPURA</t>
  </si>
  <si>
    <t>1023324</t>
  </si>
  <si>
    <t>LLACHON</t>
  </si>
  <si>
    <t>1025717</t>
  </si>
  <si>
    <t>1621374</t>
  </si>
  <si>
    <t>CCOTOS</t>
  </si>
  <si>
    <t>1621390</t>
  </si>
  <si>
    <t>JAJANRA</t>
  </si>
  <si>
    <t>1621689</t>
  </si>
  <si>
    <t>SANTA MARIA</t>
  </si>
  <si>
    <t>1623610</t>
  </si>
  <si>
    <t>CAPANO</t>
  </si>
  <si>
    <t>1470897</t>
  </si>
  <si>
    <t>1199 SAN JUAN DE CAPANO</t>
  </si>
  <si>
    <t>CHAPA</t>
  </si>
  <si>
    <t>1470921</t>
  </si>
  <si>
    <t>1200 SEMILLITAS DEL SABER</t>
  </si>
  <si>
    <t>ISAÑURA</t>
  </si>
  <si>
    <t>1621614</t>
  </si>
  <si>
    <t>1232 MISKY WASI</t>
  </si>
  <si>
    <t>COLLPA</t>
  </si>
  <si>
    <t>1621366</t>
  </si>
  <si>
    <t>1256 NIÑO DE JESUS</t>
  </si>
  <si>
    <t>HILATA</t>
  </si>
  <si>
    <t>1621424</t>
  </si>
  <si>
    <t>1262 NIÑO SAN SALVADOR</t>
  </si>
  <si>
    <t>TANTEON</t>
  </si>
  <si>
    <t>1621457</t>
  </si>
  <si>
    <t>1265 ALFONSO UGARTE</t>
  </si>
  <si>
    <t>ESCALLANI</t>
  </si>
  <si>
    <t>1621465</t>
  </si>
  <si>
    <t>1266 DON JOSE DE SAN MARTIN</t>
  </si>
  <si>
    <t>1621507</t>
  </si>
  <si>
    <t>1270 JOSE DE SAN MARTIN</t>
  </si>
  <si>
    <t>CHUCUITO</t>
  </si>
  <si>
    <t>0229666</t>
  </si>
  <si>
    <t>CARINA</t>
  </si>
  <si>
    <t>1023449</t>
  </si>
  <si>
    <t>CUSIPATA</t>
  </si>
  <si>
    <t>1025725</t>
  </si>
  <si>
    <t>INCHUPALLA</t>
  </si>
  <si>
    <t>1621168</t>
  </si>
  <si>
    <t>LUQUINA CHICO</t>
  </si>
  <si>
    <t>1556372</t>
  </si>
  <si>
    <t>1209 LAGO SAGRADO DE LUQUINA CHICO</t>
  </si>
  <si>
    <t>PARINA</t>
  </si>
  <si>
    <t>1556406</t>
  </si>
  <si>
    <t>1210 TESORITOS DE PARINA</t>
  </si>
  <si>
    <t>LUQUINA GRANDE</t>
  </si>
  <si>
    <t>1621242</t>
  </si>
  <si>
    <t>1244 SEMILLITAS DEL MAÑANA</t>
  </si>
  <si>
    <t>POTOJANI GRANDE</t>
  </si>
  <si>
    <t>1621267</t>
  </si>
  <si>
    <t>1246 SHADDAY</t>
  </si>
  <si>
    <t>COCHIRAYA</t>
  </si>
  <si>
    <t>1621309</t>
  </si>
  <si>
    <t>1250 DIVINO CORAZON</t>
  </si>
  <si>
    <t>TACASAYA</t>
  </si>
  <si>
    <t>1621697</t>
  </si>
  <si>
    <t>1287 NIÑOS DEL LAGO SAGRADOS DE TACASAYA</t>
  </si>
  <si>
    <t>HUAIRAPATA</t>
  </si>
  <si>
    <t>1525583</t>
  </si>
  <si>
    <t>401 NIÑO JESUS</t>
  </si>
  <si>
    <t>COATA</t>
  </si>
  <si>
    <t>SORAZA</t>
  </si>
  <si>
    <t>1025477</t>
  </si>
  <si>
    <t>ANGEL CARATA</t>
  </si>
  <si>
    <t>1556265</t>
  </si>
  <si>
    <t>SUCASCO</t>
  </si>
  <si>
    <t>1556455</t>
  </si>
  <si>
    <t>CARATA</t>
  </si>
  <si>
    <t>1626795</t>
  </si>
  <si>
    <t>JOCHI SAN FRANCISCO</t>
  </si>
  <si>
    <t>1556356</t>
  </si>
  <si>
    <t>1219 PUKLLAY WASI</t>
  </si>
  <si>
    <t>LLUCO CENTRAL</t>
  </si>
  <si>
    <t>1556364</t>
  </si>
  <si>
    <t>1220 SEMILLITAS DEL SEÑOR DE PENTECOSTES</t>
  </si>
  <si>
    <t>CANDILE</t>
  </si>
  <si>
    <t>1556299</t>
  </si>
  <si>
    <t>1222 RAYITO DE SOL CANDILE</t>
  </si>
  <si>
    <t>1556422</t>
  </si>
  <si>
    <t>1223 DIVINO NIÑO JESUS</t>
  </si>
  <si>
    <t>1556414</t>
  </si>
  <si>
    <t>1224 NUESTRA SEÑORA VIRGEN DEL ROSARIO</t>
  </si>
  <si>
    <t>SANTA CRUZ DE CAPARA</t>
  </si>
  <si>
    <t>1556448</t>
  </si>
  <si>
    <t>1225 VILLA SANTA CRUZ DE SAMUCHACA</t>
  </si>
  <si>
    <t>LLACHAHUI</t>
  </si>
  <si>
    <t>1621416</t>
  </si>
  <si>
    <t>1261 LOS ANGELITOS DE JESUS</t>
  </si>
  <si>
    <t>COLLANA LOJERA</t>
  </si>
  <si>
    <t>1621499</t>
  </si>
  <si>
    <t>1269 CAPULLITOS DE AMOR</t>
  </si>
  <si>
    <t>UQUISILLA</t>
  </si>
  <si>
    <t>1621580</t>
  </si>
  <si>
    <t>1277 JESUS EMANUEL</t>
  </si>
  <si>
    <t>SANTIAGO SORAZA</t>
  </si>
  <si>
    <t>1626803</t>
  </si>
  <si>
    <t>1293 JESUS NAZARENO</t>
  </si>
  <si>
    <t>0229617</t>
  </si>
  <si>
    <t>261 SAN AGUSTIN</t>
  </si>
  <si>
    <t>HUATA</t>
  </si>
  <si>
    <t>HUATTA</t>
  </si>
  <si>
    <t>0487348</t>
  </si>
  <si>
    <t>CHINCHERPAMPA</t>
  </si>
  <si>
    <t>1654995</t>
  </si>
  <si>
    <t>PAMPA YASIN</t>
  </si>
  <si>
    <t>1621564</t>
  </si>
  <si>
    <t>1275 ALTA GRACIA DE YASIN</t>
  </si>
  <si>
    <t>FAON</t>
  </si>
  <si>
    <t>1655000</t>
  </si>
  <si>
    <t>1303 SAN MIGUEL DE FAON</t>
  </si>
  <si>
    <t>QUIVILLACA</t>
  </si>
  <si>
    <t>1658921</t>
  </si>
  <si>
    <t>1309 INMACULADA CONCEPCION</t>
  </si>
  <si>
    <t>0229690</t>
  </si>
  <si>
    <t>CHARAMAYA</t>
  </si>
  <si>
    <t>1556315</t>
  </si>
  <si>
    <t>HUILAMOCCO</t>
  </si>
  <si>
    <t>1621234</t>
  </si>
  <si>
    <t>CARI CARI</t>
  </si>
  <si>
    <t>1470905</t>
  </si>
  <si>
    <t>1202 QORI SONCCO</t>
  </si>
  <si>
    <t>SANTA ROSA</t>
  </si>
  <si>
    <t>1621572</t>
  </si>
  <si>
    <t>1276 SANTA ROSA</t>
  </si>
  <si>
    <t>ALTO ALIANZA</t>
  </si>
  <si>
    <t>1655018</t>
  </si>
  <si>
    <t>1304 DIVINO NIÑO ALTO ALIANZA</t>
  </si>
  <si>
    <t>1679331</t>
  </si>
  <si>
    <t>ALFONSO UGARTE</t>
  </si>
  <si>
    <t>PAUCARCOLLA</t>
  </si>
  <si>
    <t>COLLANA</t>
  </si>
  <si>
    <t>1023803</t>
  </si>
  <si>
    <t>0513192</t>
  </si>
  <si>
    <t>MORO</t>
  </si>
  <si>
    <t>1470988</t>
  </si>
  <si>
    <t>1191 SANTA BARBARA</t>
  </si>
  <si>
    <t>CANCHARANI</t>
  </si>
  <si>
    <t>1621150</t>
  </si>
  <si>
    <t>1235 NIÑO SAN SALVADOR</t>
  </si>
  <si>
    <t>CUPE</t>
  </si>
  <si>
    <t>1621325</t>
  </si>
  <si>
    <t>1252 VIRGEN DE GUADALUPE</t>
  </si>
  <si>
    <t>ANTONIANI</t>
  </si>
  <si>
    <t>1621333</t>
  </si>
  <si>
    <t>1253 IMACULADA CONCEPCION</t>
  </si>
  <si>
    <t>CORTE ESTACION</t>
  </si>
  <si>
    <t>1621473</t>
  </si>
  <si>
    <t>1267 RAYITOS DE SOL</t>
  </si>
  <si>
    <t>YANICO / TITILE</t>
  </si>
  <si>
    <t>1621556</t>
  </si>
  <si>
    <t>1274 SEMILLITAS DEL FUTURO</t>
  </si>
  <si>
    <t>PICHACANI</t>
  </si>
  <si>
    <t>LARAQUERI</t>
  </si>
  <si>
    <t>0474627</t>
  </si>
  <si>
    <t>0539858</t>
  </si>
  <si>
    <t>SOQUESANI</t>
  </si>
  <si>
    <t>1025568</t>
  </si>
  <si>
    <t>ANCACCA</t>
  </si>
  <si>
    <t>1470863</t>
  </si>
  <si>
    <t>1204 LOS PEQUEÑOS CONQUISTADORES</t>
  </si>
  <si>
    <t>JATUCACHI</t>
  </si>
  <si>
    <t>1584846</t>
  </si>
  <si>
    <t>1295 LOS NEVADITOS</t>
  </si>
  <si>
    <t>HUARIJUYO</t>
  </si>
  <si>
    <t>1372853</t>
  </si>
  <si>
    <t>ARBOLEDA</t>
  </si>
  <si>
    <t>1710680</t>
  </si>
  <si>
    <t>1772003</t>
  </si>
  <si>
    <t>EDUARDITOS</t>
  </si>
  <si>
    <t>PLATERIA</t>
  </si>
  <si>
    <t>CCOTA</t>
  </si>
  <si>
    <t>0229625</t>
  </si>
  <si>
    <t>0501338</t>
  </si>
  <si>
    <t>AÑO CALLEJON</t>
  </si>
  <si>
    <t>1470889</t>
  </si>
  <si>
    <t>SIHUECANI</t>
  </si>
  <si>
    <t>1621226</t>
  </si>
  <si>
    <t>CAMATA</t>
  </si>
  <si>
    <t>1556281</t>
  </si>
  <si>
    <t>1207 SANTA ROSA</t>
  </si>
  <si>
    <t>PERCA</t>
  </si>
  <si>
    <t>1621713</t>
  </si>
  <si>
    <t>1289 ESPONGITAS DEL SABER</t>
  </si>
  <si>
    <t>CAMACANI</t>
  </si>
  <si>
    <t>0229740</t>
  </si>
  <si>
    <t>214 NIÑO JESUS DE PRAGA</t>
  </si>
  <si>
    <t>CHILATA</t>
  </si>
  <si>
    <t>1679349</t>
  </si>
  <si>
    <t>PORTEÑO</t>
  </si>
  <si>
    <t>0229526</t>
  </si>
  <si>
    <t>0229575</t>
  </si>
  <si>
    <t>HACIENDA COLLACACHI</t>
  </si>
  <si>
    <t>0229633</t>
  </si>
  <si>
    <t>LAYKAKOTA</t>
  </si>
  <si>
    <t>0229682</t>
  </si>
  <si>
    <t>0506733</t>
  </si>
  <si>
    <t>MAGISTERIAL</t>
  </si>
  <si>
    <t>0548511</t>
  </si>
  <si>
    <t>ICHU</t>
  </si>
  <si>
    <t>0548610</t>
  </si>
  <si>
    <t>CIUDAD UNIVERSITARIA</t>
  </si>
  <si>
    <t>0506931</t>
  </si>
  <si>
    <t>CHIMU</t>
  </si>
  <si>
    <t>0520130</t>
  </si>
  <si>
    <t>CHANU CHANU ETAPA 1</t>
  </si>
  <si>
    <t>0506832</t>
  </si>
  <si>
    <t>0574970</t>
  </si>
  <si>
    <t>UROS CHULLUNI</t>
  </si>
  <si>
    <t>0539353</t>
  </si>
  <si>
    <t>BELLAVISTA</t>
  </si>
  <si>
    <t>0574913</t>
  </si>
  <si>
    <t>0618363</t>
  </si>
  <si>
    <t>BARRIO LLAVINI</t>
  </si>
  <si>
    <t>0618371</t>
  </si>
  <si>
    <t>SANTIAGO CHEJONA</t>
  </si>
  <si>
    <t>0618389</t>
  </si>
  <si>
    <t>0618397</t>
  </si>
  <si>
    <t>0618405</t>
  </si>
  <si>
    <t>TORRES SAN CARLOS</t>
  </si>
  <si>
    <t>0701490</t>
  </si>
  <si>
    <t>SALCEDO</t>
  </si>
  <si>
    <t>1023191</t>
  </si>
  <si>
    <t>0701508</t>
  </si>
  <si>
    <t>AZIRUNI</t>
  </si>
  <si>
    <t>1023233</t>
  </si>
  <si>
    <t>JAYLLIHUAYA</t>
  </si>
  <si>
    <t>1023274</t>
  </si>
  <si>
    <t>0701482</t>
  </si>
  <si>
    <t>LOS ANDES</t>
  </si>
  <si>
    <t>1023357</t>
  </si>
  <si>
    <t>1023431</t>
  </si>
  <si>
    <t>ALTO BELLAVISTA</t>
  </si>
  <si>
    <t>1025576</t>
  </si>
  <si>
    <t>1154426</t>
  </si>
  <si>
    <t>2 DE MAYO</t>
  </si>
  <si>
    <t>0539056</t>
  </si>
  <si>
    <t>1540210</t>
  </si>
  <si>
    <t>1556257</t>
  </si>
  <si>
    <t>1679398</t>
  </si>
  <si>
    <t>1470970</t>
  </si>
  <si>
    <t>1190 ESTRELLITAS DEL SABER</t>
  </si>
  <si>
    <t>1525591</t>
  </si>
  <si>
    <t>1203 PASITOS DE ORO</t>
  </si>
  <si>
    <t>1556323</t>
  </si>
  <si>
    <t>1211 CIUDAD JARDIN</t>
  </si>
  <si>
    <t>MANTO NUEVA ESPERANZA</t>
  </si>
  <si>
    <t>1556398</t>
  </si>
  <si>
    <t>1228 NUEVA ESPERANZA</t>
  </si>
  <si>
    <t>1578483</t>
  </si>
  <si>
    <t>1621143</t>
  </si>
  <si>
    <t>1234 CAPULLITOS DE LA VIRGEN INMACULADA CONCEPCION</t>
  </si>
  <si>
    <t>MACHALLATA</t>
  </si>
  <si>
    <t>1659788</t>
  </si>
  <si>
    <t>1294 DULCE INFANCIA</t>
  </si>
  <si>
    <t>ISLA CCAPI LOS UROS</t>
  </si>
  <si>
    <t>1655026</t>
  </si>
  <si>
    <t>1305 SUMA K'ANTAWI</t>
  </si>
  <si>
    <t>SAN ANTONIO</t>
  </si>
  <si>
    <t>0229534</t>
  </si>
  <si>
    <t>193 CLUB DE LEONES</t>
  </si>
  <si>
    <t>0229559</t>
  </si>
  <si>
    <t>0229567</t>
  </si>
  <si>
    <t>0229674</t>
  </si>
  <si>
    <t>207 JOSE ANTONIO ENCINAS</t>
  </si>
  <si>
    <t>CHACARILLA DEL LAGO</t>
  </si>
  <si>
    <t>0474353</t>
  </si>
  <si>
    <t>219 SANTA ROSA DE LIMA</t>
  </si>
  <si>
    <t>VILLA COPA CABANA</t>
  </si>
  <si>
    <t>1571462</t>
  </si>
  <si>
    <t>239 NIÑO JESUS DE PRAGA</t>
  </si>
  <si>
    <t>SAN MARTIN</t>
  </si>
  <si>
    <t>0660258</t>
  </si>
  <si>
    <t>284 CARLOS DREYER</t>
  </si>
  <si>
    <t>0706507</t>
  </si>
  <si>
    <t>285 GRAN UNIDAD ESCOLAR SAN CARLOS</t>
  </si>
  <si>
    <t>VILLA DEL LAGO</t>
  </si>
  <si>
    <t>1023316</t>
  </si>
  <si>
    <t>324 DIVINO NIÑO JESUS</t>
  </si>
  <si>
    <t>VICTORIA</t>
  </si>
  <si>
    <t>1023399</t>
  </si>
  <si>
    <t>326 MANUEL NUÑEZ BUTRON</t>
  </si>
  <si>
    <t>ALTO HUASCAR</t>
  </si>
  <si>
    <t>1746296</t>
  </si>
  <si>
    <t>1679364</t>
  </si>
  <si>
    <t>MANTO</t>
  </si>
  <si>
    <t>MI PERU</t>
  </si>
  <si>
    <t>1746270</t>
  </si>
  <si>
    <t>1746288</t>
  </si>
  <si>
    <t>RINCONADA SALCEDO</t>
  </si>
  <si>
    <t>1761006</t>
  </si>
  <si>
    <t>SAN MARTIN DE PORRES</t>
  </si>
  <si>
    <t>1772011</t>
  </si>
  <si>
    <t>SEÑOR DE HUANCA</t>
  </si>
  <si>
    <t>1679356</t>
  </si>
  <si>
    <t>VALLECITO</t>
  </si>
  <si>
    <t>1679372</t>
  </si>
  <si>
    <t>VICTOR RAUL HAYA DE LA TORRE</t>
  </si>
  <si>
    <t>JUNCAL</t>
  </si>
  <si>
    <t>1345289</t>
  </si>
  <si>
    <t>CACHIPASCANA</t>
  </si>
  <si>
    <t>1621432</t>
  </si>
  <si>
    <t>1263 SAN JOSE</t>
  </si>
  <si>
    <t>KOMERUCHO</t>
  </si>
  <si>
    <t>1621622</t>
  </si>
  <si>
    <t>1280 AGUILAS DEL SABER</t>
  </si>
  <si>
    <t>TIQUILLACA</t>
  </si>
  <si>
    <t>0229708</t>
  </si>
  <si>
    <t>CHILA</t>
  </si>
  <si>
    <t>1621259</t>
  </si>
  <si>
    <t>1245 DIVINO NIÑO SAN SALVADOR</t>
  </si>
  <si>
    <t>CONDORIRI</t>
  </si>
  <si>
    <t>1655034</t>
  </si>
  <si>
    <t>1306 NUEVA VISION</t>
  </si>
  <si>
    <t>VILQUE</t>
  </si>
  <si>
    <t>0229732</t>
  </si>
  <si>
    <t>HUANCASAYA</t>
  </si>
  <si>
    <t>1621135</t>
  </si>
  <si>
    <t>1233 NIÑO JESUSITO</t>
  </si>
  <si>
    <t>COTAÑA</t>
  </si>
  <si>
    <t>1621200</t>
  </si>
  <si>
    <t>1240 NIÑO JESUS</t>
  </si>
  <si>
    <t>MACHACMARCA</t>
  </si>
  <si>
    <t>1621341</t>
  </si>
  <si>
    <t>1254 SEMILLITAS DE JESUS</t>
  </si>
  <si>
    <t>1621440</t>
  </si>
  <si>
    <t>1264 LOS ANGELITOS DE CAIRANI</t>
  </si>
  <si>
    <t>YANARICO</t>
  </si>
  <si>
    <t>1621515</t>
  </si>
  <si>
    <t>1271 EXALTACION-YANARICO</t>
  </si>
  <si>
    <t>ULLAGACHI</t>
  </si>
  <si>
    <t>1621598</t>
  </si>
  <si>
    <t>1278 LA SAGRADA FAMILIA</t>
  </si>
  <si>
    <t>AZUL CANCHA</t>
  </si>
  <si>
    <t>1621705</t>
  </si>
  <si>
    <t>1288 RAYITO AZUL</t>
  </si>
  <si>
    <t>AMACHOCO</t>
  </si>
  <si>
    <t>3937888</t>
  </si>
  <si>
    <t>Inicial  Prog No Escolariz</t>
  </si>
  <si>
    <t>ANCCACCA</t>
  </si>
  <si>
    <t>3932263</t>
  </si>
  <si>
    <t>CHUSAMARCA</t>
  </si>
  <si>
    <t>3937889</t>
  </si>
  <si>
    <t>ANGELITOS DE DIOS</t>
  </si>
  <si>
    <t>ANOCARIRE</t>
  </si>
  <si>
    <t>2061407</t>
  </si>
  <si>
    <t>ANOCARIRI</t>
  </si>
  <si>
    <t>2058019</t>
  </si>
  <si>
    <t>AYMAHUI QUENARIRI</t>
  </si>
  <si>
    <t>2059511</t>
  </si>
  <si>
    <t>CAPULLITOS</t>
  </si>
  <si>
    <t>2062912</t>
  </si>
  <si>
    <t>CARITAMAYA A</t>
  </si>
  <si>
    <t>2062923</t>
  </si>
  <si>
    <t>CARITAMAYA B</t>
  </si>
  <si>
    <t>3916593</t>
  </si>
  <si>
    <t>CASITA MAGICA</t>
  </si>
  <si>
    <t>2062915</t>
  </si>
  <si>
    <t>CENTRAL PUKARA</t>
  </si>
  <si>
    <t>2060613</t>
  </si>
  <si>
    <t>2060629</t>
  </si>
  <si>
    <t>CHANCACHI CENTRAL</t>
  </si>
  <si>
    <t>CHILLEROTA</t>
  </si>
  <si>
    <t>2138732</t>
  </si>
  <si>
    <t>3870430</t>
  </si>
  <si>
    <t>3937887</t>
  </si>
  <si>
    <t>CHAMCHILLA</t>
  </si>
  <si>
    <t>2058007</t>
  </si>
  <si>
    <t>CUCHO CHAMCHILLA</t>
  </si>
  <si>
    <t>2138737</t>
  </si>
  <si>
    <t>CULTA PILCUYO</t>
  </si>
  <si>
    <t>SILLUNI HAMAYA</t>
  </si>
  <si>
    <t>3953588</t>
  </si>
  <si>
    <t>ESTRELLITAS DEL SABER</t>
  </si>
  <si>
    <t>HUARICONSE</t>
  </si>
  <si>
    <t>3948586</t>
  </si>
  <si>
    <t>HUAIRCONSE</t>
  </si>
  <si>
    <t>VILLA SOCCA</t>
  </si>
  <si>
    <t>2043226</t>
  </si>
  <si>
    <t>HUALLATANI</t>
  </si>
  <si>
    <t>HUATACHI CHILA</t>
  </si>
  <si>
    <t>2066304</t>
  </si>
  <si>
    <t>HUANTACACHI</t>
  </si>
  <si>
    <t>HUANTACACHI CHILA</t>
  </si>
  <si>
    <t>3932268</t>
  </si>
  <si>
    <t>HUAYCHANI</t>
  </si>
  <si>
    <t>HUILACAYA</t>
  </si>
  <si>
    <t>3870435</t>
  </si>
  <si>
    <t>2060611</t>
  </si>
  <si>
    <t>HUILALACA</t>
  </si>
  <si>
    <t>3953587</t>
  </si>
  <si>
    <t>2130001</t>
  </si>
  <si>
    <t>JAYU JAYU RINCONADA</t>
  </si>
  <si>
    <t>KALLANCA</t>
  </si>
  <si>
    <t>2058011</t>
  </si>
  <si>
    <t>KENACO</t>
  </si>
  <si>
    <t>2061417</t>
  </si>
  <si>
    <t>3932259</t>
  </si>
  <si>
    <t>MACHAQA QHANTATI</t>
  </si>
  <si>
    <t>MARQUIRE</t>
  </si>
  <si>
    <t>2061408</t>
  </si>
  <si>
    <t>MIRAFLORES</t>
  </si>
  <si>
    <t>2059503</t>
  </si>
  <si>
    <t>MIRAFLORES A</t>
  </si>
  <si>
    <t>MOCARAYA</t>
  </si>
  <si>
    <t>2057907</t>
  </si>
  <si>
    <t>MOLINO</t>
  </si>
  <si>
    <t>3953589</t>
  </si>
  <si>
    <t>2062907</t>
  </si>
  <si>
    <t>MOLLOCO A</t>
  </si>
  <si>
    <t>2062910</t>
  </si>
  <si>
    <t>MOLLOCO B</t>
  </si>
  <si>
    <t>PARCCOCCOTA</t>
  </si>
  <si>
    <t>2059522</t>
  </si>
  <si>
    <t>PUTINI</t>
  </si>
  <si>
    <t>2062924</t>
  </si>
  <si>
    <t>MARQUIRI</t>
  </si>
  <si>
    <t>3932265</t>
  </si>
  <si>
    <t>RAYITOS DE SOL</t>
  </si>
  <si>
    <t>2059516</t>
  </si>
  <si>
    <t>RETOÑITOS</t>
  </si>
  <si>
    <t>SAN CARLOS</t>
  </si>
  <si>
    <t>2060618</t>
  </si>
  <si>
    <t>SAN JOSE DE CALALA</t>
  </si>
  <si>
    <t>SAN JUAN</t>
  </si>
  <si>
    <t>2059514</t>
  </si>
  <si>
    <t>2059502</t>
  </si>
  <si>
    <t>2059518</t>
  </si>
  <si>
    <t>SANGRE AYMARA</t>
  </si>
  <si>
    <t>SILLUYAMAYA</t>
  </si>
  <si>
    <t>3953590</t>
  </si>
  <si>
    <t>2060605</t>
  </si>
  <si>
    <t>SOCCA PATJA</t>
  </si>
  <si>
    <t>SORA PAMPA</t>
  </si>
  <si>
    <t>3953592</t>
  </si>
  <si>
    <t>MARCA ESQUEÑA</t>
  </si>
  <si>
    <t>3932269</t>
  </si>
  <si>
    <t>SUMA Q'ANTAWI</t>
  </si>
  <si>
    <t>3932261</t>
  </si>
  <si>
    <t>3932281</t>
  </si>
  <si>
    <t>2060609</t>
  </si>
  <si>
    <t>TITIJO</t>
  </si>
  <si>
    <t>2138713</t>
  </si>
  <si>
    <t>VILLA DE SOCCA</t>
  </si>
  <si>
    <t>3953591</t>
  </si>
  <si>
    <t>3916589</t>
  </si>
  <si>
    <t>WIÑAY PACHA WAWA</t>
  </si>
  <si>
    <t>YANAPATA</t>
  </si>
  <si>
    <t>2130008</t>
  </si>
  <si>
    <t>YUNGUYO CHAMACUTA</t>
  </si>
  <si>
    <t>2060621</t>
  </si>
  <si>
    <t>3870432</t>
  </si>
  <si>
    <t>COLQUECACHI</t>
  </si>
  <si>
    <t>2044001</t>
  </si>
  <si>
    <t>ESTANCIA TAQUILE</t>
  </si>
  <si>
    <t>2044702</t>
  </si>
  <si>
    <t>3949368</t>
  </si>
  <si>
    <t>FLOR DE KANTUTTA</t>
  </si>
  <si>
    <t>HUAILLANOPAMPA</t>
  </si>
  <si>
    <t>3884998</t>
  </si>
  <si>
    <t>HUAYLLANO</t>
  </si>
  <si>
    <t>3953584</t>
  </si>
  <si>
    <t>INTIWAWAKUNA</t>
  </si>
  <si>
    <t>2044701</t>
  </si>
  <si>
    <t>LAMPAYUNI</t>
  </si>
  <si>
    <t>3953583</t>
  </si>
  <si>
    <t>WAWAKUNA TAQUILE</t>
  </si>
  <si>
    <t>3953586</t>
  </si>
  <si>
    <t>WAWAKUNAQ PURIRINAN</t>
  </si>
  <si>
    <t>ALI GRANDE</t>
  </si>
  <si>
    <t>2053831</t>
  </si>
  <si>
    <t>2053819</t>
  </si>
  <si>
    <t>ASUNCION</t>
  </si>
  <si>
    <t>CACSI UKU</t>
  </si>
  <si>
    <t>2053830</t>
  </si>
  <si>
    <t>CAYLLACUCHO</t>
  </si>
  <si>
    <t>2053829</t>
  </si>
  <si>
    <t>CHIMPA</t>
  </si>
  <si>
    <t>3956826</t>
  </si>
  <si>
    <t>3938648</t>
  </si>
  <si>
    <t>DIVINO JESUS</t>
  </si>
  <si>
    <t>CHEJOLLANE</t>
  </si>
  <si>
    <t>3932954</t>
  </si>
  <si>
    <t>GOTITAS DE AMOR</t>
  </si>
  <si>
    <t>JURIA</t>
  </si>
  <si>
    <t>2053802</t>
  </si>
  <si>
    <t>LLULLUCHANI</t>
  </si>
  <si>
    <t>2051505</t>
  </si>
  <si>
    <t>3916599</t>
  </si>
  <si>
    <t>MUNAY WAWITA</t>
  </si>
  <si>
    <t>JIPA GRANDE Y CHICO</t>
  </si>
  <si>
    <t>3947713</t>
  </si>
  <si>
    <t>RAYITOS DE LUZ</t>
  </si>
  <si>
    <t>SANTA BARBARA</t>
  </si>
  <si>
    <t>2053832</t>
  </si>
  <si>
    <t>3932270</t>
  </si>
  <si>
    <t>SEMILLAS QUE CRECEN</t>
  </si>
  <si>
    <t>TICANI PAMPA</t>
  </si>
  <si>
    <t>2051504</t>
  </si>
  <si>
    <t>JURIAPATA</t>
  </si>
  <si>
    <t>3938649</t>
  </si>
  <si>
    <t>VIRGEN DE ASUNCION</t>
  </si>
  <si>
    <t>YANAMOCCO</t>
  </si>
  <si>
    <t>2051503</t>
  </si>
  <si>
    <t>SAN CRISTOBAL</t>
  </si>
  <si>
    <t>3917314</t>
  </si>
  <si>
    <t>ALTO CRISTAL</t>
  </si>
  <si>
    <t>3870439</t>
  </si>
  <si>
    <t>CARMEN</t>
  </si>
  <si>
    <t>3956864</t>
  </si>
  <si>
    <t>CCOLLPA</t>
  </si>
  <si>
    <t>2032516</t>
  </si>
  <si>
    <t>2032518</t>
  </si>
  <si>
    <t>CCOTOS I</t>
  </si>
  <si>
    <t>CHIFRON</t>
  </si>
  <si>
    <t>3953582</t>
  </si>
  <si>
    <t>CHILLORA</t>
  </si>
  <si>
    <t>2050701</t>
  </si>
  <si>
    <t>2032513</t>
  </si>
  <si>
    <t>2032512</t>
  </si>
  <si>
    <t>ESCALLANI CENTRAL</t>
  </si>
  <si>
    <t>2050007</t>
  </si>
  <si>
    <t>HILATA A</t>
  </si>
  <si>
    <t>HUAREJON</t>
  </si>
  <si>
    <t>3932284</t>
  </si>
  <si>
    <t>2049604</t>
  </si>
  <si>
    <t>HUERTANO</t>
  </si>
  <si>
    <t>2032515</t>
  </si>
  <si>
    <t>2032524</t>
  </si>
  <si>
    <t>MIRAFLORES DE YAPURA</t>
  </si>
  <si>
    <t>PARAMIS CHICO</t>
  </si>
  <si>
    <t>2050009</t>
  </si>
  <si>
    <t>PARAMIS</t>
  </si>
  <si>
    <t>2032523</t>
  </si>
  <si>
    <t>SALLALLIN</t>
  </si>
  <si>
    <t>2049614</t>
  </si>
  <si>
    <t>2032521</t>
  </si>
  <si>
    <t>SANTA MARIA CAMPIN</t>
  </si>
  <si>
    <t>SIALE</t>
  </si>
  <si>
    <t>3885212</t>
  </si>
  <si>
    <t>2050002</t>
  </si>
  <si>
    <t>SILACACHI</t>
  </si>
  <si>
    <t>2049602</t>
  </si>
  <si>
    <t>SILICACHI</t>
  </si>
  <si>
    <t>BARCO</t>
  </si>
  <si>
    <t>2063701</t>
  </si>
  <si>
    <t>2070505</t>
  </si>
  <si>
    <t>CHECAMAYA</t>
  </si>
  <si>
    <t>3937894</t>
  </si>
  <si>
    <t>CHINCHERA</t>
  </si>
  <si>
    <t>2067826</t>
  </si>
  <si>
    <t>2063726</t>
  </si>
  <si>
    <t>2067805</t>
  </si>
  <si>
    <t>CHINCHERA CENTRAL</t>
  </si>
  <si>
    <t>CONCACHI</t>
  </si>
  <si>
    <t>2068602</t>
  </si>
  <si>
    <t>2063706</t>
  </si>
  <si>
    <t>CONCACHI II</t>
  </si>
  <si>
    <t>2067801</t>
  </si>
  <si>
    <t>HUANCARANE</t>
  </si>
  <si>
    <t>2067831</t>
  </si>
  <si>
    <t>HUANCARANI</t>
  </si>
  <si>
    <t>ICHU RAYA</t>
  </si>
  <si>
    <t>2070501</t>
  </si>
  <si>
    <t>2070518</t>
  </si>
  <si>
    <t>INQUINCHO CHURO</t>
  </si>
  <si>
    <t>3954340</t>
  </si>
  <si>
    <t>INQUINCHU</t>
  </si>
  <si>
    <t>3953597</t>
  </si>
  <si>
    <t>3956881</t>
  </si>
  <si>
    <t>MORINLAYA</t>
  </si>
  <si>
    <t>3947715</t>
  </si>
  <si>
    <t>NIÑO DE PRAGA</t>
  </si>
  <si>
    <t>3953598</t>
  </si>
  <si>
    <t>PACHOCUCHO</t>
  </si>
  <si>
    <t>3932275</t>
  </si>
  <si>
    <t>POTOJANI CHICO</t>
  </si>
  <si>
    <t>2068610</t>
  </si>
  <si>
    <t>2068608</t>
  </si>
  <si>
    <t>POTOJANI GRANDE I</t>
  </si>
  <si>
    <t>PATOJANI GRANDE</t>
  </si>
  <si>
    <t>2068615</t>
  </si>
  <si>
    <t>POTOJANI GRANDE II</t>
  </si>
  <si>
    <t>PUCANI</t>
  </si>
  <si>
    <t>2067112</t>
  </si>
  <si>
    <t>PIRAPI</t>
  </si>
  <si>
    <t>3916576</t>
  </si>
  <si>
    <t>QANTATI URURI</t>
  </si>
  <si>
    <t>2070516</t>
  </si>
  <si>
    <t>TAJQUINA</t>
  </si>
  <si>
    <t>2067113</t>
  </si>
  <si>
    <t>2068603</t>
  </si>
  <si>
    <t>ALMOZANCHE</t>
  </si>
  <si>
    <t>3884999</t>
  </si>
  <si>
    <t>2048118</t>
  </si>
  <si>
    <t>CHINCHE</t>
  </si>
  <si>
    <t>2048828</t>
  </si>
  <si>
    <t>3917319</t>
  </si>
  <si>
    <t>JOCHI</t>
  </si>
  <si>
    <t>POJSIN CARATA</t>
  </si>
  <si>
    <t>PUTUCUNI PATA</t>
  </si>
  <si>
    <t>3941370</t>
  </si>
  <si>
    <t>LOS BALSERITOS</t>
  </si>
  <si>
    <t>3932956</t>
  </si>
  <si>
    <t>MI CASITA</t>
  </si>
  <si>
    <t>2048829</t>
  </si>
  <si>
    <t>MISTICACHI</t>
  </si>
  <si>
    <t>SANTA CRUZ</t>
  </si>
  <si>
    <t>3953581</t>
  </si>
  <si>
    <t>MUNAY TIKA</t>
  </si>
  <si>
    <t>3937891</t>
  </si>
  <si>
    <t>MUSUQ T'IKA</t>
  </si>
  <si>
    <t>3932955</t>
  </si>
  <si>
    <t>NUEVA BELLAVISTA</t>
  </si>
  <si>
    <t>LLUCO</t>
  </si>
  <si>
    <t>3917316</t>
  </si>
  <si>
    <t>PUJLLAY WASI</t>
  </si>
  <si>
    <t>MUNOS</t>
  </si>
  <si>
    <t>3926415</t>
  </si>
  <si>
    <t>PUKLLAY WASI</t>
  </si>
  <si>
    <t>2048831</t>
  </si>
  <si>
    <t>TARIZANI</t>
  </si>
  <si>
    <t>2048120</t>
  </si>
  <si>
    <t>YASIN</t>
  </si>
  <si>
    <t>3937890</t>
  </si>
  <si>
    <t>HUELLITAS DE YASIN</t>
  </si>
  <si>
    <t>2047313</t>
  </si>
  <si>
    <t>JESUS DE PRAGA</t>
  </si>
  <si>
    <t>VISCACHANI</t>
  </si>
  <si>
    <t>3947758</t>
  </si>
  <si>
    <t>MUNAY RIJCHARIY</t>
  </si>
  <si>
    <t>2047312</t>
  </si>
  <si>
    <t>TUFRE CHAQUI</t>
  </si>
  <si>
    <t>AÑAZANI</t>
  </si>
  <si>
    <t>2041620</t>
  </si>
  <si>
    <t>COLLPANI</t>
  </si>
  <si>
    <t>2040801</t>
  </si>
  <si>
    <t>CONAVIRI</t>
  </si>
  <si>
    <t>2040810</t>
  </si>
  <si>
    <t>2040811</t>
  </si>
  <si>
    <t>CRECIENDO JUNTOS</t>
  </si>
  <si>
    <t>ESTACACHI</t>
  </si>
  <si>
    <t>2040803</t>
  </si>
  <si>
    <t>CANLLACOLLO</t>
  </si>
  <si>
    <t>3947052</t>
  </si>
  <si>
    <t>GOTITAS DE CRISTAL</t>
  </si>
  <si>
    <t>3917320</t>
  </si>
  <si>
    <t>GOTITAS DE FE</t>
  </si>
  <si>
    <t>3947711</t>
  </si>
  <si>
    <t>GOTITAS DE VIDA</t>
  </si>
  <si>
    <t>JAHUASQUIPA</t>
  </si>
  <si>
    <t>2041625</t>
  </si>
  <si>
    <t>2041626</t>
  </si>
  <si>
    <t>MAXIPATA</t>
  </si>
  <si>
    <t>3947712</t>
  </si>
  <si>
    <t>SEMILLAS DE FE</t>
  </si>
  <si>
    <t>2041627</t>
  </si>
  <si>
    <t>BARRIO VISTA ALEGRE</t>
  </si>
  <si>
    <t>3956870</t>
  </si>
  <si>
    <t>VISTA ALEGRE</t>
  </si>
  <si>
    <t>2052313</t>
  </si>
  <si>
    <t>ANEXO CORTE ESTACION</t>
  </si>
  <si>
    <t>3956199</t>
  </si>
  <si>
    <t>CARACOLITOS</t>
  </si>
  <si>
    <t>CHULLARA</t>
  </si>
  <si>
    <t>3956871</t>
  </si>
  <si>
    <t>CASCABELITOS</t>
  </si>
  <si>
    <t>2052316</t>
  </si>
  <si>
    <t>3917321</t>
  </si>
  <si>
    <t>LAS CARMELITAS</t>
  </si>
  <si>
    <t>ILPAMAYO PATA</t>
  </si>
  <si>
    <t>2052318</t>
  </si>
  <si>
    <t>SANKAYO</t>
  </si>
  <si>
    <t>SUCARI</t>
  </si>
  <si>
    <t>3947756</t>
  </si>
  <si>
    <t>SONRISITAS</t>
  </si>
  <si>
    <t>ANTAJAHUI</t>
  </si>
  <si>
    <t>2055603</t>
  </si>
  <si>
    <t>AQUECHIA</t>
  </si>
  <si>
    <t>2057202</t>
  </si>
  <si>
    <t>CARUCAYA</t>
  </si>
  <si>
    <t>2057207</t>
  </si>
  <si>
    <t>CHUNCARA</t>
  </si>
  <si>
    <t>CUTIMBO</t>
  </si>
  <si>
    <t>2057211</t>
  </si>
  <si>
    <t>CATACORANI</t>
  </si>
  <si>
    <t>2056424</t>
  </si>
  <si>
    <t>DULCE AMANECER</t>
  </si>
  <si>
    <t>ANCCACA</t>
  </si>
  <si>
    <t>3954342</t>
  </si>
  <si>
    <t>DULCES SUEÑOS</t>
  </si>
  <si>
    <t>3870447</t>
  </si>
  <si>
    <t>ESTRELLITAS</t>
  </si>
  <si>
    <t>3954343</t>
  </si>
  <si>
    <t>HUELLITAS</t>
  </si>
  <si>
    <t>3932278</t>
  </si>
  <si>
    <t>HUICHINCA</t>
  </si>
  <si>
    <t>ISCA SOQUESANI</t>
  </si>
  <si>
    <t>2057220</t>
  </si>
  <si>
    <t>LORIPONGO</t>
  </si>
  <si>
    <t>2057205</t>
  </si>
  <si>
    <t>3870446</t>
  </si>
  <si>
    <t>LOS ANGELITOS</t>
  </si>
  <si>
    <t>MALLKOAMAYO</t>
  </si>
  <si>
    <t>3916579</t>
  </si>
  <si>
    <t>MALCOMAYO</t>
  </si>
  <si>
    <t>MIS PASITOS</t>
  </si>
  <si>
    <t>NAZAPARCO</t>
  </si>
  <si>
    <t>2057208</t>
  </si>
  <si>
    <t>2056419</t>
  </si>
  <si>
    <t>NIÑO JESUS</t>
  </si>
  <si>
    <t>ÑUÑUMARCA</t>
  </si>
  <si>
    <t>2055605</t>
  </si>
  <si>
    <t>MANIDE</t>
  </si>
  <si>
    <t>3949367</t>
  </si>
  <si>
    <t>PAMPA T'IKA</t>
  </si>
  <si>
    <t>HUACOCHULLO</t>
  </si>
  <si>
    <t>3932273</t>
  </si>
  <si>
    <t>SEMILLAS DE VIDA</t>
  </si>
  <si>
    <t>2056421</t>
  </si>
  <si>
    <t>SEMILLITAS</t>
  </si>
  <si>
    <t>SUPUCACHI</t>
  </si>
  <si>
    <t>2055608</t>
  </si>
  <si>
    <t>TOLAMARCA</t>
  </si>
  <si>
    <t>3870448</t>
  </si>
  <si>
    <t>HACIENDA VILUYO</t>
  </si>
  <si>
    <t>3917323</t>
  </si>
  <si>
    <t>VILUYO</t>
  </si>
  <si>
    <t>3956839</t>
  </si>
  <si>
    <t>CHAHUARES</t>
  </si>
  <si>
    <t>PHUTINI</t>
  </si>
  <si>
    <t>3953595</t>
  </si>
  <si>
    <t>ESPERANZAS DEL MAÑANA</t>
  </si>
  <si>
    <t>3953594</t>
  </si>
  <si>
    <t>GUIANDO TUS PASOS</t>
  </si>
  <si>
    <t>HUAYLLAHUECO</t>
  </si>
  <si>
    <t>3956873</t>
  </si>
  <si>
    <t>HUENCALLA</t>
  </si>
  <si>
    <t>2064507</t>
  </si>
  <si>
    <t>JACHA TITILACA</t>
  </si>
  <si>
    <t>2064508</t>
  </si>
  <si>
    <t>PALLALLA PAMPA</t>
  </si>
  <si>
    <t>3932280</t>
  </si>
  <si>
    <t>MISK'I PANQARITA</t>
  </si>
  <si>
    <t>3956838</t>
  </si>
  <si>
    <t>MOCACHI</t>
  </si>
  <si>
    <t>PALLALLA</t>
  </si>
  <si>
    <t>2064511</t>
  </si>
  <si>
    <t>2064518</t>
  </si>
  <si>
    <t>PERKA CHUÑAHUI</t>
  </si>
  <si>
    <t>PATOJANI CHICO</t>
  </si>
  <si>
    <t>2068607</t>
  </si>
  <si>
    <t>RINCONADA</t>
  </si>
  <si>
    <t>2064501</t>
  </si>
  <si>
    <t>3922313</t>
  </si>
  <si>
    <t>TITILACA</t>
  </si>
  <si>
    <t>2064506</t>
  </si>
  <si>
    <t>TORASAYA</t>
  </si>
  <si>
    <t>2064510</t>
  </si>
  <si>
    <t>TOTOJIRA</t>
  </si>
  <si>
    <t>3932279</t>
  </si>
  <si>
    <t>2037402</t>
  </si>
  <si>
    <t>27 DE JUNIO</t>
  </si>
  <si>
    <t>2038919</t>
  </si>
  <si>
    <t>4 DE NOVIEMBRE</t>
  </si>
  <si>
    <t>2038920</t>
  </si>
  <si>
    <t>2038922</t>
  </si>
  <si>
    <t>4 DE NOVIEMBRE A</t>
  </si>
  <si>
    <t>8 DE OCTUBRE</t>
  </si>
  <si>
    <t>2034801</t>
  </si>
  <si>
    <t>3947718</t>
  </si>
  <si>
    <t>3922311</t>
  </si>
  <si>
    <t>2036602</t>
  </si>
  <si>
    <t>MANTO NORTE</t>
  </si>
  <si>
    <t>3922310</t>
  </si>
  <si>
    <t>ALTO SAN MARTIN</t>
  </si>
  <si>
    <t>ALTO SANTA ROSA</t>
  </si>
  <si>
    <t>0114332</t>
  </si>
  <si>
    <t>INDOAMERICA</t>
  </si>
  <si>
    <t>3947716</t>
  </si>
  <si>
    <t>AMERICANITOS</t>
  </si>
  <si>
    <t>ANDRES AVELINO CACERES</t>
  </si>
  <si>
    <t>2036603</t>
  </si>
  <si>
    <t>2036613</t>
  </si>
  <si>
    <t>3870422</t>
  </si>
  <si>
    <t>ANGEL DIVINO</t>
  </si>
  <si>
    <t>3954338</t>
  </si>
  <si>
    <t>ANGELITOS DEL SABER</t>
  </si>
  <si>
    <t>3947720</t>
  </si>
  <si>
    <t>BABY GENUIS</t>
  </si>
  <si>
    <t>2138708</t>
  </si>
  <si>
    <t>2033319</t>
  </si>
  <si>
    <t>BELLAVISTA NOR ESTE</t>
  </si>
  <si>
    <t>2035813</t>
  </si>
  <si>
    <t>BELLAVISTA NOR-ESTE</t>
  </si>
  <si>
    <t>3947767</t>
  </si>
  <si>
    <t>BURBUJITAS</t>
  </si>
  <si>
    <t>2036605</t>
  </si>
  <si>
    <t>3947757</t>
  </si>
  <si>
    <t>CANDELARIA HERRERA</t>
  </si>
  <si>
    <t>3922324</t>
  </si>
  <si>
    <t>CASITA DEL SABER</t>
  </si>
  <si>
    <t>CHANU CHANU</t>
  </si>
  <si>
    <t>2036618</t>
  </si>
  <si>
    <t>CENTRAL CHANU CHANU</t>
  </si>
  <si>
    <t>2036609</t>
  </si>
  <si>
    <t>CHACARILLA ALTA</t>
  </si>
  <si>
    <t>2036611</t>
  </si>
  <si>
    <t>2038213</t>
  </si>
  <si>
    <t>2039023</t>
  </si>
  <si>
    <t>CORAZON DE JESUS</t>
  </si>
  <si>
    <t>3924643</t>
  </si>
  <si>
    <t>EL MUNDO DE LOS NIÑOS</t>
  </si>
  <si>
    <t>3958422</t>
  </si>
  <si>
    <t>FLOR DE KACTUS</t>
  </si>
  <si>
    <t>URUS CHULLUNI</t>
  </si>
  <si>
    <t>2035818</t>
  </si>
  <si>
    <t>GAVIOTITAS</t>
  </si>
  <si>
    <t>SAN SALVADOR</t>
  </si>
  <si>
    <t>2036615</t>
  </si>
  <si>
    <t>HUASCAR</t>
  </si>
  <si>
    <t>2034102</t>
  </si>
  <si>
    <t>HUAYNA PUCARA</t>
  </si>
  <si>
    <t>HUERTA HUARAYA</t>
  </si>
  <si>
    <t>3916572</t>
  </si>
  <si>
    <t>2038209</t>
  </si>
  <si>
    <t>INDEPENDENCIA</t>
  </si>
  <si>
    <t>2039018</t>
  </si>
  <si>
    <t>INDEPENDENCIA A</t>
  </si>
  <si>
    <t>2033317</t>
  </si>
  <si>
    <t>INMACULADA CONCEPCION</t>
  </si>
  <si>
    <t>2033318</t>
  </si>
  <si>
    <t>JOSE ANTONIO ENCINAS</t>
  </si>
  <si>
    <t>3947708</t>
  </si>
  <si>
    <t>JUGANDO APRENDO</t>
  </si>
  <si>
    <t>2037409</t>
  </si>
  <si>
    <t>LA UNION</t>
  </si>
  <si>
    <t>2035812</t>
  </si>
  <si>
    <t>LAS CRUCES</t>
  </si>
  <si>
    <t>2039703</t>
  </si>
  <si>
    <t>3953599</t>
  </si>
  <si>
    <t>LAS MARIPOSITAS</t>
  </si>
  <si>
    <t>3922320</t>
  </si>
  <si>
    <t>LAS SEMILLITAS DE JESUS</t>
  </si>
  <si>
    <t>2034113</t>
  </si>
  <si>
    <t>2034812</t>
  </si>
  <si>
    <t>LEONCIO PRADO</t>
  </si>
  <si>
    <t>3947719</t>
  </si>
  <si>
    <t>LOS ANGELES</t>
  </si>
  <si>
    <t>2033313</t>
  </si>
  <si>
    <t>3947717</t>
  </si>
  <si>
    <t>LOS CARACOLITOS</t>
  </si>
  <si>
    <t>3922328</t>
  </si>
  <si>
    <t>LOS CLAVELITOS</t>
  </si>
  <si>
    <t>3954335</t>
  </si>
  <si>
    <t>LOS PEQUES</t>
  </si>
  <si>
    <t>3947761</t>
  </si>
  <si>
    <t>LUZ DEL SABER</t>
  </si>
  <si>
    <t>2035107</t>
  </si>
  <si>
    <t>2037434</t>
  </si>
  <si>
    <t>2034807</t>
  </si>
  <si>
    <t>3947706</t>
  </si>
  <si>
    <t>MIS JUGUETES</t>
  </si>
  <si>
    <t>3916563</t>
  </si>
  <si>
    <t>MIS PEQUEÑOS ANGELITOS</t>
  </si>
  <si>
    <t>2034110</t>
  </si>
  <si>
    <t>MUNICIPAL PORTEÑO</t>
  </si>
  <si>
    <t>3884995</t>
  </si>
  <si>
    <t>NIÑO DE LA ESTRELLA</t>
  </si>
  <si>
    <t>2039021</t>
  </si>
  <si>
    <t>NIÑO DE LA MISERICORDIA</t>
  </si>
  <si>
    <t>2039016</t>
  </si>
  <si>
    <t>NIÑO DIVINO</t>
  </si>
  <si>
    <t>3870423</t>
  </si>
  <si>
    <t>NIÑO JESUSITO</t>
  </si>
  <si>
    <t>3922319</t>
  </si>
  <si>
    <t>NIÑOS DE JESUS</t>
  </si>
  <si>
    <t>3922322</t>
  </si>
  <si>
    <t>NIÑOS INDIGOS</t>
  </si>
  <si>
    <t>3922312</t>
  </si>
  <si>
    <t>NUEVA ALBORADA</t>
  </si>
  <si>
    <t>3922323</t>
  </si>
  <si>
    <t>NUEVO HORIZONTE</t>
  </si>
  <si>
    <t>OJHERANI</t>
  </si>
  <si>
    <t>2034101</t>
  </si>
  <si>
    <t>3924642</t>
  </si>
  <si>
    <t>PALMERITAS</t>
  </si>
  <si>
    <t>2035801</t>
  </si>
  <si>
    <t>PAMPILLA A</t>
  </si>
  <si>
    <t>2039001</t>
  </si>
  <si>
    <t>2035802</t>
  </si>
  <si>
    <t>PAMPILLA B</t>
  </si>
  <si>
    <t>2039002</t>
  </si>
  <si>
    <t>2035809</t>
  </si>
  <si>
    <t>PAMPILLA C</t>
  </si>
  <si>
    <t>AZIRUNI CHUPA</t>
  </si>
  <si>
    <t>3956840</t>
  </si>
  <si>
    <t>PASITOS DE ORO</t>
  </si>
  <si>
    <t>PIURA PIURANI</t>
  </si>
  <si>
    <t>2036617</t>
  </si>
  <si>
    <t>PIRUAPIRUANI</t>
  </si>
  <si>
    <t>2033301</t>
  </si>
  <si>
    <t>2039003</t>
  </si>
  <si>
    <t>PORTEÑO A</t>
  </si>
  <si>
    <t>2039004</t>
  </si>
  <si>
    <t>PORTEÑO B</t>
  </si>
  <si>
    <t>2034111</t>
  </si>
  <si>
    <t>PROGRESO</t>
  </si>
  <si>
    <t>2034103</t>
  </si>
  <si>
    <t>RANCHO PUNCO - SALCEDO</t>
  </si>
  <si>
    <t>2034802</t>
  </si>
  <si>
    <t>RICARDO PALMA</t>
  </si>
  <si>
    <t>2033304</t>
  </si>
  <si>
    <t>RIVERA DEL LAGO</t>
  </si>
  <si>
    <t>2039008</t>
  </si>
  <si>
    <t>3870420</t>
  </si>
  <si>
    <t>SAN ANTONIO DE PADUA A</t>
  </si>
  <si>
    <t>3870421</t>
  </si>
  <si>
    <t>SAN ANTONIO DE PADUA B</t>
  </si>
  <si>
    <t>3916575</t>
  </si>
  <si>
    <t>SAN JUANITO</t>
  </si>
  <si>
    <t>MANTO CENTRAL</t>
  </si>
  <si>
    <t>2033321</t>
  </si>
  <si>
    <t>SAN LUIS DE ALBA</t>
  </si>
  <si>
    <t>2034803</t>
  </si>
  <si>
    <t>2034811</t>
  </si>
  <si>
    <t>2033309</t>
  </si>
  <si>
    <t>3947766</t>
  </si>
  <si>
    <t>SANTA ROSA DE LIMA</t>
  </si>
  <si>
    <t>LA RINCONADA</t>
  </si>
  <si>
    <t>3965203</t>
  </si>
  <si>
    <t>SEMBRANDO SABERES</t>
  </si>
  <si>
    <t>2034105</t>
  </si>
  <si>
    <t>SIMON BOLIVAR</t>
  </si>
  <si>
    <t>2038915</t>
  </si>
  <si>
    <t>SIMON BOLIVAR A</t>
  </si>
  <si>
    <t>2038929</t>
  </si>
  <si>
    <t>SIMON BOLIVAR B</t>
  </si>
  <si>
    <t>TUNUHUIRI</t>
  </si>
  <si>
    <t>2037404</t>
  </si>
  <si>
    <t>2036619</t>
  </si>
  <si>
    <t>2039007</t>
  </si>
  <si>
    <t>VALLECITO A</t>
  </si>
  <si>
    <t>2035106</t>
  </si>
  <si>
    <t>VALLECITO B</t>
  </si>
  <si>
    <t>2035817</t>
  </si>
  <si>
    <t>VILLA FLORIDA</t>
  </si>
  <si>
    <t>2033311</t>
  </si>
  <si>
    <t>VILLA HERMOSA</t>
  </si>
  <si>
    <t>2036607</t>
  </si>
  <si>
    <t>VILLA PRIMAVERA</t>
  </si>
  <si>
    <t>2034810</t>
  </si>
  <si>
    <t>VILLA SANTA ROSA</t>
  </si>
  <si>
    <t>2033308</t>
  </si>
  <si>
    <t>VILLA ZUÑIGA</t>
  </si>
  <si>
    <t>JALLIHUAYA</t>
  </si>
  <si>
    <t>3956872</t>
  </si>
  <si>
    <t>YAURUYO</t>
  </si>
  <si>
    <t>3886720</t>
  </si>
  <si>
    <t>ANGELITOS DEL ANDE</t>
  </si>
  <si>
    <t>3870424</t>
  </si>
  <si>
    <t>COBREPATE</t>
  </si>
  <si>
    <t>3956874</t>
  </si>
  <si>
    <t>COBRE PATA</t>
  </si>
  <si>
    <t>CRUZANI</t>
  </si>
  <si>
    <t>3922316</t>
  </si>
  <si>
    <t>HUALLATITAS</t>
  </si>
  <si>
    <t>JESUS MARIA</t>
  </si>
  <si>
    <t>2043908</t>
  </si>
  <si>
    <t>3870451</t>
  </si>
  <si>
    <t>2043208</t>
  </si>
  <si>
    <t>CECCECANI</t>
  </si>
  <si>
    <t>2043220</t>
  </si>
  <si>
    <t>CHAQOMOQO</t>
  </si>
  <si>
    <t>3956171</t>
  </si>
  <si>
    <t>2043227</t>
  </si>
  <si>
    <t>CHINGARANI</t>
  </si>
  <si>
    <t>OCCOMANI</t>
  </si>
  <si>
    <t>3937895</t>
  </si>
  <si>
    <t>PACSA</t>
  </si>
  <si>
    <t>2043207</t>
  </si>
  <si>
    <t>PAXA</t>
  </si>
  <si>
    <t>TICUYO</t>
  </si>
  <si>
    <t>2043202</t>
  </si>
  <si>
    <t>COAJASI</t>
  </si>
  <si>
    <t>2042428</t>
  </si>
  <si>
    <t>PHESCACHA</t>
  </si>
  <si>
    <t>2042421</t>
  </si>
  <si>
    <t>POSTA</t>
  </si>
  <si>
    <t>2042415</t>
  </si>
  <si>
    <t>SAN IGNACIO</t>
  </si>
  <si>
    <t>2042407</t>
  </si>
  <si>
    <t>SAN JUAN DE MACHACMARCA</t>
  </si>
  <si>
    <t>2042423</t>
  </si>
  <si>
    <t>3886719</t>
  </si>
  <si>
    <t>SAN MATEO</t>
  </si>
  <si>
    <t>2042425</t>
  </si>
  <si>
    <t>3953580</t>
  </si>
  <si>
    <t>ULLAGACHI COCHAPATA</t>
  </si>
  <si>
    <t>0230821</t>
  </si>
  <si>
    <t>Primaria</t>
  </si>
  <si>
    <t>0230854</t>
  </si>
  <si>
    <t>0230904</t>
  </si>
  <si>
    <t>0230912</t>
  </si>
  <si>
    <t>0230920</t>
  </si>
  <si>
    <t>0230946</t>
  </si>
  <si>
    <t>0231001</t>
  </si>
  <si>
    <t>0231050</t>
  </si>
  <si>
    <t>0231068</t>
  </si>
  <si>
    <t>TANAPACA</t>
  </si>
  <si>
    <t>0231076</t>
  </si>
  <si>
    <t>0231084</t>
  </si>
  <si>
    <t>0231100</t>
  </si>
  <si>
    <t>0231118</t>
  </si>
  <si>
    <t>0231134</t>
  </si>
  <si>
    <t>0231142</t>
  </si>
  <si>
    <t>0231191</t>
  </si>
  <si>
    <t>0231233</t>
  </si>
  <si>
    <t>0231258</t>
  </si>
  <si>
    <t>0231266</t>
  </si>
  <si>
    <t>0231290</t>
  </si>
  <si>
    <t>0231340</t>
  </si>
  <si>
    <t>LACACHI</t>
  </si>
  <si>
    <t>0231365</t>
  </si>
  <si>
    <t>0231381</t>
  </si>
  <si>
    <t>0231431</t>
  </si>
  <si>
    <t>JUROHUANANI</t>
  </si>
  <si>
    <t>0231449</t>
  </si>
  <si>
    <t>CCOPAYA</t>
  </si>
  <si>
    <t>0231456</t>
  </si>
  <si>
    <t>0231464</t>
  </si>
  <si>
    <t>0231506</t>
  </si>
  <si>
    <t>0231522</t>
  </si>
  <si>
    <t>0231530</t>
  </si>
  <si>
    <t>0231548</t>
  </si>
  <si>
    <t>0231555</t>
  </si>
  <si>
    <t>HUANCARTINQUIHUI</t>
  </si>
  <si>
    <t>0231605</t>
  </si>
  <si>
    <t>0231613</t>
  </si>
  <si>
    <t>0231654</t>
  </si>
  <si>
    <t>0231704</t>
  </si>
  <si>
    <t>CARUMAS</t>
  </si>
  <si>
    <t>0231753</t>
  </si>
  <si>
    <t>TARUCAMARCA</t>
  </si>
  <si>
    <t>0231761</t>
  </si>
  <si>
    <t>0231779</t>
  </si>
  <si>
    <t>0243816</t>
  </si>
  <si>
    <t>IRPAPAMPA</t>
  </si>
  <si>
    <t>0531996</t>
  </si>
  <si>
    <t>HUILASIPI</t>
  </si>
  <si>
    <t>0549105</t>
  </si>
  <si>
    <t>0660324</t>
  </si>
  <si>
    <t>0227009</t>
  </si>
  <si>
    <t>0615237</t>
  </si>
  <si>
    <t>0660308</t>
  </si>
  <si>
    <t>0239368</t>
  </si>
  <si>
    <t>0239376</t>
  </si>
  <si>
    <t>HACIENDA SAN FERNANDO</t>
  </si>
  <si>
    <t>0530105</t>
  </si>
  <si>
    <t>0531483</t>
  </si>
  <si>
    <t>0799411</t>
  </si>
  <si>
    <t>0799445</t>
  </si>
  <si>
    <t>1572536</t>
  </si>
  <si>
    <t>0559179</t>
  </si>
  <si>
    <t>0231498</t>
  </si>
  <si>
    <t>70142 MARIA INMACULADA CONCEPCION</t>
  </si>
  <si>
    <t>SANCAYUNI</t>
  </si>
  <si>
    <t>0230185</t>
  </si>
  <si>
    <t>0230128</t>
  </si>
  <si>
    <t>70002 NUESTRA SEÑORA DE LOS CAMPOS</t>
  </si>
  <si>
    <t>0230474</t>
  </si>
  <si>
    <t>70037 VIRGEN DE LAS MERCEDES</t>
  </si>
  <si>
    <t>0230664</t>
  </si>
  <si>
    <t>70058 FRANCISCO BOLOGNESI</t>
  </si>
  <si>
    <t>PALCAMAYO</t>
  </si>
  <si>
    <t>0230524</t>
  </si>
  <si>
    <t>0546713</t>
  </si>
  <si>
    <t>0804351</t>
  </si>
  <si>
    <t>0227017</t>
  </si>
  <si>
    <t>0239061</t>
  </si>
  <si>
    <t>0242248</t>
  </si>
  <si>
    <t>0515841</t>
  </si>
  <si>
    <t>0230193</t>
  </si>
  <si>
    <t>70009 VIRGEN DEL CARMEN</t>
  </si>
  <si>
    <t>0227504</t>
  </si>
  <si>
    <t>0230268</t>
  </si>
  <si>
    <t>0230276</t>
  </si>
  <si>
    <t>0230292</t>
  </si>
  <si>
    <t>0230300</t>
  </si>
  <si>
    <t>0230318</t>
  </si>
  <si>
    <t>0230375</t>
  </si>
  <si>
    <t>0230383</t>
  </si>
  <si>
    <t>0230466</t>
  </si>
  <si>
    <t>0230490</t>
  </si>
  <si>
    <t>0230565</t>
  </si>
  <si>
    <t>0230839</t>
  </si>
  <si>
    <t>0230938</t>
  </si>
  <si>
    <t>0231035</t>
  </si>
  <si>
    <t>0231183</t>
  </si>
  <si>
    <t>CHURO</t>
  </si>
  <si>
    <t>0231241</t>
  </si>
  <si>
    <t>0231274</t>
  </si>
  <si>
    <t>0231282</t>
  </si>
  <si>
    <t>0231308</t>
  </si>
  <si>
    <t>0231324</t>
  </si>
  <si>
    <t>0231423</t>
  </si>
  <si>
    <t>0231720</t>
  </si>
  <si>
    <t>0845503</t>
  </si>
  <si>
    <t>0231019</t>
  </si>
  <si>
    <t>70094 NIÑO JESUS PIRAPI</t>
  </si>
  <si>
    <t>0231415</t>
  </si>
  <si>
    <t>70134 JOSE ANTONIO ENCINAS</t>
  </si>
  <si>
    <t>0230409</t>
  </si>
  <si>
    <t>0230417</t>
  </si>
  <si>
    <t>CAPAJSI</t>
  </si>
  <si>
    <t>0230425</t>
  </si>
  <si>
    <t>0230763</t>
  </si>
  <si>
    <t>0230771</t>
  </si>
  <si>
    <t>0230789</t>
  </si>
  <si>
    <t>0230805</t>
  </si>
  <si>
    <t>0218438</t>
  </si>
  <si>
    <t>0631291</t>
  </si>
  <si>
    <t>SAJANACACHI</t>
  </si>
  <si>
    <t>0474445</t>
  </si>
  <si>
    <t>SAMUCHACA</t>
  </si>
  <si>
    <t>0631309</t>
  </si>
  <si>
    <t>0230441</t>
  </si>
  <si>
    <t>70034 NUESTRA SEÑORA DE LA MERCED</t>
  </si>
  <si>
    <t>0230755</t>
  </si>
  <si>
    <t>70067 FRANCISCO BOLOGNESI</t>
  </si>
  <si>
    <t>0230482</t>
  </si>
  <si>
    <t>0230607</t>
  </si>
  <si>
    <t>0230748</t>
  </si>
  <si>
    <t>0230797</t>
  </si>
  <si>
    <t>0230433</t>
  </si>
  <si>
    <t>70033 SEÑOR DE HUANCA</t>
  </si>
  <si>
    <t>0230631</t>
  </si>
  <si>
    <t>70055 CESAR VALLEJO</t>
  </si>
  <si>
    <t>0230219</t>
  </si>
  <si>
    <t>0230540</t>
  </si>
  <si>
    <t>QUEMILLUNI</t>
  </si>
  <si>
    <t>0243758</t>
  </si>
  <si>
    <t>0529305</t>
  </si>
  <si>
    <t>ANDAMARCA</t>
  </si>
  <si>
    <t>0804534</t>
  </si>
  <si>
    <t>0242263</t>
  </si>
  <si>
    <t>LARIPATA</t>
  </si>
  <si>
    <t>0474551</t>
  </si>
  <si>
    <t>COPANI DEL ROSARIO</t>
  </si>
  <si>
    <t>0242255</t>
  </si>
  <si>
    <t>0226993</t>
  </si>
  <si>
    <t>0230169</t>
  </si>
  <si>
    <t>0230326</t>
  </si>
  <si>
    <t>0230615</t>
  </si>
  <si>
    <t>0230698</t>
  </si>
  <si>
    <t>0559294</t>
  </si>
  <si>
    <t>0239046</t>
  </si>
  <si>
    <t>0230987</t>
  </si>
  <si>
    <t>0231209</t>
  </si>
  <si>
    <t>0231332</t>
  </si>
  <si>
    <t>0231407</t>
  </si>
  <si>
    <t>0231571</t>
  </si>
  <si>
    <t>0231589</t>
  </si>
  <si>
    <t>0231621</t>
  </si>
  <si>
    <t>0474338</t>
  </si>
  <si>
    <t>CATAHUI</t>
  </si>
  <si>
    <t>0474346</t>
  </si>
  <si>
    <t>0631374</t>
  </si>
  <si>
    <t>0559443</t>
  </si>
  <si>
    <t>1029966</t>
  </si>
  <si>
    <t>0706606</t>
  </si>
  <si>
    <t>0239384</t>
  </si>
  <si>
    <t>SAN JUAN DE DIOS</t>
  </si>
  <si>
    <t>0547901</t>
  </si>
  <si>
    <t>0230847</t>
  </si>
  <si>
    <t>LACCONI</t>
  </si>
  <si>
    <t>0230953</t>
  </si>
  <si>
    <t>0230961</t>
  </si>
  <si>
    <t>0231027</t>
  </si>
  <si>
    <t>0231092</t>
  </si>
  <si>
    <t>0231126</t>
  </si>
  <si>
    <t>0231159</t>
  </si>
  <si>
    <t>0231167</t>
  </si>
  <si>
    <t>0231175</t>
  </si>
  <si>
    <t>0231217</t>
  </si>
  <si>
    <t>0231316</t>
  </si>
  <si>
    <t>0231514</t>
  </si>
  <si>
    <t>0231662</t>
  </si>
  <si>
    <t>ANGOSTURA</t>
  </si>
  <si>
    <t>0231738</t>
  </si>
  <si>
    <t>0516740</t>
  </si>
  <si>
    <t>0559476</t>
  </si>
  <si>
    <t>0804435</t>
  </si>
  <si>
    <t>0804419</t>
  </si>
  <si>
    <t>0231225</t>
  </si>
  <si>
    <t>70115 MARIA ASUNCION GALINDO</t>
  </si>
  <si>
    <t>HUAJSAPATA</t>
  </si>
  <si>
    <t>0230110</t>
  </si>
  <si>
    <t>0230144</t>
  </si>
  <si>
    <t>0230235</t>
  </si>
  <si>
    <t>0230334</t>
  </si>
  <si>
    <t>0230342</t>
  </si>
  <si>
    <t>0230367</t>
  </si>
  <si>
    <t>0230458</t>
  </si>
  <si>
    <t>0230532</t>
  </si>
  <si>
    <t>0230557</t>
  </si>
  <si>
    <t>0230573</t>
  </si>
  <si>
    <t>YANAMAYO</t>
  </si>
  <si>
    <t>0230599</t>
  </si>
  <si>
    <t>0230888</t>
  </si>
  <si>
    <t>0230979</t>
  </si>
  <si>
    <t>TUNUHUIRICHICO</t>
  </si>
  <si>
    <t>0230995</t>
  </si>
  <si>
    <t>0231043</t>
  </si>
  <si>
    <t>0231670</t>
  </si>
  <si>
    <t>0231712</t>
  </si>
  <si>
    <t>0243840</t>
  </si>
  <si>
    <t>0474361</t>
  </si>
  <si>
    <t>0618421</t>
  </si>
  <si>
    <t>0618439</t>
  </si>
  <si>
    <t>UROS TORANI PATA</t>
  </si>
  <si>
    <t>0227421</t>
  </si>
  <si>
    <t>0804286</t>
  </si>
  <si>
    <t>0804294</t>
  </si>
  <si>
    <t>1023753</t>
  </si>
  <si>
    <t>0239079</t>
  </si>
  <si>
    <t>1025766</t>
  </si>
  <si>
    <t>CHIARAQUE</t>
  </si>
  <si>
    <t>1029958</t>
  </si>
  <si>
    <t>1154459</t>
  </si>
  <si>
    <t>0230136</t>
  </si>
  <si>
    <t>70003 SAGRADO CORAZON DE JESUS</t>
  </si>
  <si>
    <t>0230151</t>
  </si>
  <si>
    <t>70005 CORAZON DE JESUS</t>
  </si>
  <si>
    <t>0230201</t>
  </si>
  <si>
    <t>70010 GRAN UNIDAD ESCOLAR SAN CARLOS</t>
  </si>
  <si>
    <t>0230284</t>
  </si>
  <si>
    <t>70018 SAN JOSE DE HUARAYA</t>
  </si>
  <si>
    <t>0230359</t>
  </si>
  <si>
    <t>70025 INDEPENDENCIA NACIONAL</t>
  </si>
  <si>
    <t>0230391</t>
  </si>
  <si>
    <t>0230722</t>
  </si>
  <si>
    <t>70064 SAN MARTIN DE PORRES</t>
  </si>
  <si>
    <t>0618413</t>
  </si>
  <si>
    <t>70655 INTERCULTURAL PUNO</t>
  </si>
  <si>
    <t>1025758</t>
  </si>
  <si>
    <t>70801 NUESTRA SEÑORA DE GUADALUPE</t>
  </si>
  <si>
    <t>1029818</t>
  </si>
  <si>
    <t>0243857</t>
  </si>
  <si>
    <t>71001 ALMIRANTE MIGUEL GRAU</t>
  </si>
  <si>
    <t>0243972</t>
  </si>
  <si>
    <t>0230672</t>
  </si>
  <si>
    <t>0230706</t>
  </si>
  <si>
    <t>0559328</t>
  </si>
  <si>
    <t>LLANQUERI</t>
  </si>
  <si>
    <t>0631366</t>
  </si>
  <si>
    <t>CRUSANI</t>
  </si>
  <si>
    <t>0660332</t>
  </si>
  <si>
    <t>0515940</t>
  </si>
  <si>
    <t>0230177</t>
  </si>
  <si>
    <t>0230714</t>
  </si>
  <si>
    <t>0503029</t>
  </si>
  <si>
    <t>0487330</t>
  </si>
  <si>
    <t>CHACO</t>
  </si>
  <si>
    <t>0660266</t>
  </si>
  <si>
    <t>0477976</t>
  </si>
  <si>
    <t>0230508</t>
  </si>
  <si>
    <t>0230680</t>
  </si>
  <si>
    <t>0226985</t>
  </si>
  <si>
    <t>0474544</t>
  </si>
  <si>
    <t>0239038</t>
  </si>
  <si>
    <t>0546911</t>
  </si>
  <si>
    <t>0240341</t>
  </si>
  <si>
    <t>ALFONSO TORRES LUNA</t>
  </si>
  <si>
    <t>Secundaria</t>
  </si>
  <si>
    <t>1418169</t>
  </si>
  <si>
    <t>AYMARA</t>
  </si>
  <si>
    <t xml:space="preserve">A3  - Pública - Municipalidad                                     </t>
  </si>
  <si>
    <t>1029982</t>
  </si>
  <si>
    <t>0579029</t>
  </si>
  <si>
    <t>CARLOS DANTE NAVA</t>
  </si>
  <si>
    <t>1385061</t>
  </si>
  <si>
    <t>CCAPALLA</t>
  </si>
  <si>
    <t>0578971</t>
  </si>
  <si>
    <t>ENRIQUE ENCINAS FRANCO</t>
  </si>
  <si>
    <t>1541887</t>
  </si>
  <si>
    <t>FLORENTINO AMEGHINO</t>
  </si>
  <si>
    <t>1025154</t>
  </si>
  <si>
    <t>FRANCISCO BOLOGNESI CERVANTES</t>
  </si>
  <si>
    <t>1260124</t>
  </si>
  <si>
    <t>GILATAMARCA</t>
  </si>
  <si>
    <t>0615351</t>
  </si>
  <si>
    <t>1572544</t>
  </si>
  <si>
    <t>MANCO CAPAC</t>
  </si>
  <si>
    <t>0535864</t>
  </si>
  <si>
    <t>1025196</t>
  </si>
  <si>
    <t>0660282</t>
  </si>
  <si>
    <t>1027820</t>
  </si>
  <si>
    <t>TAIPICIRCA</t>
  </si>
  <si>
    <t>0744441</t>
  </si>
  <si>
    <t>1025113</t>
  </si>
  <si>
    <t>0474494</t>
  </si>
  <si>
    <t>TUPAC AMARU II</t>
  </si>
  <si>
    <t>0706580</t>
  </si>
  <si>
    <t>TUPAQ KATARI</t>
  </si>
  <si>
    <t>0631135</t>
  </si>
  <si>
    <t>MIGUEL GRAU</t>
  </si>
  <si>
    <t>1025394</t>
  </si>
  <si>
    <t>1376938</t>
  </si>
  <si>
    <t>CRFA AMANECER QOLLA</t>
  </si>
  <si>
    <t xml:space="preserve">A4  - Pública - En convenio                                       </t>
  </si>
  <si>
    <t>0507533</t>
  </si>
  <si>
    <t>SAN ANDRES</t>
  </si>
  <si>
    <t>1564608</t>
  </si>
  <si>
    <t>SAN JOSE DE LLUNGO</t>
  </si>
  <si>
    <t>1023407</t>
  </si>
  <si>
    <t>CORAZON DE CRISTO</t>
  </si>
  <si>
    <t>0239723</t>
  </si>
  <si>
    <t>ENRIQUE TORRES BELON</t>
  </si>
  <si>
    <t>0578930</t>
  </si>
  <si>
    <t>FRAY SAN MARTIN DE PORRES</t>
  </si>
  <si>
    <t>1364629</t>
  </si>
  <si>
    <t>1154491</t>
  </si>
  <si>
    <t>JOSE ABELARDO QUIÑONES</t>
  </si>
  <si>
    <t>0474452</t>
  </si>
  <si>
    <t>JOSE CARLOS MARIATEGUI</t>
  </si>
  <si>
    <t>1023365</t>
  </si>
  <si>
    <t>JOSE OLAYA BALANDRA</t>
  </si>
  <si>
    <t>1669753</t>
  </si>
  <si>
    <t>COAR PUNO</t>
  </si>
  <si>
    <t>0240358</t>
  </si>
  <si>
    <t>EMILIO ROMERO PADILLA</t>
  </si>
  <si>
    <t>0521997</t>
  </si>
  <si>
    <t>INCA GARCILAZO DE LA VEGA</t>
  </si>
  <si>
    <t>1400738</t>
  </si>
  <si>
    <t>1023480</t>
  </si>
  <si>
    <t>INDEPENDENCIA NACIONAL</t>
  </si>
  <si>
    <t>1023522</t>
  </si>
  <si>
    <t>1023563</t>
  </si>
  <si>
    <t>MARIANO MELGAR VALDIVIESO</t>
  </si>
  <si>
    <t>1023605</t>
  </si>
  <si>
    <t>1023647</t>
  </si>
  <si>
    <t>0578955</t>
  </si>
  <si>
    <t>SAN AGUSTIN</t>
  </si>
  <si>
    <t>0578963</t>
  </si>
  <si>
    <t>1023688</t>
  </si>
  <si>
    <t>TECNICO INDUSTRIAL TAHUANTINSUYO</t>
  </si>
  <si>
    <t>1753730</t>
  </si>
  <si>
    <t>MIGUEL GRAU SEMINARIO</t>
  </si>
  <si>
    <t>0522193</t>
  </si>
  <si>
    <t>1746304</t>
  </si>
  <si>
    <t>0474569</t>
  </si>
  <si>
    <t>1571470</t>
  </si>
  <si>
    <t>SAN MIGUEL</t>
  </si>
  <si>
    <t>1372861</t>
  </si>
  <si>
    <t>TECNICO AGROPECUARIO CHARAMAYA</t>
  </si>
  <si>
    <t>1571587</t>
  </si>
  <si>
    <t>CESAR VALLEJO</t>
  </si>
  <si>
    <t>0522292</t>
  </si>
  <si>
    <t>0489963</t>
  </si>
  <si>
    <t>EDUARDO BENIGNO LUQUE ROMERO</t>
  </si>
  <si>
    <t>1025808</t>
  </si>
  <si>
    <t>1023928</t>
  </si>
  <si>
    <t>MARISCAL SUCRE</t>
  </si>
  <si>
    <t>1025816</t>
  </si>
  <si>
    <t>1024041</t>
  </si>
  <si>
    <t>0474502</t>
  </si>
  <si>
    <t>1024082</t>
  </si>
  <si>
    <t>GAMALIEL CHURATA</t>
  </si>
  <si>
    <t>0615203</t>
  </si>
  <si>
    <t>JULIO GONZALES RUIZ</t>
  </si>
  <si>
    <t>0474510</t>
  </si>
  <si>
    <t>0521799</t>
  </si>
  <si>
    <t>0239822</t>
  </si>
  <si>
    <t>0239814</t>
  </si>
  <si>
    <t>45 EMILIO ROMERO PADILLA</t>
  </si>
  <si>
    <t>1024074</t>
  </si>
  <si>
    <t>0578823</t>
  </si>
  <si>
    <t>CARLOS RUBINA BURGOS</t>
  </si>
  <si>
    <t>0578815</t>
  </si>
  <si>
    <t>0240184</t>
  </si>
  <si>
    <t>GLORIOSO SAN CARLOS</t>
  </si>
  <si>
    <t>0240176</t>
  </si>
  <si>
    <t>GRAN UNIDAD ESCOLAR SAN CARLOS</t>
  </si>
  <si>
    <t>1372879</t>
  </si>
  <si>
    <t xml:space="preserve">A2  - Pública - Otro Sector Público                               </t>
  </si>
  <si>
    <t>0578773</t>
  </si>
  <si>
    <t>0578799</t>
  </si>
  <si>
    <t>1024033</t>
  </si>
  <si>
    <t>JOSE CARLOS MARIATEGUI APLICACION UNA</t>
  </si>
  <si>
    <t>0240267</t>
  </si>
  <si>
    <t>MARIA AUXILIADORA</t>
  </si>
  <si>
    <t>0618447</t>
  </si>
  <si>
    <t>POLITECNICO HUASCAR</t>
  </si>
  <si>
    <t>1029974</t>
  </si>
  <si>
    <t>SAN ANTONIO DE PADUA</t>
  </si>
  <si>
    <t>0701557</t>
  </si>
  <si>
    <t>SAN JOSE</t>
  </si>
  <si>
    <t>0239798</t>
  </si>
  <si>
    <t>SAN JUAN BOSCO</t>
  </si>
  <si>
    <t>1721471</t>
  </si>
  <si>
    <t>ORKAPATA</t>
  </si>
  <si>
    <t>0240259</t>
  </si>
  <si>
    <t>1025774</t>
  </si>
  <si>
    <t>1029644</t>
  </si>
  <si>
    <t>1024124</t>
  </si>
  <si>
    <t>1571439</t>
  </si>
  <si>
    <t>0536912</t>
  </si>
  <si>
    <t>SAN FRANCISCO</t>
  </si>
  <si>
    <t>0631333</t>
  </si>
  <si>
    <t>JUAN BUSTAMANTE DUEÑAS</t>
  </si>
  <si>
    <t>1569219</t>
  </si>
  <si>
    <t>CENTRO CIVICO COMERCIAL</t>
  </si>
  <si>
    <t>1025311</t>
  </si>
  <si>
    <t>Técnico Productiva</t>
  </si>
  <si>
    <t>JIRON LIMA S/N</t>
  </si>
  <si>
    <t>0701623</t>
  </si>
  <si>
    <t>JIRON JOSE CARLOS MARIATEGUI S/N</t>
  </si>
  <si>
    <t>1155308</t>
  </si>
  <si>
    <t>Paucarcolla</t>
  </si>
  <si>
    <t>ILLPA</t>
  </si>
  <si>
    <t>1576560</t>
  </si>
  <si>
    <t>Plateria</t>
  </si>
  <si>
    <t>0701607</t>
  </si>
  <si>
    <t>0547414</t>
  </si>
  <si>
    <t>JIRON PUNO 415</t>
  </si>
  <si>
    <t>0701649</t>
  </si>
  <si>
    <t>ARTE Y FOLKLORE</t>
  </si>
  <si>
    <t>1259449</t>
  </si>
  <si>
    <t>JIRON ILAVE 269</t>
  </si>
  <si>
    <t>0240069</t>
  </si>
  <si>
    <t>ESTABLECIMIENTO PENAL YANAMAYO</t>
  </si>
  <si>
    <t>1024678</t>
  </si>
  <si>
    <t>SAN MARTIN DE PORRAS</t>
  </si>
  <si>
    <t>Criterio CETPRO</t>
  </si>
  <si>
    <t>SI(K882="Rural",I882*2*12,SI(K882="Rural 1",I882*3.5*12,SI(K882="Rural 2",I882*3*12,SI(K882="Rural 3",I882*2.5*12,SI(K882="Urbana",I882*1.4*12,SI(K882="Urbana 1",I882*1.3*12,0))))))</t>
  </si>
  <si>
    <t>Mañazo</t>
  </si>
  <si>
    <t>Sector Educación</t>
  </si>
  <si>
    <t>Puno</t>
  </si>
  <si>
    <t>1360155</t>
  </si>
  <si>
    <t>1360130</t>
  </si>
  <si>
    <t>1024355</t>
  </si>
  <si>
    <t>1564590</t>
  </si>
  <si>
    <t>0239632</t>
  </si>
  <si>
    <t>CEBA - GLORIOSO SAN CARLOS</t>
  </si>
  <si>
    <t>1724855</t>
  </si>
  <si>
    <t>JIRON LOS ANDES 246</t>
  </si>
  <si>
    <t>1360148</t>
  </si>
  <si>
    <t>1024314</t>
  </si>
  <si>
    <t>1331883</t>
  </si>
  <si>
    <t>1702331</t>
  </si>
  <si>
    <t>1025741</t>
  </si>
  <si>
    <t>0240523</t>
  </si>
  <si>
    <t>0240408</t>
  </si>
  <si>
    <t>1024397</t>
  </si>
  <si>
    <t>1764067</t>
  </si>
  <si>
    <t>1025881</t>
  </si>
  <si>
    <t>PRITE PUNO</t>
  </si>
  <si>
    <t xml:space="preserve">E0 - Básica Especial - PRITE       </t>
  </si>
  <si>
    <t xml:space="preserve">Educación Básica Especial     </t>
  </si>
  <si>
    <t>1738277</t>
  </si>
  <si>
    <t>NIÑO JESUS DE PRAGA</t>
  </si>
  <si>
    <t xml:space="preserve">E1 - Básica Especial - Inicial     </t>
  </si>
  <si>
    <t>1738285</t>
  </si>
  <si>
    <t>NUESTRA SEÑORA DE COPACABANA</t>
  </si>
  <si>
    <t>0521195</t>
  </si>
  <si>
    <t xml:space="preserve">E2 - Básica Especial - Primaria    </t>
  </si>
  <si>
    <t>1024595</t>
  </si>
  <si>
    <t>Inicial</t>
  </si>
  <si>
    <t xml:space="preserve">Inicial          </t>
  </si>
  <si>
    <t>1193</t>
  </si>
  <si>
    <t>1206</t>
  </si>
  <si>
    <t>1212</t>
  </si>
  <si>
    <t>1238</t>
  </si>
  <si>
    <t>1249</t>
  </si>
  <si>
    <t>1260</t>
  </si>
  <si>
    <t>1308</t>
  </si>
  <si>
    <t>204</t>
  </si>
  <si>
    <t>258</t>
  </si>
  <si>
    <t>312</t>
  </si>
  <si>
    <t>396</t>
  </si>
  <si>
    <t>70085</t>
  </si>
  <si>
    <t>70158</t>
  </si>
  <si>
    <t>QUINUAPATA</t>
  </si>
  <si>
    <t>291</t>
  </si>
  <si>
    <t>1192</t>
  </si>
  <si>
    <t>1218 NUEVO AMANECER DE BUENAVISTA</t>
  </si>
  <si>
    <t>1248</t>
  </si>
  <si>
    <t>SAN ANTONIO DE UMAYO</t>
  </si>
  <si>
    <t>ANANZAYA</t>
  </si>
  <si>
    <t>1300</t>
  </si>
  <si>
    <t>293</t>
  </si>
  <si>
    <t>SAN JERONIMO</t>
  </si>
  <si>
    <t>1257</t>
  </si>
  <si>
    <t>CAMPANARIO</t>
  </si>
  <si>
    <t>1259</t>
  </si>
  <si>
    <t>1286</t>
  </si>
  <si>
    <t>1290</t>
  </si>
  <si>
    <t>201</t>
  </si>
  <si>
    <t>297</t>
  </si>
  <si>
    <t>298</t>
  </si>
  <si>
    <t>1236</t>
  </si>
  <si>
    <t>206</t>
  </si>
  <si>
    <t>300</t>
  </si>
  <si>
    <t>329</t>
  </si>
  <si>
    <t>1208</t>
  </si>
  <si>
    <t>1221</t>
  </si>
  <si>
    <t>1292</t>
  </si>
  <si>
    <t>289</t>
  </si>
  <si>
    <t>1302</t>
  </si>
  <si>
    <t>215</t>
  </si>
  <si>
    <t>1226</t>
  </si>
  <si>
    <t>1243</t>
  </si>
  <si>
    <t>209</t>
  </si>
  <si>
    <t>CANCHARANI PAMPA</t>
  </si>
  <si>
    <t>TITILE</t>
  </si>
  <si>
    <t>295</t>
  </si>
  <si>
    <t>323</t>
  </si>
  <si>
    <t>225</t>
  </si>
  <si>
    <t>268</t>
  </si>
  <si>
    <t>299</t>
  </si>
  <si>
    <t>380</t>
  </si>
  <si>
    <t>1201</t>
  </si>
  <si>
    <t>1242</t>
  </si>
  <si>
    <t>PERKA</t>
  </si>
  <si>
    <t>202</t>
  </si>
  <si>
    <t>257</t>
  </si>
  <si>
    <t>1791474</t>
  </si>
  <si>
    <t>ISLA TUPIRI CORAZON</t>
  </si>
  <si>
    <t>1205</t>
  </si>
  <si>
    <t>192</t>
  </si>
  <si>
    <t>197</t>
  </si>
  <si>
    <t>208</t>
  </si>
  <si>
    <t>224</t>
  </si>
  <si>
    <t>248</t>
  </si>
  <si>
    <t>249</t>
  </si>
  <si>
    <t>252</t>
  </si>
  <si>
    <t>253</t>
  </si>
  <si>
    <t>254</t>
  </si>
  <si>
    <t>255</t>
  </si>
  <si>
    <t>264</t>
  </si>
  <si>
    <t>270</t>
  </si>
  <si>
    <t>274</t>
  </si>
  <si>
    <t>275</t>
  </si>
  <si>
    <t>276</t>
  </si>
  <si>
    <t>278</t>
  </si>
  <si>
    <t>VILLA PAXA</t>
  </si>
  <si>
    <t>279</t>
  </si>
  <si>
    <t>287</t>
  </si>
  <si>
    <t>288</t>
  </si>
  <si>
    <t>EL MIRADOR DE YANAMAYO</t>
  </si>
  <si>
    <t>290</t>
  </si>
  <si>
    <t>294</t>
  </si>
  <si>
    <t>296</t>
  </si>
  <si>
    <t>322</t>
  </si>
  <si>
    <t>325</t>
  </si>
  <si>
    <t>327</t>
  </si>
  <si>
    <t>330</t>
  </si>
  <si>
    <t>332</t>
  </si>
  <si>
    <t>379</t>
  </si>
  <si>
    <t>70160</t>
  </si>
  <si>
    <t>COMPLEJO EDUCATIVO AGROPECUARIO</t>
  </si>
  <si>
    <t>VIRGEN DE LA CANDELARIA</t>
  </si>
  <si>
    <t>240</t>
  </si>
  <si>
    <t>210</t>
  </si>
  <si>
    <t>CAYRANI</t>
  </si>
  <si>
    <t>213</t>
  </si>
  <si>
    <t>AYMAVE</t>
  </si>
  <si>
    <t>CHALLACOLLO</t>
  </si>
  <si>
    <t>3971070</t>
  </si>
  <si>
    <t>3971071</t>
  </si>
  <si>
    <t>3971086</t>
  </si>
  <si>
    <t>HORIZONTES BRILLANTES</t>
  </si>
  <si>
    <t>3971072</t>
  </si>
  <si>
    <t>LOS ROSALES ISCATA</t>
  </si>
  <si>
    <t>CHACAPADJA</t>
  </si>
  <si>
    <t>3971084</t>
  </si>
  <si>
    <t>MIS PRIMEROS PASOS</t>
  </si>
  <si>
    <t>COCHELA</t>
  </si>
  <si>
    <t>3971073</t>
  </si>
  <si>
    <t>HUELLITAS DE AMOR</t>
  </si>
  <si>
    <t>TICANIPAMPA</t>
  </si>
  <si>
    <t>3971067</t>
  </si>
  <si>
    <t>3971064</t>
  </si>
  <si>
    <t>HUAYLLAME</t>
  </si>
  <si>
    <t>3971069</t>
  </si>
  <si>
    <t>HUAYLLANE</t>
  </si>
  <si>
    <t>KARANA</t>
  </si>
  <si>
    <t>3971068</t>
  </si>
  <si>
    <t>3971065</t>
  </si>
  <si>
    <t>3971087</t>
  </si>
  <si>
    <t>CHILICHUPA</t>
  </si>
  <si>
    <t>3971075</t>
  </si>
  <si>
    <t>PASITOS MAGICOS</t>
  </si>
  <si>
    <t>TUFRE</t>
  </si>
  <si>
    <t>HACIENDA CANLLACCOLLO</t>
  </si>
  <si>
    <t>CENTRAL</t>
  </si>
  <si>
    <t>ANEXO CORTE</t>
  </si>
  <si>
    <t>3971076</t>
  </si>
  <si>
    <t>LOS CAMPEONES MACHALLATA</t>
  </si>
  <si>
    <t>CATACURANI</t>
  </si>
  <si>
    <t>3971078</t>
  </si>
  <si>
    <t>3971079</t>
  </si>
  <si>
    <t>MI PEQUEÑO MUNDO</t>
  </si>
  <si>
    <t>TIJIRA</t>
  </si>
  <si>
    <t>3974891</t>
  </si>
  <si>
    <t>3971077</t>
  </si>
  <si>
    <t>MIS TESORITOS</t>
  </si>
  <si>
    <t>SAN JOSE DE HUANCARANI</t>
  </si>
  <si>
    <t>3971088</t>
  </si>
  <si>
    <t>ISLA KAPI CRUZ GRANDE</t>
  </si>
  <si>
    <t>3971063</t>
  </si>
  <si>
    <t>KAPI CRUZ GRANDE</t>
  </si>
  <si>
    <t>3971060</t>
  </si>
  <si>
    <t>LOS GIRASOLES</t>
  </si>
  <si>
    <t>3971059</t>
  </si>
  <si>
    <t>MI RINCON MAGICO</t>
  </si>
  <si>
    <t>3971061</t>
  </si>
  <si>
    <t>NIÑOS PIONEROS</t>
  </si>
  <si>
    <t>PAMPILLA</t>
  </si>
  <si>
    <t>LUIS DUEÑAS PERALTA</t>
  </si>
  <si>
    <t>SALCEDO TEPRO</t>
  </si>
  <si>
    <t>CCOACCASE / COAJASI</t>
  </si>
  <si>
    <t>3971080</t>
  </si>
  <si>
    <t>SEMILLAS DE AMOR</t>
  </si>
  <si>
    <t>70075</t>
  </si>
  <si>
    <t>70078</t>
  </si>
  <si>
    <t>70083</t>
  </si>
  <si>
    <t>70084</t>
  </si>
  <si>
    <t>70087</t>
  </si>
  <si>
    <t>70093</t>
  </si>
  <si>
    <t>70098</t>
  </si>
  <si>
    <t>70099</t>
  </si>
  <si>
    <t>70100</t>
  </si>
  <si>
    <t>70101</t>
  </si>
  <si>
    <t>70103</t>
  </si>
  <si>
    <t>70104</t>
  </si>
  <si>
    <t>70106</t>
  </si>
  <si>
    <t>70107</t>
  </si>
  <si>
    <t>70112</t>
  </si>
  <si>
    <t>70116</t>
  </si>
  <si>
    <t>70118</t>
  </si>
  <si>
    <t>70119</t>
  </si>
  <si>
    <t>70122</t>
  </si>
  <si>
    <t>70127</t>
  </si>
  <si>
    <t>70129</t>
  </si>
  <si>
    <t>70131</t>
  </si>
  <si>
    <t>70136</t>
  </si>
  <si>
    <t>70137</t>
  </si>
  <si>
    <t>70138</t>
  </si>
  <si>
    <t>70139</t>
  </si>
  <si>
    <t>70143</t>
  </si>
  <si>
    <t>70145</t>
  </si>
  <si>
    <t>70146</t>
  </si>
  <si>
    <t>70147</t>
  </si>
  <si>
    <t>70148</t>
  </si>
  <si>
    <t>70153</t>
  </si>
  <si>
    <t>70154</t>
  </si>
  <si>
    <t>70163</t>
  </si>
  <si>
    <t>70168</t>
  </si>
  <si>
    <t>70169</t>
  </si>
  <si>
    <t>70170</t>
  </si>
  <si>
    <t>70616</t>
  </si>
  <si>
    <t>70653</t>
  </si>
  <si>
    <t>70678</t>
  </si>
  <si>
    <t>70695</t>
  </si>
  <si>
    <t>70709</t>
  </si>
  <si>
    <t>70710</t>
  </si>
  <si>
    <t>70713</t>
  </si>
  <si>
    <t>70720</t>
  </si>
  <si>
    <t>70721</t>
  </si>
  <si>
    <t>70723</t>
  </si>
  <si>
    <t>70727</t>
  </si>
  <si>
    <t>70741</t>
  </si>
  <si>
    <t>70744</t>
  </si>
  <si>
    <t>70756</t>
  </si>
  <si>
    <t>71544</t>
  </si>
  <si>
    <t>70008</t>
  </si>
  <si>
    <t>70042</t>
  </si>
  <si>
    <t>70706</t>
  </si>
  <si>
    <t>70708</t>
  </si>
  <si>
    <t>70715</t>
  </si>
  <si>
    <t>70716</t>
  </si>
  <si>
    <t>70015</t>
  </si>
  <si>
    <t>70016</t>
  </si>
  <si>
    <t>70017</t>
  </si>
  <si>
    <t>70019</t>
  </si>
  <si>
    <t>70020</t>
  </si>
  <si>
    <t>70021</t>
  </si>
  <si>
    <t>70027</t>
  </si>
  <si>
    <t>70028</t>
  </si>
  <si>
    <t>70036</t>
  </si>
  <si>
    <t>70039</t>
  </si>
  <si>
    <t>70046</t>
  </si>
  <si>
    <t>70076</t>
  </si>
  <si>
    <t>70086</t>
  </si>
  <si>
    <t>70096</t>
  </si>
  <si>
    <t>70111</t>
  </si>
  <si>
    <t>70117</t>
  </si>
  <si>
    <t>70120</t>
  </si>
  <si>
    <t>70121</t>
  </si>
  <si>
    <t>70123</t>
  </si>
  <si>
    <t>SAN JOSE PUCANI</t>
  </si>
  <si>
    <t>70125</t>
  </si>
  <si>
    <t>70135</t>
  </si>
  <si>
    <t>70165</t>
  </si>
  <si>
    <t>70694</t>
  </si>
  <si>
    <t>70030</t>
  </si>
  <si>
    <t>70031</t>
  </si>
  <si>
    <t>70032</t>
  </si>
  <si>
    <t>70068</t>
  </si>
  <si>
    <t>70069</t>
  </si>
  <si>
    <t>70070</t>
  </si>
  <si>
    <t>70072</t>
  </si>
  <si>
    <t>70609</t>
  </si>
  <si>
    <t>70667</t>
  </si>
  <si>
    <t>70704</t>
  </si>
  <si>
    <t>70705</t>
  </si>
  <si>
    <t>70038</t>
  </si>
  <si>
    <t>70052</t>
  </si>
  <si>
    <t>70066</t>
  </si>
  <si>
    <t>70071</t>
  </si>
  <si>
    <t>70011</t>
  </si>
  <si>
    <t>70044</t>
  </si>
  <si>
    <t>70606</t>
  </si>
  <si>
    <t>70702</t>
  </si>
  <si>
    <t>70703</t>
  </si>
  <si>
    <t>70730</t>
  </si>
  <si>
    <t>70731</t>
  </si>
  <si>
    <t>70804</t>
  </si>
  <si>
    <t>70805</t>
  </si>
  <si>
    <t>70006</t>
  </si>
  <si>
    <t>70022</t>
  </si>
  <si>
    <t>70053</t>
  </si>
  <si>
    <t>70061</t>
  </si>
  <si>
    <t>70645</t>
  </si>
  <si>
    <t>70712</t>
  </si>
  <si>
    <t>70091</t>
  </si>
  <si>
    <t>70113</t>
  </si>
  <si>
    <t>70126</t>
  </si>
  <si>
    <t>70133</t>
  </si>
  <si>
    <t>70150</t>
  </si>
  <si>
    <t>70151</t>
  </si>
  <si>
    <t>70155</t>
  </si>
  <si>
    <t>70622</t>
  </si>
  <si>
    <t>70651</t>
  </si>
  <si>
    <t>70698</t>
  </si>
  <si>
    <t>70722</t>
  </si>
  <si>
    <t>70724</t>
  </si>
  <si>
    <t>70728</t>
  </si>
  <si>
    <t>70077</t>
  </si>
  <si>
    <t>70088</t>
  </si>
  <si>
    <t>70089</t>
  </si>
  <si>
    <t>70095</t>
  </si>
  <si>
    <t>70102</t>
  </si>
  <si>
    <t>70105</t>
  </si>
  <si>
    <t>70108</t>
  </si>
  <si>
    <t>70109</t>
  </si>
  <si>
    <t>70110</t>
  </si>
  <si>
    <t>70114</t>
  </si>
  <si>
    <t>70124</t>
  </si>
  <si>
    <t>70144</t>
  </si>
  <si>
    <t>70159</t>
  </si>
  <si>
    <t>70166</t>
  </si>
  <si>
    <t>70660</t>
  </si>
  <si>
    <t>70684</t>
  </si>
  <si>
    <t>70725</t>
  </si>
  <si>
    <t>70757</t>
  </si>
  <si>
    <t>70001</t>
  </si>
  <si>
    <t>70004</t>
  </si>
  <si>
    <t>70013</t>
  </si>
  <si>
    <t>70023</t>
  </si>
  <si>
    <t>70024</t>
  </si>
  <si>
    <t>70026</t>
  </si>
  <si>
    <t>70035</t>
  </si>
  <si>
    <t>70043</t>
  </si>
  <si>
    <t>70045</t>
  </si>
  <si>
    <t>70051</t>
  </si>
  <si>
    <t>70081</t>
  </si>
  <si>
    <t>70090</t>
  </si>
  <si>
    <t>70092</t>
  </si>
  <si>
    <t>70097</t>
  </si>
  <si>
    <t>70164</t>
  </si>
  <si>
    <t>70620</t>
  </si>
  <si>
    <t>70623</t>
  </si>
  <si>
    <t>70656</t>
  </si>
  <si>
    <t>70657</t>
  </si>
  <si>
    <t>70682</t>
  </si>
  <si>
    <t>70717</t>
  </si>
  <si>
    <t>UROSTRIBUNA</t>
  </si>
  <si>
    <t>70726</t>
  </si>
  <si>
    <t>70802</t>
  </si>
  <si>
    <t>70806</t>
  </si>
  <si>
    <t>70808</t>
  </si>
  <si>
    <t>70059</t>
  </si>
  <si>
    <t>70062</t>
  </si>
  <si>
    <t>70647</t>
  </si>
  <si>
    <t>70688</t>
  </si>
  <si>
    <t>70697</t>
  </si>
  <si>
    <t>70699 GAMALIEL CHURATA</t>
  </si>
  <si>
    <t>70007</t>
  </si>
  <si>
    <t>70063</t>
  </si>
  <si>
    <t>70628</t>
  </si>
  <si>
    <t>70700</t>
  </si>
  <si>
    <t>70701</t>
  </si>
  <si>
    <t>70707</t>
  </si>
  <si>
    <t>70040</t>
  </si>
  <si>
    <t>70060</t>
  </si>
  <si>
    <t>70711</t>
  </si>
  <si>
    <t>70719</t>
  </si>
  <si>
    <t>70733</t>
  </si>
  <si>
    <t>70734</t>
  </si>
  <si>
    <t>AGROPECUARIO THUNUHUAYA</t>
  </si>
  <si>
    <t>SAN JUAN DE HUATTA</t>
  </si>
  <si>
    <t>AGROINDUSTRIAL DE CCOTA</t>
  </si>
  <si>
    <t>MANUEL ZUÑIGA CAMACHO</t>
  </si>
  <si>
    <t>32</t>
  </si>
  <si>
    <t>MILITAR INCA MANCO CAPAC</t>
  </si>
  <si>
    <t>Acora</t>
  </si>
  <si>
    <t>Huata</t>
  </si>
  <si>
    <t>INKATEC</t>
  </si>
  <si>
    <t>Convenio con Sector Educación</t>
  </si>
  <si>
    <t>AVENIDA EJERCITO S/N ETAPA I</t>
  </si>
  <si>
    <t>Otro sector público (FF.AA.)</t>
  </si>
  <si>
    <t>Rural 1</t>
  </si>
  <si>
    <t>Rural 3</t>
  </si>
  <si>
    <t>rural 1</t>
  </si>
  <si>
    <t>Rural</t>
  </si>
  <si>
    <t>Monto Programado</t>
  </si>
  <si>
    <t>Saldo por Programar</t>
  </si>
  <si>
    <t>ITEM_BIEN</t>
  </si>
  <si>
    <t>TIPO_BIEN</t>
  </si>
  <si>
    <t>Unidad</t>
  </si>
  <si>
    <t>Precio</t>
  </si>
  <si>
    <t>ID_SUB_FINALIDAD</t>
  </si>
  <si>
    <t>PROGRAMA_INSTITUCIONAL</t>
  </si>
  <si>
    <t>ACT_PROY</t>
  </si>
  <si>
    <t>COMPONENTE</t>
  </si>
  <si>
    <t>SUB_FINALIDAD</t>
  </si>
  <si>
    <t>2.3. 1  9. 1  2</t>
  </si>
  <si>
    <t>0090</t>
  </si>
  <si>
    <t>2.3. 1  5. 1  2</t>
  </si>
  <si>
    <t>3000385</t>
  </si>
  <si>
    <t>5005943</t>
  </si>
  <si>
    <t>0038546</t>
  </si>
  <si>
    <t>711100010036</t>
  </si>
  <si>
    <t>BORRADOR BLANCO PARA LAPIZ TAMAÑO GRANDE</t>
  </si>
  <si>
    <t>718500050032</t>
  </si>
  <si>
    <t>CLIP DE METAL 33 mm X 100</t>
  </si>
  <si>
    <t>710600080012</t>
  </si>
  <si>
    <t>COLECTOR REVISTERO DE CARTON LOMO ANCHO TAMAÑO A4</t>
  </si>
  <si>
    <t>716000030040</t>
  </si>
  <si>
    <t>FECHADOR DE CAUCHO DE 4 mm</t>
  </si>
  <si>
    <t>716000040132</t>
  </si>
  <si>
    <t>LAPIZ NEGRO GRADO 2B SIN BORRADOR</t>
  </si>
  <si>
    <t>767500590010</t>
  </si>
  <si>
    <t>MEMORIA PORTATIL USB (MENOR A 1/4 UIT) DE 32 GB</t>
  </si>
  <si>
    <t>716000060395</t>
  </si>
  <si>
    <t>PLUMON DE TINTA INDELEBLE PUNTA MEDIANA COLOR NEGRO</t>
  </si>
  <si>
    <t>715000220022</t>
  </si>
  <si>
    <t>TAJADOR DE MESA ACRILICO</t>
  </si>
  <si>
    <t>2.3. 1  5. 3  1</t>
  </si>
  <si>
    <t>501100042164</t>
  </si>
  <si>
    <t>BOLSA DE POLIETILENO 2 µm X 50 cm X 60 cm COLOR NEGRO</t>
  </si>
  <si>
    <t>CIENTO</t>
  </si>
  <si>
    <t>133000080063</t>
  </si>
  <si>
    <t>CERA EN PASTA PARA PISO COLOR ROJO X 1 gal</t>
  </si>
  <si>
    <t>133000070059</t>
  </si>
  <si>
    <t>CERA LIQUIDA PARA PISO COLOR AMARILLO X 1 gal</t>
  </si>
  <si>
    <t>133000070068</t>
  </si>
  <si>
    <t>CERA LIQUIDA PARA PISO COLOR NEGRO X 1 gal</t>
  </si>
  <si>
    <t>133000070071</t>
  </si>
  <si>
    <t>CERA LIQUIDA PARA PISO COLOR ROJO X 1 gal</t>
  </si>
  <si>
    <t>135000040010</t>
  </si>
  <si>
    <t>DESATORADOR DE JEBE PARA SERVICIOS HIGIENICO DE 26 in</t>
  </si>
  <si>
    <t>133000120055</t>
  </si>
  <si>
    <t>DESINFECTANTE LIMPIADOR AROMATICO X 1 gal</t>
  </si>
  <si>
    <t>133000160124</t>
  </si>
  <si>
    <t>DETERGENTE GRANULADO X 4 kg</t>
  </si>
  <si>
    <t>135000060126</t>
  </si>
  <si>
    <t>ESCOBILLA CIRCULAR DE NAILON PARA INODORO</t>
  </si>
  <si>
    <t>135000080068</t>
  </si>
  <si>
    <t>ESCOBILLON DE CERDA PARA PISO X 40 cm</t>
  </si>
  <si>
    <t>135000360015</t>
  </si>
  <si>
    <t>GUANTE DE JEBE DE USO DOMESTICO TALLA L</t>
  </si>
  <si>
    <t>135000360016</t>
  </si>
  <si>
    <t>GUANTE DE JEBE DE USO DOMESTICO TALLA M</t>
  </si>
  <si>
    <t>135000360017</t>
  </si>
  <si>
    <t>GUANTE DE JEBE DE USO DOMESTICO TALLA S</t>
  </si>
  <si>
    <t>139200100077</t>
  </si>
  <si>
    <t>JABON DE TOCADOR LIQUIDO X 1 L</t>
  </si>
  <si>
    <t>139200100025</t>
  </si>
  <si>
    <t>JABON DE TOCADOR LIQUIDO X 500 mL</t>
  </si>
  <si>
    <t>135000140154</t>
  </si>
  <si>
    <t>JUEGO TRAPEADOR COMPLETO (MOPA DE PISO ATRAPA POLVO 30 cm + MANGO DE MADERA)</t>
  </si>
  <si>
    <t>133000220010</t>
  </si>
  <si>
    <t>KRESO X 1 gal</t>
  </si>
  <si>
    <t>133000240139</t>
  </si>
  <si>
    <t>LEJIA (HIPOCLORITO DE SODIO) AL 5.5% X 1 gal</t>
  </si>
  <si>
    <t>135000210006</t>
  </si>
  <si>
    <t>PAÑO ABSORBENTE</t>
  </si>
  <si>
    <t>139200120042</t>
  </si>
  <si>
    <t>PAPEL HIGIENICO (ROLLO PERSONAL) BLANCO DE DOBLE HOJA</t>
  </si>
  <si>
    <t>135000130006</t>
  </si>
  <si>
    <t>RECOGEDOR DE PLASTICO TAMAÑO GRANDE</t>
  </si>
  <si>
    <t>717300110482</t>
  </si>
  <si>
    <t>CARTULINA SIMPLE 140 g 50 cm X 65 cm  COLOR CELESTE</t>
  </si>
  <si>
    <t>717300110424</t>
  </si>
  <si>
    <t>CARTULINA SIMPLE 140 g 50 cm X 65 cm COLOR AMARILLO</t>
  </si>
  <si>
    <t>717300110329</t>
  </si>
  <si>
    <t>CARTULINA SIMPLE 140 g 50 cm X 65 cm COLOR BLANCO</t>
  </si>
  <si>
    <t>717300110423</t>
  </si>
  <si>
    <t>CARTULINA SIMPLE 140 g 50 cm X 65 cm COLOR ROSADO</t>
  </si>
  <si>
    <t>717300110425</t>
  </si>
  <si>
    <t>CARTULINA SIMPLE 140 g 50 cm X 65 cm COLOR VERDE</t>
  </si>
  <si>
    <t>710300010010</t>
  </si>
  <si>
    <t>CINTA ADHESIVA TRANSPARENTE 2 in X 72 yd</t>
  </si>
  <si>
    <t>710300160005</t>
  </si>
  <si>
    <t>CINTA DE PAPEL PARA ENMASCARAR - MASKING TAPE 2 in X 55 yd</t>
  </si>
  <si>
    <t>801600060001</t>
  </si>
  <si>
    <t>CONOS DE SEÑALIZACION DE COLOR ANARANJADOS 30 cm DE ALTO</t>
  </si>
  <si>
    <t>715000320027</t>
  </si>
  <si>
    <t>CUCHILLA PARA CORTAR PAPEL CON MANGO DE PLASTICO</t>
  </si>
  <si>
    <t>710300060086</t>
  </si>
  <si>
    <t>GOMA EN BARRA X 40 g</t>
  </si>
  <si>
    <t>710300060104</t>
  </si>
  <si>
    <t>GOMA LIQUIDA X 250 mL CON APLICADOR</t>
  </si>
  <si>
    <t>317500440007</t>
  </si>
  <si>
    <t>JUEGO DIDÁCTICO DE ESLABONES GEOMÉTRICOS DE PLÁSTICO X 64 PIEZAS</t>
  </si>
  <si>
    <t>317500250005</t>
  </si>
  <si>
    <t>JUEGO DIDÁCTICO DE PLANTADO DE MADERA X 25 PIEZAS</t>
  </si>
  <si>
    <t>317500380002</t>
  </si>
  <si>
    <t>JUEGO DIDÁCTICO DE TUERCAS Y PERNOS DE PLÁSTICO X 38 PIEZAS</t>
  </si>
  <si>
    <t>317500410020</t>
  </si>
  <si>
    <t>JUEGO DIDÁCTICO TABLERO DE COORDINACIÓN MAGNÉTICO CURVILINEO</t>
  </si>
  <si>
    <t>31750015</t>
  </si>
  <si>
    <t>JUEGOS DIDÁCTICOS Y SIMILARES</t>
  </si>
  <si>
    <t>31750010</t>
  </si>
  <si>
    <t>OTROS MATERIALES Y ÚTILES PARA LA ENSEÑANZA</t>
  </si>
  <si>
    <t>717200180064</t>
  </si>
  <si>
    <t>PAPEL CREPE 50 cm X 1.80 m COLOR ANARANJADO</t>
  </si>
  <si>
    <t>717200180053</t>
  </si>
  <si>
    <t>PAPEL CREPE 50 cm X 1.80 m COLOR CELESTE</t>
  </si>
  <si>
    <t>717200180062</t>
  </si>
  <si>
    <t>PAPEL CREPE 50 cm X 1.80 m COLOR GUINDA</t>
  </si>
  <si>
    <t>717200180063</t>
  </si>
  <si>
    <t>PAPEL CREPE 50 cm X 1.80 m COLOR NEGRO</t>
  </si>
  <si>
    <t>717200180057</t>
  </si>
  <si>
    <t>PAPEL CREPE 50 cm X 1.80 m COLOR ROJO</t>
  </si>
  <si>
    <t>717200180074</t>
  </si>
  <si>
    <t>PAPEL CREPE 50 cm X 1.80 m COLOR VERDE LIMON</t>
  </si>
  <si>
    <t>717200150015</t>
  </si>
  <si>
    <t>PAPEL CUADRICULADO 8 OFICIOS</t>
  </si>
  <si>
    <t>717200170100</t>
  </si>
  <si>
    <t>PAPEL LUSTRE DE 48 cm X 64 cm COLOR ROJO</t>
  </si>
  <si>
    <t>717200170102</t>
  </si>
  <si>
    <t>PAPEL LUSTRE DE 48 cm X 64 cm COLOR VERDE</t>
  </si>
  <si>
    <t>711100040005</t>
  </si>
  <si>
    <t>PASTA LIMPIA TIPOS X 35 g</t>
  </si>
  <si>
    <t>716000090044</t>
  </si>
  <si>
    <t>TAMPON CON CUBIERTA DE PLASTICO TAMAÑO GRANDE</t>
  </si>
  <si>
    <t>895700080278</t>
  </si>
  <si>
    <t>TELA FRANELA 70 cm X 1.00 m COLOR ROJO</t>
  </si>
  <si>
    <t>291000100057</t>
  </si>
  <si>
    <t>TEMPERA CON APLICADOR X 250 mL COLOR AMARILLO</t>
  </si>
  <si>
    <t>291000100055</t>
  </si>
  <si>
    <t>TEMPERA CON APLICADOR X 250 mL COLOR AZUL</t>
  </si>
  <si>
    <t>291000100056</t>
  </si>
  <si>
    <t>TEMPERA CON APLICADOR X 250 mL COLOR BLANCO</t>
  </si>
  <si>
    <t>291000100058</t>
  </si>
  <si>
    <t>TEMPERA CON APLICADOR X 250 mL COLOR NEGRO</t>
  </si>
  <si>
    <t>291000100054</t>
  </si>
  <si>
    <t>TEMPERA CON APLICADOR X 250 mL COLOR ROJO</t>
  </si>
  <si>
    <t>291000100077</t>
  </si>
  <si>
    <t>TEMPERA CON APLICADOR X 250 mL COLOR ROSADO</t>
  </si>
  <si>
    <t>291000100061</t>
  </si>
  <si>
    <t>TEMPERA CON APLICADOR X 250 mL COLOR VERDE</t>
  </si>
  <si>
    <t>291000100002</t>
  </si>
  <si>
    <t>TEMPERA X 30 mL APROX. X 7</t>
  </si>
  <si>
    <t>317500150324</t>
  </si>
  <si>
    <t>GUSANO TUNEL DE LINO PLASTIFICADO DE 60 cm X 1.80 m</t>
  </si>
  <si>
    <t>Nombre</t>
  </si>
  <si>
    <t>limpieza</t>
  </si>
  <si>
    <t>Educativo</t>
  </si>
  <si>
    <t>RAMPA DE PSICOMOTRICIDAD PARA BEBES</t>
  </si>
  <si>
    <t>317500100801</t>
  </si>
  <si>
    <t>Codigo interno</t>
  </si>
  <si>
    <t>CUADRO DE NECESIDADES 2023</t>
  </si>
  <si>
    <t>Techo Presupuestal 2023</t>
  </si>
  <si>
    <t>Escritorio</t>
  </si>
  <si>
    <t xml:space="preserve">nivel </t>
  </si>
  <si>
    <t>no</t>
  </si>
  <si>
    <t>x 50</t>
  </si>
  <si>
    <t>(*)Excluye estudiantes trasladados a otra IE</t>
  </si>
  <si>
    <t/>
  </si>
  <si>
    <t>Estudiantes por Edad</t>
  </si>
  <si>
    <t>DRE</t>
  </si>
  <si>
    <t>UGEL</t>
  </si>
  <si>
    <t>Departamento</t>
  </si>
  <si>
    <t>Provincia</t>
  </si>
  <si>
    <t>Anexo</t>
  </si>
  <si>
    <t>Matrícula Definitiva</t>
  </si>
  <si>
    <t>Matricula En Proceso</t>
  </si>
  <si>
    <t>DNI Validado</t>
  </si>
  <si>
    <t>DNI sin Validar</t>
  </si>
  <si>
    <t>Registrado sin DNI</t>
  </si>
  <si>
    <t>Total Grados</t>
  </si>
  <si>
    <t>Total Secciones</t>
  </si>
  <si>
    <t>Nòminas de Matrícula</t>
  </si>
  <si>
    <t>0 años</t>
  </si>
  <si>
    <t>1 año</t>
  </si>
  <si>
    <t>2 años</t>
  </si>
  <si>
    <t>3 años</t>
  </si>
  <si>
    <t>4 años</t>
  </si>
  <si>
    <t>5 años</t>
  </si>
  <si>
    <t>más de 5 años</t>
  </si>
  <si>
    <t>DRE Puno</t>
  </si>
  <si>
    <t>UGEL Puno</t>
  </si>
  <si>
    <t>0</t>
  </si>
  <si>
    <t xml:space="preserve">A5 - Inicial  Prog No Escolariz    </t>
  </si>
  <si>
    <t>CENTRO PUCARA</t>
  </si>
  <si>
    <t>3980128</t>
  </si>
  <si>
    <t>NIÑOS DE CENTRO PUCARA</t>
  </si>
  <si>
    <t xml:space="preserve">A2 - Inicial - Jardín              </t>
  </si>
  <si>
    <t>LLACHON / SANTA CRUZ</t>
  </si>
  <si>
    <t>LLACHON CENTRAL</t>
  </si>
  <si>
    <t>JATUNMAYO</t>
  </si>
  <si>
    <t>3983265</t>
  </si>
  <si>
    <t>OCCOCOLLO</t>
  </si>
  <si>
    <t>3983266</t>
  </si>
  <si>
    <t>SUCAIRE / SUCARI</t>
  </si>
  <si>
    <t>HUACCOCHULLO JATUCACHI</t>
  </si>
  <si>
    <t>1702885</t>
  </si>
  <si>
    <t>FERNANDO A. STAHL</t>
  </si>
  <si>
    <t>1625375</t>
  </si>
  <si>
    <t>CH'IKI</t>
  </si>
  <si>
    <t>1571124</t>
  </si>
  <si>
    <t>DIEGO J. THOMPSON</t>
  </si>
  <si>
    <t>1571181</t>
  </si>
  <si>
    <t>SAN JUAN BAUTISTA</t>
  </si>
  <si>
    <t>AZOGUINE</t>
  </si>
  <si>
    <t>1571223</t>
  </si>
  <si>
    <t>ADVENTISTA PUNO</t>
  </si>
  <si>
    <t>1571264</t>
  </si>
  <si>
    <t>EL BUEN PASTOR</t>
  </si>
  <si>
    <t xml:space="preserve">A3 - Inicial - Cuna-Jardín         </t>
  </si>
  <si>
    <t>VICTORIA/BARRIO VICTORIA</t>
  </si>
  <si>
    <t>1571355</t>
  </si>
  <si>
    <t>LAS SEMILLITAS</t>
  </si>
  <si>
    <t>1571363</t>
  </si>
  <si>
    <t>CRISTO REY</t>
  </si>
  <si>
    <t>1571413</t>
  </si>
  <si>
    <t>MARIA TERESA DE CALCUTA</t>
  </si>
  <si>
    <t>1571447</t>
  </si>
  <si>
    <t>ESPIRITU SANTO VALENTINA AGRAMONTE</t>
  </si>
  <si>
    <t>1571538</t>
  </si>
  <si>
    <t>EMANUEL</t>
  </si>
  <si>
    <t>LOS ANDES - CANCHARANI</t>
  </si>
  <si>
    <t>1762285</t>
  </si>
  <si>
    <t>PEQUEÑOS EXPLORADORES</t>
  </si>
  <si>
    <t>LOS PINOS</t>
  </si>
  <si>
    <t>1747963</t>
  </si>
  <si>
    <t>BRANDEEN</t>
  </si>
  <si>
    <t>1752427</t>
  </si>
  <si>
    <t>ORION</t>
  </si>
  <si>
    <t>1672211</t>
  </si>
  <si>
    <t>VIRGEN MARIA DE LA CANDELARIA</t>
  </si>
  <si>
    <t>1694587</t>
  </si>
  <si>
    <t>SAN PABLO NAYOL</t>
  </si>
  <si>
    <t>0538959</t>
  </si>
  <si>
    <t>NUESTRA SEÑORA DE LA MERCED</t>
  </si>
  <si>
    <t>0574947</t>
  </si>
  <si>
    <t>MARISCAL ANDRES AVELINO CACERES</t>
  </si>
  <si>
    <t>0230045</t>
  </si>
  <si>
    <t>LA INMACULADA</t>
  </si>
  <si>
    <t>1341767</t>
  </si>
  <si>
    <t>TESORITO</t>
  </si>
  <si>
    <t>1376946</t>
  </si>
  <si>
    <t>EL RECREO ESCOLAR</t>
  </si>
  <si>
    <t>1350057</t>
  </si>
  <si>
    <t>JESUS DE BELEN</t>
  </si>
  <si>
    <t>1340116</t>
  </si>
  <si>
    <t>1307669</t>
  </si>
  <si>
    <t>EL CASTILLO DE LA GRAN FAMILIA</t>
  </si>
  <si>
    <t>1436302</t>
  </si>
  <si>
    <t>CLAUDIO GALENO</t>
  </si>
  <si>
    <t>1438746</t>
  </si>
  <si>
    <t>JAMES BALDWIN</t>
  </si>
  <si>
    <t>NUEVA ESPERANZA</t>
  </si>
  <si>
    <t>1438787</t>
  </si>
  <si>
    <t>PUKARA</t>
  </si>
  <si>
    <t>1023597</t>
  </si>
  <si>
    <t>DIVINO LA PRE</t>
  </si>
  <si>
    <t>1029990</t>
  </si>
  <si>
    <t>IMAGINA SCHOOL</t>
  </si>
  <si>
    <t>1154301</t>
  </si>
  <si>
    <t>SAN IGNACIO DE LOYOLA</t>
  </si>
  <si>
    <t>3983990</t>
  </si>
  <si>
    <t>LLALLAHUANI</t>
  </si>
  <si>
    <t>CHINGARANE</t>
  </si>
  <si>
    <t>VERCUYO</t>
  </si>
  <si>
    <t>3983989</t>
  </si>
  <si>
    <t xml:space="preserve">B0 - Primaria                      </t>
  </si>
  <si>
    <t>1571389</t>
  </si>
  <si>
    <t>NUR</t>
  </si>
  <si>
    <t>0227439</t>
  </si>
  <si>
    <t>ADVENTISTA SANCAYUNI</t>
  </si>
  <si>
    <t>0227546</t>
  </si>
  <si>
    <t>0227371</t>
  </si>
  <si>
    <t>VILLA FATIMA</t>
  </si>
  <si>
    <t>0227389</t>
  </si>
  <si>
    <t>0227397</t>
  </si>
  <si>
    <t>0227405</t>
  </si>
  <si>
    <t>0227413</t>
  </si>
  <si>
    <t>1786334</t>
  </si>
  <si>
    <t>1789759</t>
  </si>
  <si>
    <t>IBEROAMERICANO</t>
  </si>
  <si>
    <t>JOSE SALCEDO</t>
  </si>
  <si>
    <t>3000700</t>
  </si>
  <si>
    <t>LIBERTADORES SCHOOL II</t>
  </si>
  <si>
    <t>3000734</t>
  </si>
  <si>
    <t>CH'IKI TECH SCHOOL</t>
  </si>
  <si>
    <t>1751742</t>
  </si>
  <si>
    <t>PRINSTON</t>
  </si>
  <si>
    <t>1751288</t>
  </si>
  <si>
    <t>COLVER</t>
  </si>
  <si>
    <t>1761287</t>
  </si>
  <si>
    <t>YACHAY SCHOOL</t>
  </si>
  <si>
    <t>1763440</t>
  </si>
  <si>
    <t>ESPIRITU SANTO</t>
  </si>
  <si>
    <t>1571561</t>
  </si>
  <si>
    <t>1571132</t>
  </si>
  <si>
    <t>1571231</t>
  </si>
  <si>
    <t>1571298</t>
  </si>
  <si>
    <t>CHAMPAGNAT DEL NIÑO DIVINO JESUS</t>
  </si>
  <si>
    <t>1571330</t>
  </si>
  <si>
    <t>1571348</t>
  </si>
  <si>
    <t>1571371</t>
  </si>
  <si>
    <t>1569193</t>
  </si>
  <si>
    <t>LEONARD EULER</t>
  </si>
  <si>
    <t>1306943</t>
  </si>
  <si>
    <t>1310945</t>
  </si>
  <si>
    <t>NOVUS ORDER</t>
  </si>
  <si>
    <t>BARRIO SAN MARTIN</t>
  </si>
  <si>
    <t>1438761</t>
  </si>
  <si>
    <t>CRAMER</t>
  </si>
  <si>
    <t>1028786</t>
  </si>
  <si>
    <t>JEAN PIAGET</t>
  </si>
  <si>
    <t>1023878</t>
  </si>
  <si>
    <t>PRESCOTT</t>
  </si>
  <si>
    <t>1023910</t>
  </si>
  <si>
    <t>1023951</t>
  </si>
  <si>
    <t>CIENCIAS LEONARDO FIBONACI</t>
  </si>
  <si>
    <t>1023993</t>
  </si>
  <si>
    <t>UROS SANTA MARIA</t>
  </si>
  <si>
    <t>1023712</t>
  </si>
  <si>
    <t>ADVENTISTA</t>
  </si>
  <si>
    <t>1023837</t>
  </si>
  <si>
    <t>1154335</t>
  </si>
  <si>
    <t xml:space="preserve">F0 - Secundaria                    </t>
  </si>
  <si>
    <t>JUAN VELASCO ALVARADO</t>
  </si>
  <si>
    <t>1571397</t>
  </si>
  <si>
    <t>0701581</t>
  </si>
  <si>
    <t>1438753</t>
  </si>
  <si>
    <t>1438779</t>
  </si>
  <si>
    <t>1306950</t>
  </si>
  <si>
    <t>0474403</t>
  </si>
  <si>
    <t>0239590</t>
  </si>
  <si>
    <t>0230052</t>
  </si>
  <si>
    <t>1571140</t>
  </si>
  <si>
    <t>1571157</t>
  </si>
  <si>
    <t>1571249</t>
  </si>
  <si>
    <t>1569201</t>
  </si>
  <si>
    <t>1561380</t>
  </si>
  <si>
    <t>1561398</t>
  </si>
  <si>
    <t>MARIANO SANTOS MATEOS</t>
  </si>
  <si>
    <t>1791136</t>
  </si>
  <si>
    <t>1761295</t>
  </si>
  <si>
    <t>1641562</t>
  </si>
  <si>
    <t>1751296</t>
  </si>
  <si>
    <t>1731322</t>
  </si>
  <si>
    <t>1645993</t>
  </si>
  <si>
    <t>1154780</t>
  </si>
  <si>
    <t>1154343</t>
  </si>
  <si>
    <t>1024157</t>
  </si>
  <si>
    <t>DIVINO MAESTRO</t>
  </si>
  <si>
    <t>1024199</t>
  </si>
  <si>
    <t>0578807</t>
  </si>
  <si>
    <t>0660290</t>
  </si>
  <si>
    <t>INCA MANCO CAPAC</t>
  </si>
  <si>
    <t>JUEGO DIDÁCTICO DE BLOQUES DE CONSTRUCCIÓN DE PLÁSTICO X 50 PIEZAS</t>
  </si>
  <si>
    <t>317500200059</t>
  </si>
  <si>
    <t xml:space="preserve"> - Aprobado</t>
  </si>
  <si>
    <t>65776</t>
  </si>
  <si>
    <t>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</si>
</sst>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S/.&quot;\ #,##0.00;&quot;S/.&quot;\ \-#,##0.00"/>
    <numFmt numFmtId="165" formatCode="_ * #,##0.00_ ;_ * \-#,##0.00_ ;_ * &quot;-&quot;??_ ;_ @_ "/>
    <numFmt numFmtId="166" formatCode="&quot;S/.&quot;\ #,##0.00"/>
    <numFmt numFmtId="167" formatCode="#,##0.0"/>
  </numFmts>
  <fonts count="5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7.5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3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  <font>
      <b/>
      <sz val="7.5"/>
      <color rgb="FF000000"/>
      <name val="Arial"/>
      <family val="2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3333CC"/>
      <name val="Arial"/>
      <family val="2"/>
    </font>
    <font>
      <b/>
      <sz val="8"/>
      <color rgb="FF3333CC"/>
      <name val="Calibri"/>
      <family val="2"/>
      <scheme val="minor"/>
    </font>
    <font>
      <b/>
      <sz val="14"/>
      <color rgb="FFC00000"/>
      <name val="Arial"/>
      <family val="2"/>
    </font>
    <font>
      <b/>
      <sz val="7.5"/>
      <color theme="0"/>
      <name val="Arial"/>
      <family val="2"/>
    </font>
    <font>
      <b/>
      <sz val="12"/>
      <color rgb="FF3333CC"/>
      <name val="Arial"/>
      <family val="2"/>
    </font>
    <font>
      <b/>
      <u/>
      <sz val="12"/>
      <name val="Arial"/>
      <family val="2"/>
    </font>
    <font>
      <b/>
      <u/>
      <sz val="12"/>
      <color rgb="FF3333CC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theme="8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sz val="11"/>
      <name val="Calibri"/>
      <family val="2"/>
      <scheme val="minor"/>
    </font>
    <font>
      <b/>
      <sz val="24"/>
      <color rgb="FF3333CC"/>
      <name val="Calibri"/>
      <family val="2"/>
      <scheme val="minor"/>
    </font>
    <font>
      <sz val="10"/>
      <color theme="1"/>
      <name val="Arial"/>
      <family val="2"/>
    </font>
    <font>
      <sz val="10"/>
      <color indexed="63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1"/>
      <name val="Calibri"/>
    </font>
    <font>
      <sz val="8"/>
      <color rgb="FF000000"/>
      <name val="Trebuchet MS"/>
    </font>
    <font>
      <b/>
      <sz val="7"/>
      <color rgb="FFFFFFFF"/>
      <name val="Trebuchet MS"/>
    </font>
    <font>
      <sz val="7"/>
      <color rgb="FF000000"/>
      <name val="Trebuchet MS"/>
    </font>
  </fonts>
  <fills count="2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65838"/>
        <bgColor rgb="FF36583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3333CC"/>
      </left>
      <right style="medium">
        <color rgb="FF3333CC"/>
      </right>
      <top style="medium">
        <color rgb="FF3333CC"/>
      </top>
      <bottom style="medium">
        <color rgb="FF3333CC"/>
      </bottom>
      <diagonal/>
    </border>
    <border>
      <left style="medium">
        <color rgb="FF3333CC"/>
      </left>
      <right/>
      <top style="medium">
        <color rgb="FF3333CC"/>
      </top>
      <bottom style="medium">
        <color rgb="FF3333CC"/>
      </bottom>
      <diagonal/>
    </border>
    <border>
      <left/>
      <right/>
      <top style="medium">
        <color rgb="FF3333CC"/>
      </top>
      <bottom style="medium">
        <color rgb="FF3333CC"/>
      </bottom>
      <diagonal/>
    </border>
    <border>
      <left/>
      <right style="medium">
        <color rgb="FF3333CC"/>
      </right>
      <top style="medium">
        <color rgb="FF3333CC"/>
      </top>
      <bottom style="medium">
        <color rgb="FF3333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</borders>
  <cellStyleXfs count="4">
    <xf numFmtId="0" fontId="0" fillId="0" borderId="0"/>
    <xf numFmtId="0" fontId="20" fillId="0" borderId="0" applyNumberFormat="0" applyFill="0" applyBorder="0" applyAlignment="0" applyProtection="0"/>
    <xf numFmtId="0" fontId="4" fillId="0" borderId="0"/>
    <xf numFmtId="0" fontId="4" fillId="0" borderId="0"/>
  </cellStyleXfs>
  <cellXfs count="219">
    <xf numFmtId="0" fontId="0" fillId="0" borderId="0" xfId="0"/>
    <xf numFmtId="0" fontId="24" fillId="0" borderId="0" xfId="0" applyFont="1" applyAlignment="1">
      <alignment horizontal="left" vertical="center" inden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5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165" fontId="9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5" fillId="0" borderId="1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2" fontId="12" fillId="0" borderId="0" xfId="0" applyNumberFormat="1" applyFont="1" applyAlignment="1" applyProtection="1">
      <alignment horizontal="left" vertical="center"/>
      <protection hidden="1"/>
    </xf>
    <xf numFmtId="165" fontId="14" fillId="6" borderId="0" xfId="0" applyNumberFormat="1" applyFont="1" applyFill="1" applyAlignment="1" applyProtection="1">
      <alignment horizontal="center" vertical="center"/>
      <protection hidden="1"/>
    </xf>
    <xf numFmtId="165" fontId="8" fillId="0" borderId="0" xfId="0" applyNumberFormat="1" applyFont="1" applyAlignment="1" applyProtection="1">
      <alignment vertical="center"/>
      <protection hidden="1"/>
    </xf>
    <xf numFmtId="166" fontId="14" fillId="4" borderId="0" xfId="0" applyNumberFormat="1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2" fontId="18" fillId="8" borderId="0" xfId="0" applyNumberFormat="1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49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7" fillId="7" borderId="0" xfId="0" applyFont="1" applyFill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vertical="center" wrapText="1"/>
      <protection hidden="1"/>
    </xf>
    <xf numFmtId="2" fontId="11" fillId="0" borderId="3" xfId="0" applyNumberFormat="1" applyFont="1" applyBorder="1" applyAlignment="1" applyProtection="1">
      <alignment vertical="center" wrapText="1"/>
      <protection hidden="1"/>
    </xf>
    <xf numFmtId="0" fontId="1" fillId="9" borderId="1" xfId="0" applyFont="1" applyFill="1" applyBorder="1" applyProtection="1">
      <protection hidden="1"/>
    </xf>
    <xf numFmtId="4" fontId="11" fillId="10" borderId="2" xfId="0" applyNumberFormat="1" applyFont="1" applyFill="1" applyBorder="1" applyProtection="1">
      <protection hidden="1"/>
    </xf>
    <xf numFmtId="4" fontId="11" fillId="0" borderId="2" xfId="0" applyNumberFormat="1" applyFont="1" applyBorder="1" applyProtection="1">
      <protection hidden="1"/>
    </xf>
    <xf numFmtId="0" fontId="1" fillId="0" borderId="1" xfId="0" applyFont="1" applyBorder="1" applyProtection="1">
      <protection hidden="1"/>
    </xf>
    <xf numFmtId="49" fontId="1" fillId="0" borderId="0" xfId="0" applyNumberFormat="1" applyFont="1" applyProtection="1">
      <protection hidden="1"/>
    </xf>
    <xf numFmtId="0" fontId="1" fillId="9" borderId="1" xfId="0" applyFont="1" applyFill="1" applyBorder="1" applyAlignment="1" applyProtection="1">
      <alignment wrapText="1"/>
      <protection hidden="1"/>
    </xf>
    <xf numFmtId="4" fontId="11" fillId="10" borderId="1" xfId="0" applyNumberFormat="1" applyFont="1" applyFill="1" applyBorder="1" applyProtection="1">
      <protection hidden="1"/>
    </xf>
    <xf numFmtId="4" fontId="11" fillId="0" borderId="1" xfId="0" applyNumberFormat="1" applyFont="1" applyBorder="1" applyProtection="1">
      <protection hidden="1"/>
    </xf>
    <xf numFmtId="0" fontId="35" fillId="18" borderId="1" xfId="0" applyFont="1" applyFill="1" applyBorder="1" applyAlignment="1" applyProtection="1">
      <alignment horizontal="center" vertical="center"/>
      <protection hidden="1"/>
    </xf>
    <xf numFmtId="0" fontId="35" fillId="18" borderId="1" xfId="0" applyFont="1" applyFill="1" applyBorder="1" applyAlignment="1" applyProtection="1">
      <alignment horizontal="center" vertical="center" wrapText="1"/>
      <protection hidden="1"/>
    </xf>
    <xf numFmtId="4" fontId="37" fillId="4" borderId="0" xfId="0" applyNumberFormat="1" applyFont="1" applyFill="1" applyProtection="1">
      <protection hidden="1"/>
    </xf>
    <xf numFmtId="4" fontId="0" fillId="0" borderId="0" xfId="0" applyNumberFormat="1"/>
    <xf numFmtId="4" fontId="38" fillId="0" borderId="0" xfId="0" applyNumberFormat="1" applyFont="1"/>
    <xf numFmtId="4" fontId="1" fillId="0" borderId="0" xfId="0" applyNumberFormat="1" applyFont="1"/>
    <xf numFmtId="0" fontId="0" fillId="3" borderId="0" xfId="0" applyFill="1"/>
    <xf numFmtId="4" fontId="37" fillId="3" borderId="0" xfId="0" applyNumberFormat="1" applyFont="1" applyFill="1" applyProtection="1">
      <protection hidden="1"/>
    </xf>
    <xf numFmtId="0" fontId="42" fillId="3" borderId="1" xfId="0" applyFont="1" applyFill="1" applyBorder="1" applyAlignment="1" applyProtection="1">
      <alignment horizontal="center" vertical="center" wrapText="1"/>
      <protection locked="0"/>
    </xf>
    <xf numFmtId="0" fontId="42" fillId="3" borderId="5" xfId="0" applyFont="1" applyFill="1" applyBorder="1" applyAlignment="1" applyProtection="1">
      <alignment horizontal="center" wrapText="1"/>
      <protection locked="0"/>
    </xf>
    <xf numFmtId="0" fontId="42" fillId="3" borderId="1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2" fontId="15" fillId="4" borderId="0" xfId="0" applyNumberFormat="1" applyFont="1" applyFill="1" applyAlignment="1" applyProtection="1">
      <alignment horizontal="center" vertical="center"/>
      <protection hidden="1"/>
    </xf>
    <xf numFmtId="49" fontId="31" fillId="0" borderId="7" xfId="0" quotePrefix="1" applyNumberFormat="1" applyFont="1" applyBorder="1" applyAlignment="1" applyProtection="1">
      <alignment horizontal="center" vertical="center" wrapText="1"/>
      <protection locked="0"/>
    </xf>
    <xf numFmtId="49" fontId="25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49" fontId="0" fillId="0" borderId="0" xfId="0" quotePrefix="1" applyNumberFormat="1" applyProtection="1">
      <protection hidden="1"/>
    </xf>
    <xf numFmtId="0" fontId="46" fillId="0" borderId="0" xfId="0" applyFont="1" applyProtection="1"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44" fillId="0" borderId="0" xfId="0" applyFont="1" applyProtection="1">
      <protection hidden="1"/>
    </xf>
    <xf numFmtId="49" fontId="44" fillId="0" borderId="0" xfId="0" quotePrefix="1" applyNumberFormat="1" applyFont="1" applyProtection="1">
      <protection hidden="1"/>
    </xf>
    <xf numFmtId="0" fontId="44" fillId="0" borderId="0" xfId="0" applyFont="1" applyAlignment="1" applyProtection="1">
      <alignment horizontal="left"/>
      <protection hidden="1"/>
    </xf>
    <xf numFmtId="4" fontId="44" fillId="0" borderId="0" xfId="0" applyNumberFormat="1" applyFont="1" applyProtection="1">
      <protection hidden="1"/>
    </xf>
    <xf numFmtId="0" fontId="44" fillId="0" borderId="0" xfId="0" applyFont="1"/>
    <xf numFmtId="49" fontId="44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49" fontId="0" fillId="3" borderId="0" xfId="0" quotePrefix="1" applyNumberFormat="1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44" fillId="3" borderId="0" xfId="0" applyFont="1" applyFill="1" applyProtection="1">
      <protection hidden="1"/>
    </xf>
    <xf numFmtId="4" fontId="44" fillId="3" borderId="0" xfId="0" applyNumberFormat="1" applyFont="1" applyFill="1" applyProtection="1">
      <protection hidden="1"/>
    </xf>
    <xf numFmtId="49" fontId="0" fillId="3" borderId="0" xfId="0" applyNumberFormat="1" applyFill="1" applyProtection="1">
      <protection hidden="1"/>
    </xf>
    <xf numFmtId="4" fontId="0" fillId="3" borderId="0" xfId="0" applyNumberFormat="1" applyFill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38" fillId="3" borderId="1" xfId="0" applyFont="1" applyFill="1" applyBorder="1" applyAlignment="1" applyProtection="1">
      <alignment horizontal="center" vertical="center"/>
      <protection hidden="1"/>
    </xf>
    <xf numFmtId="2" fontId="38" fillId="0" borderId="1" xfId="0" applyNumberFormat="1" applyFont="1" applyBorder="1" applyAlignment="1" applyProtection="1">
      <alignment horizontal="right" vertical="center"/>
      <protection hidden="1"/>
    </xf>
    <xf numFmtId="49" fontId="38" fillId="0" borderId="1" xfId="0" applyNumberFormat="1" applyFont="1" applyBorder="1" applyAlignment="1" applyProtection="1">
      <alignment horizontal="center" vertical="center"/>
      <protection hidden="1"/>
    </xf>
    <xf numFmtId="49" fontId="38" fillId="4" borderId="1" xfId="0" applyNumberFormat="1" applyFont="1" applyFill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left" vertical="center"/>
      <protection hidden="1"/>
    </xf>
    <xf numFmtId="49" fontId="47" fillId="0" borderId="1" xfId="2" applyNumberFormat="1" applyFont="1" applyBorder="1" applyAlignment="1" applyProtection="1">
      <alignment horizontal="center" vertical="center" wrapText="1"/>
      <protection hidden="1"/>
    </xf>
    <xf numFmtId="49" fontId="47" fillId="0" borderId="1" xfId="2" applyNumberFormat="1" applyFont="1" applyBorder="1" applyAlignment="1" applyProtection="1">
      <alignment horizontal="left" vertical="center" wrapText="1"/>
      <protection hidden="1"/>
    </xf>
    <xf numFmtId="4" fontId="38" fillId="0" borderId="1" xfId="0" applyNumberFormat="1" applyFont="1" applyBorder="1" applyAlignment="1" applyProtection="1">
      <alignment horizontal="left" vertical="center"/>
      <protection hidden="1"/>
    </xf>
    <xf numFmtId="0" fontId="38" fillId="0" borderId="1" xfId="0" quotePrefix="1" applyFont="1" applyBorder="1" applyAlignment="1" applyProtection="1">
      <alignment horizontal="center" vertical="center"/>
      <protection hidden="1"/>
    </xf>
    <xf numFmtId="4" fontId="38" fillId="4" borderId="1" xfId="0" applyNumberFormat="1" applyFont="1" applyFill="1" applyBorder="1" applyAlignment="1" applyProtection="1">
      <alignment horizontal="left" vertical="center"/>
      <protection hidden="1"/>
    </xf>
    <xf numFmtId="2" fontId="47" fillId="0" borderId="1" xfId="2" applyNumberFormat="1" applyFont="1" applyBorder="1" applyAlignment="1" applyProtection="1">
      <alignment horizontal="right" vertical="center" wrapText="1"/>
      <protection hidden="1"/>
    </xf>
    <xf numFmtId="0" fontId="38" fillId="4" borderId="1" xfId="0" quotePrefix="1" applyFont="1" applyFill="1" applyBorder="1" applyAlignment="1" applyProtection="1">
      <alignment horizontal="center" vertical="center"/>
      <protection hidden="1"/>
    </xf>
    <xf numFmtId="0" fontId="38" fillId="4" borderId="1" xfId="0" applyFont="1" applyFill="1" applyBorder="1" applyAlignment="1" applyProtection="1">
      <alignment horizontal="left" vertical="center"/>
      <protection hidden="1"/>
    </xf>
    <xf numFmtId="0" fontId="50" fillId="0" borderId="0" xfId="0" applyFont="1"/>
    <xf numFmtId="0" fontId="51" fillId="0" borderId="0" xfId="0" applyFont="1" applyAlignment="1">
      <alignment vertical="top" wrapText="1" readingOrder="1"/>
    </xf>
    <xf numFmtId="0" fontId="52" fillId="19" borderId="12" xfId="0" applyFont="1" applyFill="1" applyBorder="1" applyAlignment="1">
      <alignment horizontal="center" vertical="center" wrapText="1" readingOrder="1"/>
    </xf>
    <xf numFmtId="0" fontId="52" fillId="19" borderId="12" xfId="0" applyFont="1" applyFill="1" applyBorder="1" applyAlignment="1">
      <alignment horizontal="center" wrapText="1" readingOrder="1"/>
    </xf>
    <xf numFmtId="0" fontId="52" fillId="19" borderId="13" xfId="0" applyFont="1" applyFill="1" applyBorder="1" applyAlignment="1">
      <alignment horizontal="center" vertical="center" wrapText="1" readingOrder="1"/>
    </xf>
    <xf numFmtId="0" fontId="52" fillId="19" borderId="14" xfId="0" applyFont="1" applyFill="1" applyBorder="1" applyAlignment="1">
      <alignment horizontal="center" vertical="center" wrapText="1" readingOrder="1"/>
    </xf>
    <xf numFmtId="0" fontId="52" fillId="19" borderId="14" xfId="0" applyFont="1" applyFill="1" applyBorder="1" applyAlignment="1">
      <alignment horizontal="center" vertical="top" wrapText="1" readingOrder="1"/>
    </xf>
    <xf numFmtId="0" fontId="53" fillId="0" borderId="13" xfId="0" applyFont="1" applyBorder="1" applyAlignment="1">
      <alignment horizontal="center" vertical="center" wrapText="1" readingOrder="1"/>
    </xf>
    <xf numFmtId="0" fontId="53" fillId="0" borderId="13" xfId="0" applyFont="1" applyBorder="1" applyAlignment="1">
      <alignment horizontal="left" vertical="center" wrapText="1" readingOrder="1"/>
    </xf>
    <xf numFmtId="49" fontId="50" fillId="0" borderId="0" xfId="0" applyNumberFormat="1" applyFont="1"/>
    <xf numFmtId="49" fontId="52" fillId="19" borderId="12" xfId="0" applyNumberFormat="1" applyFont="1" applyFill="1" applyBorder="1" applyAlignment="1">
      <alignment horizontal="center" vertical="center" wrapText="1" readingOrder="1"/>
    </xf>
    <xf numFmtId="49" fontId="52" fillId="19" borderId="14" xfId="0" applyNumberFormat="1" applyFont="1" applyFill="1" applyBorder="1" applyAlignment="1">
      <alignment horizontal="center" vertical="center" wrapText="1" readingOrder="1"/>
    </xf>
    <xf numFmtId="49" fontId="53" fillId="0" borderId="13" xfId="0" applyNumberFormat="1" applyFont="1" applyBorder="1" applyAlignment="1">
      <alignment horizontal="center" vertical="center" wrapText="1" readingOrder="1"/>
    </xf>
    <xf numFmtId="0" fontId="53" fillId="20" borderId="13" xfId="0" applyFont="1" applyFill="1" applyBorder="1" applyAlignment="1">
      <alignment horizontal="center" vertical="center" wrapText="1" readingOrder="1"/>
    </xf>
    <xf numFmtId="0" fontId="53" fillId="20" borderId="13" xfId="0" applyFont="1" applyFill="1" applyBorder="1" applyAlignment="1">
      <alignment horizontal="left" vertical="center" wrapText="1" readingOrder="1"/>
    </xf>
    <xf numFmtId="0" fontId="53" fillId="20" borderId="13" xfId="0" applyFont="1" applyFill="1" applyBorder="1" applyAlignment="1">
      <alignment vertical="center" wrapText="1" readingOrder="1"/>
    </xf>
    <xf numFmtId="0" fontId="53" fillId="21" borderId="13" xfId="0" applyFont="1" applyFill="1" applyBorder="1" applyAlignment="1">
      <alignment horizontal="center" vertical="center" wrapText="1" readingOrder="1"/>
    </xf>
    <xf numFmtId="0" fontId="53" fillId="21" borderId="13" xfId="0" applyFont="1" applyFill="1" applyBorder="1" applyAlignment="1">
      <alignment horizontal="left" vertical="center" wrapText="1" readingOrder="1"/>
    </xf>
    <xf numFmtId="0" fontId="53" fillId="21" borderId="13" xfId="0" applyFont="1" applyFill="1" applyBorder="1" applyAlignment="1">
      <alignment vertical="center" wrapText="1" readingOrder="1"/>
    </xf>
    <xf numFmtId="0" fontId="0" fillId="0" borderId="0" xfId="0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 vertical="center"/>
      <protection locked="0" hidden="1"/>
    </xf>
    <xf numFmtId="49" fontId="0" fillId="0" borderId="0" xfId="0" applyNumberFormat="1" applyAlignment="1" applyProtection="1">
      <alignment horizontal="center" vertical="center"/>
      <protection locked="0" hidden="1"/>
    </xf>
    <xf numFmtId="49" fontId="47" fillId="0" borderId="1" xfId="0" applyNumberFormat="1" applyFont="1" applyBorder="1" applyAlignment="1" applyProtection="1">
      <alignment horizontal="center" vertical="center" wrapText="1"/>
    </xf>
    <xf numFmtId="49" fontId="47" fillId="0" borderId="1" xfId="0" applyNumberFormat="1" applyFont="1" applyBorder="1" applyAlignment="1" applyProtection="1">
      <alignment horizontal="left" vertical="center" wrapText="1"/>
    </xf>
    <xf numFmtId="2" fontId="15" fillId="4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2" fontId="15" fillId="4" borderId="0" xfId="0" applyNumberFormat="1" applyFont="1" applyFill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0" xfId="0" applyFont="1" applyProtection="1">
      <protection hidden="1"/>
    </xf>
    <xf numFmtId="0" fontId="33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4" fontId="35" fillId="4" borderId="0" xfId="0" applyNumberFormat="1" applyFont="1" applyFill="1" applyAlignment="1" applyProtection="1">
      <alignment horizontal="center"/>
      <protection hidden="1"/>
    </xf>
    <xf numFmtId="0" fontId="48" fillId="4" borderId="0" xfId="0" applyFont="1" applyFill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8" fillId="15" borderId="8" xfId="0" applyFont="1" applyFill="1" applyBorder="1" applyAlignment="1" applyProtection="1">
      <alignment horizontal="center" vertical="center" wrapText="1"/>
      <protection hidden="1"/>
    </xf>
    <xf numFmtId="0" fontId="40" fillId="3" borderId="7" xfId="0" applyFont="1" applyFill="1" applyBorder="1" applyAlignment="1" applyProtection="1">
      <alignment horizontal="center" vertical="center" wrapText="1" shrinkToFit="1"/>
      <protection hidden="1"/>
    </xf>
    <xf numFmtId="0" fontId="42" fillId="0" borderId="0" xfId="0" applyFont="1" applyAlignment="1" applyProtection="1">
      <alignment horizontal="center" wrapText="1"/>
      <protection hidden="1"/>
    </xf>
    <xf numFmtId="2" fontId="14" fillId="17" borderId="0" xfId="0" applyNumberFormat="1" applyFont="1" applyFill="1" applyAlignment="1" applyProtection="1">
      <alignment horizontal="center" vertical="center"/>
      <protection hidden="1"/>
    </xf>
    <xf numFmtId="4" fontId="40" fillId="0" borderId="0" xfId="0" applyNumberFormat="1" applyFont="1" applyAlignment="1" applyProtection="1">
      <alignment horizontal="center" vertical="top" wrapText="1" shrinkToFi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66" fontId="23" fillId="4" borderId="0" xfId="0" applyNumberFormat="1" applyFont="1" applyFill="1" applyAlignment="1" applyProtection="1">
      <alignment vertical="center"/>
      <protection hidden="1"/>
    </xf>
    <xf numFmtId="4" fontId="48" fillId="0" borderId="0" xfId="0" applyNumberFormat="1" applyFont="1" applyProtection="1"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49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9" fillId="7" borderId="0" xfId="0" applyFont="1" applyFill="1" applyAlignment="1" applyProtection="1">
      <alignment horizontal="center" vertical="center"/>
      <protection hidden="1"/>
    </xf>
    <xf numFmtId="0" fontId="43" fillId="12" borderId="1" xfId="0" applyFont="1" applyFill="1" applyBorder="1" applyAlignment="1" applyProtection="1">
      <alignment horizontal="center" vertical="center" wrapText="1"/>
      <protection hidden="1"/>
    </xf>
    <xf numFmtId="2" fontId="43" fillId="12" borderId="1" xfId="0" applyNumberFormat="1" applyFont="1" applyFill="1" applyBorder="1" applyAlignment="1" applyProtection="1">
      <alignment vertical="center" wrapText="1"/>
      <protection hidden="1"/>
    </xf>
    <xf numFmtId="4" fontId="3" fillId="16" borderId="1" xfId="0" applyNumberFormat="1" applyFont="1" applyFill="1" applyBorder="1" applyAlignment="1" applyProtection="1">
      <alignment vertical="center" wrapText="1"/>
      <protection hidden="1"/>
    </xf>
    <xf numFmtId="4" fontId="12" fillId="14" borderId="1" xfId="0" applyNumberFormat="1" applyFont="1" applyFill="1" applyBorder="1" applyAlignment="1" applyProtection="1">
      <alignment vertical="center" wrapText="1"/>
      <protection hidden="1"/>
    </xf>
    <xf numFmtId="4" fontId="12" fillId="14" borderId="1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0" xfId="0" applyNumberFormat="1" applyFont="1" applyAlignment="1" applyProtection="1">
      <alignment horizontal="center" vertical="center" wrapText="1"/>
      <protection hidden="1"/>
    </xf>
    <xf numFmtId="2" fontId="48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4" fontId="1" fillId="0" borderId="0" xfId="0" applyNumberFormat="1" applyFont="1" applyProtection="1">
      <protection hidden="1"/>
    </xf>
    <xf numFmtId="164" fontId="23" fillId="10" borderId="0" xfId="0" applyNumberFormat="1" applyFont="1" applyFill="1" applyAlignment="1" applyProtection="1">
      <alignment horizontal="right" vertical="center"/>
      <protection locked="0" hidden="1"/>
    </xf>
    <xf numFmtId="164" fontId="23" fillId="11" borderId="0" xfId="0" applyNumberFormat="1" applyFont="1" applyFill="1" applyAlignment="1" applyProtection="1">
      <alignment horizontal="right" vertical="center"/>
      <protection locked="0" hidden="1"/>
    </xf>
    <xf numFmtId="164" fontId="1" fillId="4" borderId="0" xfId="0" applyNumberFormat="1" applyFont="1" applyFill="1" applyAlignment="1" applyProtection="1">
      <alignment horizontal="center" vertical="center"/>
      <protection locked="0" hidden="1"/>
    </xf>
    <xf numFmtId="2" fontId="15" fillId="4" borderId="0" xfId="0" applyNumberFormat="1" applyFont="1" applyFill="1" applyAlignment="1" applyProtection="1">
      <alignment horizontal="center" vertical="center"/>
      <protection locked="0" hidden="1"/>
    </xf>
    <xf numFmtId="167" fontId="40" fillId="0" borderId="0" xfId="0" applyNumberFormat="1" applyFont="1" applyAlignment="1" applyProtection="1">
      <alignment horizontal="center" vertical="top" wrapText="1" shrinkToFit="1"/>
      <protection locked="0" hidden="1"/>
    </xf>
    <xf numFmtId="4" fontId="5" fillId="14" borderId="1" xfId="0" applyNumberFormat="1" applyFont="1" applyFill="1" applyBorder="1" applyAlignment="1" applyProtection="1">
      <alignment vertical="center"/>
      <protection locked="0" hidden="1"/>
    </xf>
    <xf numFmtId="4" fontId="35" fillId="4" borderId="0" xfId="0" applyNumberFormat="1" applyFont="1" applyFill="1" applyAlignment="1" applyProtection="1">
      <alignment horizontal="center"/>
      <protection locked="0" hidden="1"/>
    </xf>
    <xf numFmtId="0" fontId="41" fillId="13" borderId="3" xfId="0" applyFont="1" applyFill="1" applyBorder="1" applyAlignment="1" applyProtection="1">
      <alignment horizontal="center" vertical="center" wrapText="1"/>
      <protection locked="0"/>
    </xf>
    <xf numFmtId="0" fontId="41" fillId="13" borderId="4" xfId="0" applyFont="1" applyFill="1" applyBorder="1" applyAlignment="1" applyProtection="1">
      <alignment horizontal="center" vertical="center" wrapText="1"/>
      <protection locked="0"/>
    </xf>
    <xf numFmtId="0" fontId="43" fillId="12" borderId="3" xfId="0" applyFont="1" applyFill="1" applyBorder="1" applyAlignment="1" applyProtection="1">
      <alignment horizontal="left" vertical="center" wrapText="1"/>
      <protection hidden="1"/>
    </xf>
    <xf numFmtId="0" fontId="43" fillId="12" borderId="11" xfId="0" applyFont="1" applyFill="1" applyBorder="1" applyAlignment="1" applyProtection="1">
      <alignment horizontal="left" vertical="center" wrapText="1"/>
      <protection hidden="1"/>
    </xf>
    <xf numFmtId="0" fontId="43" fillId="12" borderId="4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39" fillId="13" borderId="3" xfId="0" applyFont="1" applyFill="1" applyBorder="1" applyAlignment="1" applyProtection="1">
      <alignment horizontal="center" vertical="center" wrapText="1"/>
      <protection locked="0"/>
    </xf>
    <xf numFmtId="0" fontId="39" fillId="13" borderId="4" xfId="0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3" fillId="12" borderId="1" xfId="0" applyFont="1" applyFill="1" applyBorder="1" applyAlignment="1" applyProtection="1">
      <alignment horizontal="left" vertical="center" wrapText="1"/>
      <protection hidden="1"/>
    </xf>
    <xf numFmtId="2" fontId="15" fillId="4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indent="12"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6" xfId="0" applyFont="1" applyBorder="1" applyAlignment="1" applyProtection="1">
      <alignment horizontal="center"/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15" fillId="15" borderId="8" xfId="0" applyFont="1" applyFill="1" applyBorder="1" applyAlignment="1" applyProtection="1">
      <alignment horizontal="center" vertical="center"/>
      <protection hidden="1"/>
    </xf>
    <xf numFmtId="0" fontId="15" fillId="15" borderId="9" xfId="0" applyFont="1" applyFill="1" applyBorder="1" applyAlignment="1" applyProtection="1">
      <alignment horizontal="center" vertical="center"/>
      <protection hidden="1"/>
    </xf>
    <xf numFmtId="0" fontId="25" fillId="0" borderId="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4" borderId="8" xfId="0" applyFont="1" applyFill="1" applyBorder="1" applyAlignment="1" applyProtection="1">
      <alignment horizontal="center" vertical="center"/>
      <protection hidden="1"/>
    </xf>
    <xf numFmtId="0" fontId="25" fillId="4" borderId="10" xfId="0" applyFont="1" applyFill="1" applyBorder="1" applyAlignment="1" applyProtection="1">
      <alignment horizontal="center" vertical="center"/>
      <protection hidden="1"/>
    </xf>
    <xf numFmtId="0" fontId="15" fillId="15" borderId="8" xfId="0" applyFont="1" applyFill="1" applyBorder="1" applyAlignment="1" applyProtection="1">
      <alignment horizontal="center" vertical="center" wrapText="1" shrinkToFit="1"/>
      <protection hidden="1"/>
    </xf>
    <xf numFmtId="0" fontId="15" fillId="15" borderId="10" xfId="0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29" fillId="0" borderId="8" xfId="0" applyFont="1" applyBorder="1" applyAlignment="1" applyProtection="1">
      <alignment horizontal="center" vertical="center" shrinkToFit="1"/>
      <protection hidden="1"/>
    </xf>
    <xf numFmtId="0" fontId="29" fillId="0" borderId="9" xfId="0" applyFont="1" applyBorder="1" applyAlignment="1" applyProtection="1">
      <alignment horizontal="center" vertical="center" shrinkToFit="1"/>
      <protection hidden="1"/>
    </xf>
    <xf numFmtId="0" fontId="29" fillId="0" borderId="10" xfId="0" applyFont="1" applyBorder="1" applyAlignment="1" applyProtection="1">
      <alignment horizontal="center" vertical="center" shrinkToFit="1"/>
      <protection hidden="1"/>
    </xf>
    <xf numFmtId="49" fontId="21" fillId="0" borderId="8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left" vertical="center" wrapText="1"/>
      <protection locked="0"/>
    </xf>
    <xf numFmtId="0" fontId="26" fillId="0" borderId="10" xfId="1" applyFont="1" applyBorder="1" applyAlignment="1" applyProtection="1">
      <alignment horizontal="left" vertical="center" wrapText="1"/>
      <protection locked="0"/>
    </xf>
    <xf numFmtId="0" fontId="28" fillId="15" borderId="8" xfId="0" applyFont="1" applyFill="1" applyBorder="1" applyAlignment="1" applyProtection="1">
      <alignment horizontal="center" vertical="center" wrapText="1"/>
      <protection hidden="1"/>
    </xf>
    <xf numFmtId="0" fontId="28" fillId="15" borderId="9" xfId="0" applyFont="1" applyFill="1" applyBorder="1" applyAlignment="1" applyProtection="1">
      <alignment horizontal="center" vertical="center" wrapText="1"/>
      <protection hidden="1"/>
    </xf>
    <xf numFmtId="0" fontId="28" fillId="15" borderId="10" xfId="0" applyFont="1" applyFill="1" applyBorder="1" applyAlignment="1" applyProtection="1">
      <alignment horizontal="center" vertical="center" wrapText="1"/>
      <protection hidden="1"/>
    </xf>
    <xf numFmtId="0" fontId="32" fillId="6" borderId="3" xfId="0" applyFont="1" applyFill="1" applyBorder="1" applyAlignment="1" applyProtection="1">
      <alignment horizontal="center" vertical="center"/>
      <protection hidden="1"/>
    </xf>
    <xf numFmtId="0" fontId="32" fillId="6" borderId="4" xfId="0" applyFont="1" applyFill="1" applyBorder="1" applyAlignment="1" applyProtection="1">
      <alignment horizontal="center" vertical="center"/>
      <protection hidden="1"/>
    </xf>
    <xf numFmtId="3" fontId="36" fillId="0" borderId="3" xfId="0" applyNumberFormat="1" applyFont="1" applyBorder="1" applyAlignment="1" applyProtection="1">
      <alignment horizontal="center" vertical="center"/>
      <protection hidden="1"/>
    </xf>
    <xf numFmtId="3" fontId="36" fillId="0" borderId="11" xfId="0" applyNumberFormat="1" applyFont="1" applyBorder="1" applyAlignment="1" applyProtection="1">
      <alignment horizontal="center" vertical="center"/>
      <protection hidden="1"/>
    </xf>
    <xf numFmtId="3" fontId="36" fillId="0" borderId="4" xfId="0" applyNumberFormat="1" applyFont="1" applyBorder="1" applyAlignment="1" applyProtection="1">
      <alignment horizontal="center" vertical="center"/>
      <protection hidden="1"/>
    </xf>
    <xf numFmtId="0" fontId="42" fillId="0" borderId="3" xfId="0" applyFont="1" applyBorder="1" applyAlignment="1" applyProtection="1">
      <alignment horizontal="center" vertical="center" wrapText="1"/>
      <protection hidden="1"/>
    </xf>
    <xf numFmtId="0" fontId="42" fillId="0" borderId="4" xfId="0" applyFont="1" applyBorder="1" applyAlignment="1" applyProtection="1">
      <alignment horizontal="center" vertical="center" wrapText="1"/>
      <protection hidden="1"/>
    </xf>
    <xf numFmtId="0" fontId="16" fillId="5" borderId="0" xfId="0" applyFont="1" applyFill="1" applyAlignment="1" applyProtection="1">
      <alignment horizontal="right" vertical="center" wrapText="1"/>
      <protection hidden="1"/>
    </xf>
    <xf numFmtId="0" fontId="16" fillId="5" borderId="6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left" vertical="center" wrapText="1" indent="1"/>
      <protection hidden="1"/>
    </xf>
    <xf numFmtId="0" fontId="5" fillId="0" borderId="4" xfId="0" applyFont="1" applyBorder="1" applyAlignment="1" applyProtection="1">
      <alignment horizontal="left" vertical="center" wrapText="1" indent="1"/>
      <protection hidden="1"/>
    </xf>
    <xf numFmtId="0" fontId="19" fillId="0" borderId="0" xfId="0" applyFont="1" applyAlignment="1" applyProtection="1">
      <alignment horizontal="left" indent="15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indent="25"/>
      <protection hidden="1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FF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9EDFF"/>
      <color rgb="FF3333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445218</xdr:colOff>
      <xdr:row>2</xdr:row>
      <xdr:rowOff>145676</xdr:rowOff>
    </xdr:from>
    <xdr:to>
      <xdr:col>17</xdr:col>
      <xdr:colOff>1008529</xdr:colOff>
      <xdr:row>8</xdr:row>
      <xdr:rowOff>81026</xdr:rowOff>
    </xdr:to>
    <xdr:sp macro="" textlink="">
      <xdr:nvSpPr>
        <xdr:cNvPr id="5" name="8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787747" y="818029"/>
          <a:ext cx="5404253" cy="1224026"/>
        </a:xfrm>
        <a:prstGeom prst="roundRect">
          <a:avLst>
            <a:gd name="adj" fmla="val 6887"/>
          </a:avLst>
        </a:prstGeom>
        <a:noFill/>
        <a:ln w="25400" cmpd="dbl"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531802</xdr:colOff>
      <xdr:row>0</xdr:row>
      <xdr:rowOff>46038</xdr:rowOff>
    </xdr:from>
    <xdr:to>
      <xdr:col>4</xdr:col>
      <xdr:colOff>796636</xdr:colOff>
      <xdr:row>2</xdr:row>
      <xdr:rowOff>25977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31802" y="46038"/>
          <a:ext cx="1856069" cy="652292"/>
          <a:chOff x="1428750" y="180975"/>
          <a:chExt cx="1539875" cy="335856"/>
        </a:xfrm>
      </xdr:grpSpPr>
      <xdr:sp macro="" textlink="">
        <xdr:nvSpPr>
          <xdr:cNvPr id="1033" name="Cuadro de texto 2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8750" y="180975"/>
            <a:ext cx="590550" cy="334962"/>
          </a:xfrm>
          <a:prstGeom prst="rect">
            <a:avLst/>
          </a:prstGeom>
          <a:solidFill>
            <a:srgbClr val="FF000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0" tIns="0" rIns="0" bIns="45720" anchor="t" upright="1"/>
          <a:lstStyle/>
          <a:p>
            <a:pPr algn="l" rtl="0">
              <a:defRPr sz="1000"/>
            </a:pPr>
            <a:endParaRPr lang="es-PE" sz="6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PE" sz="105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PERÚ</a:t>
            </a:r>
          </a:p>
          <a:p>
            <a:pPr algn="l" rtl="0">
              <a:defRPr sz="1000"/>
            </a:pPr>
            <a:endParaRPr lang="es-PE" sz="115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4" name="Cuadro de texto 2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8825" y="180977"/>
            <a:ext cx="939800" cy="335854"/>
          </a:xfrm>
          <a:prstGeom prst="rect">
            <a:avLst/>
          </a:prstGeom>
          <a:solidFill>
            <a:srgbClr val="5A5A5A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000" tIns="0" rIns="0" bIns="0" anchor="t" upright="1"/>
          <a:lstStyle/>
          <a:p>
            <a:pPr algn="l" rtl="0">
              <a:defRPr sz="1000"/>
            </a:pPr>
            <a:r>
              <a:rPr lang="es-PE" sz="105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Ministerio de Educación</a:t>
            </a:r>
          </a:p>
          <a:p>
            <a:pPr algn="l" rtl="0">
              <a:defRPr sz="1000"/>
            </a:pPr>
            <a:endParaRPr lang="es-PE" sz="11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 editAs="oneCell">
    <xdr:from>
      <xdr:col>0</xdr:col>
      <xdr:colOff>44824</xdr:colOff>
      <xdr:row>0</xdr:row>
      <xdr:rowOff>31750</xdr:rowOff>
    </xdr:from>
    <xdr:to>
      <xdr:col>0</xdr:col>
      <xdr:colOff>515471</xdr:colOff>
      <xdr:row>1</xdr:row>
      <xdr:rowOff>225136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31750"/>
          <a:ext cx="470647" cy="550956"/>
        </a:xfrm>
        <a:prstGeom prst="rect">
          <a:avLst/>
        </a:prstGeom>
      </xdr:spPr>
    </xdr:pic>
    <xdr:clientData/>
  </xdr:twoCellAnchor>
  <xdr:twoCellAnchor>
    <xdr:from>
      <xdr:col>17</xdr:col>
      <xdr:colOff>89647</xdr:colOff>
      <xdr:row>6</xdr:row>
      <xdr:rowOff>27452</xdr:rowOff>
    </xdr:from>
    <xdr:to>
      <xdr:col>17</xdr:col>
      <xdr:colOff>941294</xdr:colOff>
      <xdr:row>7</xdr:row>
      <xdr:rowOff>358587</xdr:rowOff>
    </xdr:to>
    <xdr:sp macro="[0]!Hoja1.prueba1" textlink="">
      <xdr:nvSpPr>
        <xdr:cNvPr id="6" name="Rectángulo redonde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73118" y="1551452"/>
          <a:ext cx="851647" cy="387164"/>
        </a:xfrm>
        <a:prstGeom prst="roundRect">
          <a:avLst/>
        </a:prstGeom>
        <a:solidFill>
          <a:srgbClr val="00B050"/>
        </a:solidFill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rtDeco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050" b="1">
              <a:solidFill>
                <a:schemeClr val="bg1"/>
              </a:solidFill>
            </a:rPr>
            <a:t>VERIFICAR</a:t>
          </a:r>
          <a:endParaRPr lang="es-PE" sz="9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11</xdr:col>
      <xdr:colOff>358590</xdr:colOff>
      <xdr:row>0</xdr:row>
      <xdr:rowOff>100853</xdr:rowOff>
    </xdr:from>
    <xdr:to>
      <xdr:col>13</xdr:col>
      <xdr:colOff>1</xdr:colOff>
      <xdr:row>1</xdr:row>
      <xdr:rowOff>280147</xdr:rowOff>
    </xdr:to>
    <xdr:pic>
      <xdr:nvPicPr>
        <xdr:cNvPr id="11" name="Imagen 10" descr="http://i.imgur.com/fq2rqUX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3619" y="100853"/>
          <a:ext cx="549088" cy="537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100853</xdr:rowOff>
    </xdr:from>
    <xdr:to>
      <xdr:col>9</xdr:col>
      <xdr:colOff>201706</xdr:colOff>
      <xdr:row>8</xdr:row>
      <xdr:rowOff>64218</xdr:rowOff>
    </xdr:to>
    <xdr:sp macro="" textlink="">
      <xdr:nvSpPr>
        <xdr:cNvPr id="12" name="8 Rectángulo redondead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683559"/>
          <a:ext cx="6600265" cy="1095159"/>
        </a:xfrm>
        <a:prstGeom prst="roundRect">
          <a:avLst>
            <a:gd name="adj" fmla="val 6887"/>
          </a:avLst>
        </a:prstGeom>
        <a:noFill/>
        <a:ln w="25400" cmpd="dbl"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359017</xdr:colOff>
      <xdr:row>3</xdr:row>
      <xdr:rowOff>153864</xdr:rowOff>
    </xdr:from>
    <xdr:to>
      <xdr:col>10</xdr:col>
      <xdr:colOff>109902</xdr:colOff>
      <xdr:row>4</xdr:row>
      <xdr:rowOff>226496</xdr:rowOff>
    </xdr:to>
    <xdr:sp macro="[0]!Hoja1.prueba" textlink="">
      <xdr:nvSpPr>
        <xdr:cNvPr id="3" name="6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483717" y="515814"/>
          <a:ext cx="998660" cy="263132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s-PE" sz="750" b="1">
              <a:solidFill>
                <a:schemeClr val="tx1"/>
              </a:solidFill>
              <a:latin typeface="+mn-lt"/>
              <a:cs typeface="Arial" pitchFamily="34" charset="0"/>
            </a:rPr>
            <a:t>CALCULAR</a:t>
          </a:r>
          <a:r>
            <a:rPr lang="es-PE" sz="750" b="1" baseline="0">
              <a:solidFill>
                <a:schemeClr val="tx1"/>
              </a:solidFill>
              <a:latin typeface="+mn-lt"/>
              <a:cs typeface="Arial" pitchFamily="34" charset="0"/>
            </a:rPr>
            <a:t> TECHO PRESUPUESTAL ANUAL</a:t>
          </a:r>
          <a:endParaRPr lang="es-PE" sz="750" b="1">
            <a:solidFill>
              <a:schemeClr val="tx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344366</xdr:colOff>
      <xdr:row>3</xdr:row>
      <xdr:rowOff>95250</xdr:rowOff>
    </xdr:from>
    <xdr:to>
      <xdr:col>10</xdr:col>
      <xdr:colOff>556847</xdr:colOff>
      <xdr:row>9</xdr:row>
      <xdr:rowOff>58615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25916" y="457200"/>
          <a:ext cx="3803406" cy="953965"/>
        </a:xfrm>
        <a:prstGeom prst="roundRect">
          <a:avLst>
            <a:gd name="adj" fmla="val 6887"/>
          </a:avLst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1</xdr:col>
      <xdr:colOff>531802</xdr:colOff>
      <xdr:row>1</xdr:row>
      <xdr:rowOff>46038</xdr:rowOff>
    </xdr:from>
    <xdr:to>
      <xdr:col>3</xdr:col>
      <xdr:colOff>785802</xdr:colOff>
      <xdr:row>3</xdr:row>
      <xdr:rowOff>16809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63687" y="133961"/>
          <a:ext cx="1543538" cy="351771"/>
          <a:chOff x="1428750" y="180975"/>
          <a:chExt cx="1539875" cy="335856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8750" y="180975"/>
            <a:ext cx="590550" cy="334962"/>
          </a:xfrm>
          <a:prstGeom prst="rect">
            <a:avLst/>
          </a:prstGeom>
          <a:solidFill>
            <a:srgbClr val="FF000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0" tIns="0" rIns="0" bIns="45720" anchor="t" upright="1"/>
          <a:lstStyle/>
          <a:p>
            <a:pPr algn="l" rtl="0">
              <a:defRPr sz="1000"/>
            </a:pPr>
            <a:endParaRPr lang="es-PE" sz="6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PE" sz="105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PERÚ</a:t>
            </a:r>
          </a:p>
          <a:p>
            <a:pPr algn="l" rtl="0">
              <a:defRPr sz="1000"/>
            </a:pPr>
            <a:endParaRPr lang="es-PE" sz="115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8825" y="180977"/>
            <a:ext cx="939800" cy="335854"/>
          </a:xfrm>
          <a:prstGeom prst="rect">
            <a:avLst/>
          </a:prstGeom>
          <a:solidFill>
            <a:srgbClr val="5A5A5A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000" tIns="0" rIns="0" bIns="0" anchor="t" upright="1"/>
          <a:lstStyle/>
          <a:p>
            <a:pPr algn="l" rtl="0">
              <a:defRPr sz="1000"/>
            </a:pPr>
            <a:r>
              <a:rPr lang="es-PE" sz="105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Ministerio de Educación</a:t>
            </a:r>
          </a:p>
          <a:p>
            <a:pPr algn="l" rtl="0">
              <a:defRPr sz="1000"/>
            </a:pPr>
            <a:endParaRPr lang="es-PE" sz="11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 editAs="oneCell">
    <xdr:from>
      <xdr:col>1</xdr:col>
      <xdr:colOff>95250</xdr:colOff>
      <xdr:row>1</xdr:row>
      <xdr:rowOff>31750</xdr:rowOff>
    </xdr:from>
    <xdr:to>
      <xdr:col>1</xdr:col>
      <xdr:colOff>480892</xdr:colOff>
      <xdr:row>3</xdr:row>
      <xdr:rowOff>39688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750"/>
          <a:ext cx="385642" cy="385763"/>
        </a:xfrm>
        <a:prstGeom prst="rect">
          <a:avLst/>
        </a:prstGeom>
      </xdr:spPr>
    </xdr:pic>
    <xdr:clientData/>
  </xdr:twoCellAnchor>
  <xdr:twoCellAnchor>
    <xdr:from>
      <xdr:col>3</xdr:col>
      <xdr:colOff>912812</xdr:colOff>
      <xdr:row>1</xdr:row>
      <xdr:rowOff>23814</xdr:rowOff>
    </xdr:from>
    <xdr:to>
      <xdr:col>3</xdr:col>
      <xdr:colOff>2420937</xdr:colOff>
      <xdr:row>4</xdr:row>
      <xdr:rowOff>31751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198687" y="23814"/>
          <a:ext cx="1508125" cy="563562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/>
            <a:t>PASO 2.</a:t>
          </a:r>
          <a:r>
            <a:rPr lang="es-PE" sz="900" b="1" baseline="0"/>
            <a:t> </a:t>
          </a:r>
          <a:r>
            <a:rPr lang="es-PE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Insertar, Codigo Modular de la IE y  Nombres y apellidos del director(e)(a)</a:t>
          </a:r>
        </a:p>
        <a:p>
          <a:endParaRPr lang="es-PE" sz="900"/>
        </a:p>
      </xdr:txBody>
    </xdr:sp>
    <xdr:clientData/>
  </xdr:twoCellAnchor>
  <xdr:twoCellAnchor>
    <xdr:from>
      <xdr:col>3</xdr:col>
      <xdr:colOff>2421549</xdr:colOff>
      <xdr:row>4</xdr:row>
      <xdr:rowOff>217981</xdr:rowOff>
    </xdr:from>
    <xdr:to>
      <xdr:col>5</xdr:col>
      <xdr:colOff>484797</xdr:colOff>
      <xdr:row>7</xdr:row>
      <xdr:rowOff>14654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3842972" y="877404"/>
          <a:ext cx="1558190" cy="30955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 b="1"/>
            <a:t>PASO</a:t>
          </a:r>
          <a:r>
            <a:rPr lang="es-PE" sz="900" b="1" baseline="0"/>
            <a:t> 3. </a:t>
          </a:r>
          <a:r>
            <a:rPr lang="es-PE" sz="900" b="0" baseline="0"/>
            <a:t>Insertar Nro. total de Nro de docentes y Nro de aulas.</a:t>
          </a:r>
          <a:endParaRPr lang="es-PE" sz="900"/>
        </a:p>
      </xdr:txBody>
    </xdr:sp>
    <xdr:clientData/>
  </xdr:twoCellAnchor>
  <xdr:twoCellAnchor>
    <xdr:from>
      <xdr:col>3</xdr:col>
      <xdr:colOff>261938</xdr:colOff>
      <xdr:row>2</xdr:row>
      <xdr:rowOff>115095</xdr:rowOff>
    </xdr:from>
    <xdr:to>
      <xdr:col>3</xdr:col>
      <xdr:colOff>912812</xdr:colOff>
      <xdr:row>4</xdr:row>
      <xdr:rowOff>47625</xdr:rowOff>
    </xdr:to>
    <xdr:cxnSp macro="">
      <xdr:nvCxnSpPr>
        <xdr:cNvPr id="7170" name="Conector recto de flecha 7169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CxnSpPr>
          <a:stCxn id="2" idx="1"/>
        </xdr:cNvCxnSpPr>
      </xdr:nvCxnSpPr>
      <xdr:spPr>
        <a:xfrm flipH="1">
          <a:off x="1547813" y="305595"/>
          <a:ext cx="650874" cy="297655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293688</xdr:colOff>
      <xdr:row>3</xdr:row>
      <xdr:rowOff>158750</xdr:rowOff>
    </xdr:from>
    <xdr:to>
      <xdr:col>3</xdr:col>
      <xdr:colOff>912813</xdr:colOff>
      <xdr:row>6</xdr:row>
      <xdr:rowOff>23813</xdr:rowOff>
    </xdr:to>
    <xdr:cxnSp macro="">
      <xdr:nvCxnSpPr>
        <xdr:cNvPr id="7172" name="Conector recto de flecha 7171">
          <a:extLst>
            <a:ext uri="{FF2B5EF4-FFF2-40B4-BE49-F238E27FC236}">
              <a16:creationId xmlns:a16="http://schemas.microsoft.com/office/drawing/2014/main" id="{00000000-0008-0000-0200-0000041C0000}"/>
            </a:ext>
          </a:extLst>
        </xdr:cNvPr>
        <xdr:cNvCxnSpPr/>
      </xdr:nvCxnSpPr>
      <xdr:spPr>
        <a:xfrm flipH="1">
          <a:off x="1579563" y="523875"/>
          <a:ext cx="619125" cy="341313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341315</xdr:colOff>
      <xdr:row>4</xdr:row>
      <xdr:rowOff>39688</xdr:rowOff>
    </xdr:from>
    <xdr:to>
      <xdr:col>3</xdr:col>
      <xdr:colOff>1222375</xdr:colOff>
      <xdr:row>8</xdr:row>
      <xdr:rowOff>15875</xdr:rowOff>
    </xdr:to>
    <xdr:cxnSp macro="">
      <xdr:nvCxnSpPr>
        <xdr:cNvPr id="7176" name="Conector recto de flecha 7175">
          <a:extLst>
            <a:ext uri="{FF2B5EF4-FFF2-40B4-BE49-F238E27FC236}">
              <a16:creationId xmlns:a16="http://schemas.microsoft.com/office/drawing/2014/main" id="{00000000-0008-0000-0200-0000081C0000}"/>
            </a:ext>
          </a:extLst>
        </xdr:cNvPr>
        <xdr:cNvCxnSpPr/>
      </xdr:nvCxnSpPr>
      <xdr:spPr>
        <a:xfrm flipH="1">
          <a:off x="1627190" y="595313"/>
          <a:ext cx="881060" cy="547687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492126</xdr:colOff>
      <xdr:row>5</xdr:row>
      <xdr:rowOff>36633</xdr:rowOff>
    </xdr:from>
    <xdr:to>
      <xdr:col>6</xdr:col>
      <xdr:colOff>0</xdr:colOff>
      <xdr:row>9</xdr:row>
      <xdr:rowOff>39682</xdr:rowOff>
    </xdr:to>
    <xdr:sp macro="" textlink="">
      <xdr:nvSpPr>
        <xdr:cNvPr id="7183" name="Abrir llave 7182">
          <a:extLst>
            <a:ext uri="{FF2B5EF4-FFF2-40B4-BE49-F238E27FC236}">
              <a16:creationId xmlns:a16="http://schemas.microsoft.com/office/drawing/2014/main" id="{00000000-0008-0000-0200-00000F1C0000}"/>
            </a:ext>
          </a:extLst>
        </xdr:cNvPr>
        <xdr:cNvSpPr/>
      </xdr:nvSpPr>
      <xdr:spPr>
        <a:xfrm>
          <a:off x="5408491" y="923191"/>
          <a:ext cx="174624" cy="574549"/>
        </a:xfrm>
        <a:prstGeom prst="leftBrace">
          <a:avLst>
            <a:gd name="adj1" fmla="val 45371"/>
            <a:gd name="adj2" fmla="val 50000"/>
          </a:avLst>
        </a:prstGeom>
        <a:ln>
          <a:solidFill>
            <a:srgbClr val="3333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0</xdr:colOff>
      <xdr:row>2</xdr:row>
      <xdr:rowOff>47625</xdr:rowOff>
    </xdr:from>
    <xdr:to>
      <xdr:col>7</xdr:col>
      <xdr:colOff>206375</xdr:colOff>
      <xdr:row>4</xdr:row>
      <xdr:rowOff>1</xdr:rowOff>
    </xdr:to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5667375" y="254000"/>
          <a:ext cx="1222375" cy="317501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 b="1"/>
            <a:t>PASO</a:t>
          </a:r>
          <a:r>
            <a:rPr lang="es-PE" sz="900" b="1" baseline="0"/>
            <a:t> 4. </a:t>
          </a:r>
          <a:r>
            <a:rPr lang="es-PE" sz="900" b="0" baseline="0"/>
            <a:t>Pulsar aqui para calcular techo anual</a:t>
          </a:r>
          <a:endParaRPr lang="es-PE" sz="900"/>
        </a:p>
      </xdr:txBody>
    </xdr:sp>
    <xdr:clientData/>
  </xdr:twoCellAnchor>
  <xdr:twoCellAnchor>
    <xdr:from>
      <xdr:col>7</xdr:col>
      <xdr:colOff>214313</xdr:colOff>
      <xdr:row>3</xdr:row>
      <xdr:rowOff>47625</xdr:rowOff>
    </xdr:from>
    <xdr:to>
      <xdr:col>8</xdr:col>
      <xdr:colOff>333375</xdr:colOff>
      <xdr:row>4</xdr:row>
      <xdr:rowOff>55563</xdr:rowOff>
    </xdr:to>
    <xdr:cxnSp macro="">
      <xdr:nvCxnSpPr>
        <xdr:cNvPr id="7185" name="Conector recto de flecha 7184">
          <a:extLst>
            <a:ext uri="{FF2B5EF4-FFF2-40B4-BE49-F238E27FC236}">
              <a16:creationId xmlns:a16="http://schemas.microsoft.com/office/drawing/2014/main" id="{00000000-0008-0000-0200-0000111C0000}"/>
            </a:ext>
          </a:extLst>
        </xdr:cNvPr>
        <xdr:cNvCxnSpPr/>
      </xdr:nvCxnSpPr>
      <xdr:spPr>
        <a:xfrm>
          <a:off x="6897688" y="428625"/>
          <a:ext cx="563562" cy="198438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230186</xdr:colOff>
      <xdr:row>6</xdr:row>
      <xdr:rowOff>15875</xdr:rowOff>
    </xdr:from>
    <xdr:to>
      <xdr:col>13</xdr:col>
      <xdr:colOff>301625</xdr:colOff>
      <xdr:row>6</xdr:row>
      <xdr:rowOff>214313</xdr:rowOff>
    </xdr:to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8604249" y="873125"/>
          <a:ext cx="1420814" cy="19843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/>
            <a:t>Indica techo presupuestal</a:t>
          </a:r>
        </a:p>
      </xdr:txBody>
    </xdr:sp>
    <xdr:clientData/>
  </xdr:twoCellAnchor>
  <xdr:twoCellAnchor>
    <xdr:from>
      <xdr:col>10</xdr:col>
      <xdr:colOff>246064</xdr:colOff>
      <xdr:row>7</xdr:row>
      <xdr:rowOff>31747</xdr:rowOff>
    </xdr:from>
    <xdr:to>
      <xdr:col>13</xdr:col>
      <xdr:colOff>317503</xdr:colOff>
      <xdr:row>9</xdr:row>
      <xdr:rowOff>71437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8620127" y="1103310"/>
          <a:ext cx="1420814" cy="32544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850"/>
            <a:t>Indica sumatoria total de cuanto se va a adquiriendo</a:t>
          </a:r>
        </a:p>
      </xdr:txBody>
    </xdr:sp>
    <xdr:clientData/>
  </xdr:twoCellAnchor>
  <xdr:twoCellAnchor>
    <xdr:from>
      <xdr:col>10</xdr:col>
      <xdr:colOff>7937</xdr:colOff>
      <xdr:row>6</xdr:row>
      <xdr:rowOff>115094</xdr:rowOff>
    </xdr:from>
    <xdr:to>
      <xdr:col>10</xdr:col>
      <xdr:colOff>230186</xdr:colOff>
      <xdr:row>6</xdr:row>
      <xdr:rowOff>127000</xdr:rowOff>
    </xdr:to>
    <xdr:cxnSp macro="">
      <xdr:nvCxnSpPr>
        <xdr:cNvPr id="7188" name="Conector recto de flecha 7187">
          <a:extLst>
            <a:ext uri="{FF2B5EF4-FFF2-40B4-BE49-F238E27FC236}">
              <a16:creationId xmlns:a16="http://schemas.microsoft.com/office/drawing/2014/main" id="{00000000-0008-0000-0200-0000141C0000}"/>
            </a:ext>
          </a:extLst>
        </xdr:cNvPr>
        <xdr:cNvCxnSpPr>
          <a:stCxn id="58" idx="1"/>
        </xdr:cNvCxnSpPr>
      </xdr:nvCxnSpPr>
      <xdr:spPr>
        <a:xfrm flipH="1">
          <a:off x="8382000" y="972344"/>
          <a:ext cx="222249" cy="119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746125</xdr:colOff>
      <xdr:row>8</xdr:row>
      <xdr:rowOff>119063</xdr:rowOff>
    </xdr:from>
    <xdr:to>
      <xdr:col>10</xdr:col>
      <xdr:colOff>246064</xdr:colOff>
      <xdr:row>8</xdr:row>
      <xdr:rowOff>138905</xdr:rowOff>
    </xdr:to>
    <xdr:cxnSp macro="">
      <xdr:nvCxnSpPr>
        <xdr:cNvPr id="7190" name="Conector recto de flecha 7189">
          <a:extLst>
            <a:ext uri="{FF2B5EF4-FFF2-40B4-BE49-F238E27FC236}">
              <a16:creationId xmlns:a16="http://schemas.microsoft.com/office/drawing/2014/main" id="{00000000-0008-0000-0200-0000161C0000}"/>
            </a:ext>
          </a:extLst>
        </xdr:cNvPr>
        <xdr:cNvCxnSpPr>
          <a:stCxn id="59" idx="1"/>
        </xdr:cNvCxnSpPr>
      </xdr:nvCxnSpPr>
      <xdr:spPr>
        <a:xfrm flipH="1" flipV="1">
          <a:off x="8366125" y="1246188"/>
          <a:ext cx="254002" cy="198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119062</xdr:colOff>
      <xdr:row>11</xdr:row>
      <xdr:rowOff>55561</xdr:rowOff>
    </xdr:from>
    <xdr:to>
      <xdr:col>3</xdr:col>
      <xdr:colOff>2333625</xdr:colOff>
      <xdr:row>16</xdr:row>
      <xdr:rowOff>21980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540485" y="2011849"/>
          <a:ext cx="2214563" cy="1028823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/>
            <a:t>PASO 5.</a:t>
          </a:r>
          <a:r>
            <a:rPr lang="es-PE" sz="900" b="1" baseline="0"/>
            <a:t> </a:t>
          </a:r>
          <a:r>
            <a:rPr lang="es-PE" sz="900" b="0" baseline="0"/>
            <a:t>Para insertar items copiar de la pestaña "CATALOGO", el numero correspondiente del item de la primera columna de color "amarillo"; automaticamente rellenara "CATALOGO SIGA", la descripcion, unidad de medida y precio, no copiar el "CODIGO"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PE" sz="900"/>
        </a:p>
      </xdr:txBody>
    </xdr:sp>
    <xdr:clientData/>
  </xdr:twoCellAnchor>
  <xdr:twoCellAnchor>
    <xdr:from>
      <xdr:col>2</xdr:col>
      <xdr:colOff>714374</xdr:colOff>
      <xdr:row>16</xdr:row>
      <xdr:rowOff>53733</xdr:rowOff>
    </xdr:from>
    <xdr:to>
      <xdr:col>3</xdr:col>
      <xdr:colOff>2436812</xdr:colOff>
      <xdr:row>17</xdr:row>
      <xdr:rowOff>186838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381124" y="3072425"/>
          <a:ext cx="2477111" cy="3455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 i="0">
              <a:solidFill>
                <a:schemeClr val="bg1"/>
              </a:solidFill>
            </a:rPr>
            <a:t>MUY IMPORTANTE.</a:t>
          </a:r>
          <a:r>
            <a:rPr lang="es-PE" sz="900" b="1" i="0" baseline="0">
              <a:solidFill>
                <a:schemeClr val="bg1"/>
              </a:solidFill>
            </a:rPr>
            <a:t> I</a:t>
          </a:r>
          <a:r>
            <a:rPr lang="es-PE" sz="900" baseline="0">
              <a:solidFill>
                <a:schemeClr val="bg1"/>
              </a:solidFill>
            </a:rPr>
            <a:t>nsertar los bienes e insumos requeridos segun orden de prioridad</a:t>
          </a:r>
          <a:endParaRPr lang="es-PE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410307</xdr:colOff>
      <xdr:row>13</xdr:row>
      <xdr:rowOff>145011</xdr:rowOff>
    </xdr:from>
    <xdr:to>
      <xdr:col>3</xdr:col>
      <xdr:colOff>133716</xdr:colOff>
      <xdr:row>17</xdr:row>
      <xdr:rowOff>124558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542192" y="2526261"/>
          <a:ext cx="1012947" cy="829470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47624</xdr:rowOff>
    </xdr:from>
    <xdr:to>
      <xdr:col>7</xdr:col>
      <xdr:colOff>412750</xdr:colOff>
      <xdr:row>13</xdr:row>
      <xdr:rowOff>134936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5429249" y="2103437"/>
          <a:ext cx="1666876" cy="293687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/>
            <a:t>PASO 6.</a:t>
          </a:r>
          <a:r>
            <a:rPr lang="es-PE" sz="900" b="1" baseline="0"/>
            <a:t>  </a:t>
          </a:r>
          <a:r>
            <a:rPr lang="es-PE" sz="900" b="0" baseline="0"/>
            <a:t>Insertar las cantidades requerida por semestre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PE" sz="900"/>
        </a:p>
      </xdr:txBody>
    </xdr:sp>
    <xdr:clientData/>
  </xdr:twoCellAnchor>
  <xdr:twoCellAnchor>
    <xdr:from>
      <xdr:col>5</xdr:col>
      <xdr:colOff>515936</xdr:colOff>
      <xdr:row>11</xdr:row>
      <xdr:rowOff>23812</xdr:rowOff>
    </xdr:from>
    <xdr:to>
      <xdr:col>8</xdr:col>
      <xdr:colOff>79374</xdr:colOff>
      <xdr:row>11</xdr:row>
      <xdr:rowOff>190501</xdr:rowOff>
    </xdr:to>
    <xdr:sp macro="" textlink="">
      <xdr:nvSpPr>
        <xdr:cNvPr id="26" name="Abrir llav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 rot="16200000">
          <a:off x="6171404" y="1004095"/>
          <a:ext cx="166689" cy="1905000"/>
        </a:xfrm>
        <a:prstGeom prst="leftBrace">
          <a:avLst>
            <a:gd name="adj1" fmla="val 45371"/>
            <a:gd name="adj2" fmla="val 50000"/>
          </a:avLst>
        </a:prstGeom>
        <a:ln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1770063</xdr:colOff>
      <xdr:row>8</xdr:row>
      <xdr:rowOff>222250</xdr:rowOff>
    </xdr:from>
    <xdr:to>
      <xdr:col>4</xdr:col>
      <xdr:colOff>47625</xdr:colOff>
      <xdr:row>10</xdr:row>
      <xdr:rowOff>111125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055938" y="1349375"/>
          <a:ext cx="1166812" cy="2698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850"/>
            <a:t>Precio estimado, es solo referencial</a:t>
          </a:r>
        </a:p>
      </xdr:txBody>
    </xdr:sp>
    <xdr:clientData/>
  </xdr:twoCellAnchor>
  <xdr:twoCellAnchor>
    <xdr:from>
      <xdr:col>4</xdr:col>
      <xdr:colOff>47625</xdr:colOff>
      <xdr:row>9</xdr:row>
      <xdr:rowOff>127000</xdr:rowOff>
    </xdr:from>
    <xdr:to>
      <xdr:col>5</xdr:col>
      <xdr:colOff>119062</xdr:colOff>
      <xdr:row>10</xdr:row>
      <xdr:rowOff>119063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stCxn id="28" idx="3"/>
        </xdr:cNvCxnSpPr>
      </xdr:nvCxnSpPr>
      <xdr:spPr>
        <a:xfrm>
          <a:off x="4222750" y="1484313"/>
          <a:ext cx="682625" cy="1428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359017</xdr:colOff>
      <xdr:row>3</xdr:row>
      <xdr:rowOff>153864</xdr:rowOff>
    </xdr:from>
    <xdr:to>
      <xdr:col>10</xdr:col>
      <xdr:colOff>109902</xdr:colOff>
      <xdr:row>4</xdr:row>
      <xdr:rowOff>226496</xdr:rowOff>
    </xdr:to>
    <xdr:sp macro="[0]!Hoja1.prueba" textlink="">
      <xdr:nvSpPr>
        <xdr:cNvPr id="31" name="6 Rectángulo redondead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7483717" y="534864"/>
          <a:ext cx="998660" cy="263132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s-PE" sz="750" b="1">
              <a:solidFill>
                <a:schemeClr val="tx1"/>
              </a:solidFill>
              <a:latin typeface="+mn-lt"/>
              <a:cs typeface="Arial" pitchFamily="34" charset="0"/>
            </a:rPr>
            <a:t>CALCULAR</a:t>
          </a:r>
          <a:r>
            <a:rPr lang="es-PE" sz="750" b="1" baseline="0">
              <a:solidFill>
                <a:schemeClr val="tx1"/>
              </a:solidFill>
              <a:latin typeface="+mn-lt"/>
              <a:cs typeface="Arial" pitchFamily="34" charset="0"/>
            </a:rPr>
            <a:t> TECHO PRESxUPUESTAL ANUAL</a:t>
          </a:r>
          <a:endParaRPr lang="es-PE" sz="750" b="1">
            <a:solidFill>
              <a:schemeClr val="tx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531802</xdr:colOff>
      <xdr:row>1</xdr:row>
      <xdr:rowOff>46038</xdr:rowOff>
    </xdr:from>
    <xdr:to>
      <xdr:col>3</xdr:col>
      <xdr:colOff>785802</xdr:colOff>
      <xdr:row>3</xdr:row>
      <xdr:rowOff>16809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663687" y="133961"/>
          <a:ext cx="1543538" cy="351771"/>
          <a:chOff x="1428750" y="180975"/>
          <a:chExt cx="1539875" cy="335856"/>
        </a:xfrm>
      </xdr:grpSpPr>
      <xdr:sp macro="" textlink="">
        <xdr:nvSpPr>
          <xdr:cNvPr id="33" name="Cuadro de texto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8750" y="180975"/>
            <a:ext cx="590550" cy="334962"/>
          </a:xfrm>
          <a:prstGeom prst="rect">
            <a:avLst/>
          </a:prstGeom>
          <a:solidFill>
            <a:srgbClr val="FF000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0" tIns="0" rIns="0" bIns="45720" anchor="t" upright="1"/>
          <a:lstStyle/>
          <a:p>
            <a:pPr algn="l" rtl="0">
              <a:defRPr sz="1000"/>
            </a:pPr>
            <a:endParaRPr lang="es-PE" sz="6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PE" sz="105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PERÚ</a:t>
            </a:r>
          </a:p>
          <a:p>
            <a:pPr algn="l" rtl="0">
              <a:defRPr sz="1000"/>
            </a:pPr>
            <a:endParaRPr lang="es-PE" sz="115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4" name="Cuadro de texto 2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8825" y="180977"/>
            <a:ext cx="939800" cy="335854"/>
          </a:xfrm>
          <a:prstGeom prst="rect">
            <a:avLst/>
          </a:prstGeom>
          <a:solidFill>
            <a:srgbClr val="5A5A5A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000" tIns="0" rIns="0" bIns="0" anchor="t" upright="1"/>
          <a:lstStyle/>
          <a:p>
            <a:pPr algn="l" rtl="0">
              <a:defRPr sz="1000"/>
            </a:pPr>
            <a:r>
              <a:rPr lang="es-PE" sz="105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Ministerio de Educación</a:t>
            </a:r>
          </a:p>
          <a:p>
            <a:pPr algn="l" rtl="0">
              <a:defRPr sz="1000"/>
            </a:pPr>
            <a:endParaRPr lang="es-PE" sz="11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 editAs="oneCell">
    <xdr:from>
      <xdr:col>1</xdr:col>
      <xdr:colOff>95250</xdr:colOff>
      <xdr:row>1</xdr:row>
      <xdr:rowOff>31750</xdr:rowOff>
    </xdr:from>
    <xdr:to>
      <xdr:col>1</xdr:col>
      <xdr:colOff>480892</xdr:colOff>
      <xdr:row>3</xdr:row>
      <xdr:rowOff>58738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750"/>
          <a:ext cx="385642" cy="388938"/>
        </a:xfrm>
        <a:prstGeom prst="rect">
          <a:avLst/>
        </a:prstGeom>
      </xdr:spPr>
    </xdr:pic>
    <xdr:clientData/>
  </xdr:twoCellAnchor>
  <xdr:twoCellAnchor>
    <xdr:from>
      <xdr:col>9</xdr:col>
      <xdr:colOff>619125</xdr:colOff>
      <xdr:row>1</xdr:row>
      <xdr:rowOff>190501</xdr:rowOff>
    </xdr:from>
    <xdr:to>
      <xdr:col>10</xdr:col>
      <xdr:colOff>230187</xdr:colOff>
      <xdr:row>3</xdr:row>
      <xdr:rowOff>111125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 flipV="1">
          <a:off x="8239125" y="190501"/>
          <a:ext cx="365125" cy="301624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238124</xdr:colOff>
      <xdr:row>2</xdr:row>
      <xdr:rowOff>127000</xdr:rowOff>
    </xdr:from>
    <xdr:to>
      <xdr:col>13</xdr:col>
      <xdr:colOff>341312</xdr:colOff>
      <xdr:row>4</xdr:row>
      <xdr:rowOff>205154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8752009" y="427404"/>
          <a:ext cx="1458668" cy="437173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PASO</a:t>
          </a:r>
          <a:r>
            <a:rPr lang="es-PE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1. </a:t>
          </a:r>
          <a:r>
            <a:rPr lang="es-PE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verificar si esta bien el distrito.</a:t>
          </a:r>
          <a:endParaRPr lang="es-PE" sz="900">
            <a:effectLst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7169" name="CommandButton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CUADRO%20COMPARATIVO%20VARIOS%202013%20corregi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-PC/Downloads/ListadoPadron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CTA BP 3"/>
      <sheetName val="h"/>
      <sheetName val="BASE1"/>
    </sheetNames>
    <sheetDataSet>
      <sheetData sheetId="0"/>
      <sheetData sheetId="1"/>
      <sheetData sheetId="2"/>
      <sheetData sheetId="3">
        <row r="1">
          <cell r="A1" t="str">
            <v>20102034571</v>
          </cell>
          <cell r="B1" t="str">
            <v xml:space="preserve"> A Y M IMPORTACIONES S A</v>
          </cell>
          <cell r="C1" t="str">
            <v>JR. COLINA NRO. 100 INT. B</v>
          </cell>
        </row>
        <row r="2">
          <cell r="A2" t="str">
            <v>10448653442</v>
          </cell>
          <cell r="B2" t="str">
            <v xml:space="preserve"> BENITO CALIZAYA JOSSIE ADA</v>
          </cell>
          <cell r="C2" t="str">
            <v>JR. MOQUEGUA NRO. 478 CERCADO (ENTRE JR. MOQUEGUA Y JR- CAJAMARCA)</v>
          </cell>
        </row>
        <row r="3">
          <cell r="A3" t="str">
            <v>10435271451</v>
          </cell>
          <cell r="B3" t="str">
            <v xml:space="preserve"> BUTRON QUISPE MARIELLA FIORELLA</v>
          </cell>
          <cell r="C3" t="str">
            <v>AV. EL SOL Nº 830</v>
          </cell>
        </row>
        <row r="4">
          <cell r="A4" t="str">
            <v>20504575919</v>
          </cell>
          <cell r="B4" t="str">
            <v xml:space="preserve"> IMPORTACIONES ALPES PERU SOCIEDAD ANONIMA CERRADA</v>
          </cell>
          <cell r="C4" t="str">
            <v>JR. E.ZEVALLOS NRO. 216 URB. VILLA SOL III ET (CRUCE UNIVERSITARIA CON</v>
          </cell>
        </row>
        <row r="5">
          <cell r="A5" t="str">
            <v>10012634086</v>
          </cell>
          <cell r="B5" t="str">
            <v xml:space="preserve"> MAMANI MENACHO DAVID</v>
          </cell>
          <cell r="C5" t="str">
            <v>JR. AREQUIPA NRO. 1151 BARRIO VICTORIA</v>
          </cell>
        </row>
        <row r="6">
          <cell r="A6" t="str">
            <v>20447675545</v>
          </cell>
          <cell r="B6" t="str">
            <v xml:space="preserve"> REPRESENTACIONES DISMAT E.I.R.L.</v>
          </cell>
          <cell r="C6" t="str">
            <v>AV. SAN MARTIN NRO. 649 INT. 147 GALERIAS GENOVA (PRIMER PISO)</v>
          </cell>
        </row>
        <row r="7">
          <cell r="A7" t="str">
            <v>20100024862</v>
          </cell>
          <cell r="B7" t="str">
            <v>A. TARRILLO BARBA S.A.</v>
          </cell>
          <cell r="C7" t="str">
            <v>AV. EMANCIPACION NRO. 282 INT. 201</v>
          </cell>
        </row>
        <row r="8">
          <cell r="A8" t="str">
            <v>20100096936</v>
          </cell>
          <cell r="B8" t="str">
            <v>ABBOTT LABORATORIOS SA</v>
          </cell>
          <cell r="C8" t="str">
            <v>AV. BRASIL NRO. 2730</v>
          </cell>
        </row>
        <row r="9">
          <cell r="A9" t="str">
            <v>20514302473</v>
          </cell>
          <cell r="B9" t="str">
            <v>ACCORD HEALTHCARE S.A.C.</v>
          </cell>
          <cell r="C9" t="str">
            <v>AV. MANUEL OLGUIN NRO. 215 DPTO. 1403 (EDIFICIO OMEGA)</v>
          </cell>
        </row>
        <row r="10">
          <cell r="A10" t="str">
            <v>20358856684</v>
          </cell>
          <cell r="B10" t="str">
            <v>ACUARIU´S OPTICAL SOCIEDAD ANONIMA CERRADA-ACUARIU´S OPTICAL S.A.C.</v>
          </cell>
          <cell r="C10" t="str">
            <v>CAL. INDEPENDENCIA NRO. 360 URB. MIRAFLORES</v>
          </cell>
        </row>
        <row r="11">
          <cell r="A11" t="str">
            <v>10428090000</v>
          </cell>
          <cell r="B11" t="str">
            <v>AGUIRRE URVIOLA DOMINGO ALEXANDER</v>
          </cell>
          <cell r="C11" t="str">
            <v>JR. AREQUIPA NRO. 360 INT. 111 CERCADO (STAND 111, A MEDIA CDRA DE PAR</v>
          </cell>
        </row>
        <row r="12">
          <cell r="A12" t="str">
            <v>10012971392</v>
          </cell>
          <cell r="B12" t="str">
            <v>AJROTA AROCUTIPA CORINA</v>
          </cell>
          <cell r="C12" t="str">
            <v>MZA. M LOTE. 6 A.H. SIMON BOLIVAR</v>
          </cell>
        </row>
        <row r="13">
          <cell r="A13" t="str">
            <v>20418140551</v>
          </cell>
          <cell r="B13" t="str">
            <v>ALBIS S.A.</v>
          </cell>
          <cell r="C13" t="str">
            <v>CAL. LOS NEGOCIOS NRO. 185 URB. JARDIN</v>
          </cell>
        </row>
        <row r="14">
          <cell r="A14" t="str">
            <v>20130329471</v>
          </cell>
          <cell r="B14" t="str">
            <v>ALBUJAR MEDICA S.A.C.</v>
          </cell>
          <cell r="C14" t="str">
            <v>JR. CANTA NRO. 985 (ALT.CDRA.1 DE AV.ISABEL LA CATÓLICA) LIMA - LIMA -</v>
          </cell>
        </row>
        <row r="15">
          <cell r="A15" t="str">
            <v>20467534026</v>
          </cell>
          <cell r="B15" t="str">
            <v>AMERICA MOVIL PERU S.A.C.</v>
          </cell>
          <cell r="C15" t="str">
            <v>AV. NICOLAS ARRIOLA NRO. 480 URB. SANTA CATALINA</v>
          </cell>
        </row>
        <row r="16">
          <cell r="A16" t="str">
            <v>10013177495</v>
          </cell>
          <cell r="B16" t="str">
            <v>APARICIO LECAROS MARIA TERESA</v>
          </cell>
          <cell r="C16" t="str">
            <v>JR. RICARDO PALMA NRO. 410 BR. SEÑOR DE HUANCA</v>
          </cell>
        </row>
        <row r="17">
          <cell r="A17" t="str">
            <v>10407223808</v>
          </cell>
          <cell r="B17" t="str">
            <v>APAZA ECHEGARAY ADRIANA ALICIA</v>
          </cell>
          <cell r="C17" t="str">
            <v>JR. LOS ALAMOS NRO. 129 URB. LOS PINOS</v>
          </cell>
        </row>
        <row r="18">
          <cell r="A18" t="str">
            <v>10460102923</v>
          </cell>
          <cell r="B18" t="str">
            <v>APAZA LIMACHI NELSON</v>
          </cell>
          <cell r="C18" t="str">
            <v>JR. CRISTOBAL COLON NRO. 145 (A 1 CUADRA DE LA PLATAFORMA)</v>
          </cell>
        </row>
        <row r="19">
          <cell r="A19" t="str">
            <v>10013236530</v>
          </cell>
          <cell r="B19" t="str">
            <v>APAZA MAMANI ALEX AGUSTIN</v>
          </cell>
          <cell r="C19" t="str">
            <v>JR. JULIO C. TELLO NRO. 132 BARRIO BELLAVISTA PUNO - PUNO - PUNO</v>
          </cell>
        </row>
        <row r="20">
          <cell r="A20" t="str">
            <v>20513034661</v>
          </cell>
          <cell r="B20" t="str">
            <v>AQUATROL PERU SOCIEDAD ANONIMA CERRADA</v>
          </cell>
          <cell r="C20" t="str">
            <v>CAL. FRANCISCO GRAñA NRO. 652 URB. SANTA CATALINA (ALT.CDRA.16 AV. CAN</v>
          </cell>
        </row>
        <row r="21">
          <cell r="A21" t="str">
            <v>20512883941</v>
          </cell>
          <cell r="B21" t="str">
            <v>ARANG CONSULTORES SOCIEDAD ANONIMA CERRADA ARANG CONSULTORES S.A.C</v>
          </cell>
          <cell r="C21" t="str">
            <v>JR. HUARAZ NRO. 1681 DPTO. 402 (4TO PISO-ESPALDA RED GLOBAL) LIMA - LI</v>
          </cell>
        </row>
        <row r="22">
          <cell r="A22" t="str">
            <v>10013199600</v>
          </cell>
          <cell r="B22" t="str">
            <v>AROAPAZA QUISPE REGIS NIELS</v>
          </cell>
          <cell r="C22" t="str">
            <v>JR. MARISCAL NIETO NRO. 186 BARRIO LAYKAKOTA</v>
          </cell>
        </row>
        <row r="23">
          <cell r="A23" t="str">
            <v>20321856145</v>
          </cell>
          <cell r="B23" t="str">
            <v>ASOC.PAST.SERV.MEDICO ASIST.JULIACA IASD</v>
          </cell>
          <cell r="C23" t="str">
            <v>JR. LORETO NRO. 315 URB. LA RINCONADA</v>
          </cell>
        </row>
        <row r="24">
          <cell r="A24" t="str">
            <v>20377339461</v>
          </cell>
          <cell r="B24" t="str">
            <v>B.BRAUN MEDICAL PERU S.A.</v>
          </cell>
          <cell r="C24" t="str">
            <v>AV. SEPARADORA INDUSTRIAL NRO. 887 URB. MIGUEL GRAU</v>
          </cell>
        </row>
        <row r="25">
          <cell r="A25" t="str">
            <v>10400834585</v>
          </cell>
          <cell r="B25" t="str">
            <v>BARRIOS SOLARI ELGA HERLINDA</v>
          </cell>
          <cell r="C25" t="str">
            <v>FRANCISCO DE ZELA NRO. 1563 INT. 2PIS DPTO. 201 (ALT. PUERTA EMERGENCI</v>
          </cell>
        </row>
        <row r="26">
          <cell r="A26" t="str">
            <v>20101281702</v>
          </cell>
          <cell r="B26" t="str">
            <v>BASCAT Y CIA S.A.C.</v>
          </cell>
          <cell r="C26" t="str">
            <v>JR. GENERAL CORDOVA NRO. 879 URB. FUNDO OYAGUE (ESPALDA DEL MINISTERIO</v>
          </cell>
        </row>
        <row r="27">
          <cell r="A27" t="str">
            <v>10426887121</v>
          </cell>
          <cell r="B27" t="str">
            <v>BENITO ROQUE NEYDA VANESSA</v>
          </cell>
          <cell r="C27" t="str">
            <v>AV. INDUSTRIAL MZA. "H" LOTE 10 URB.VILLA PARAISO</v>
          </cell>
        </row>
        <row r="28">
          <cell r="A28" t="str">
            <v>20511081913</v>
          </cell>
          <cell r="B28" t="str">
            <v>BORLAND EIRL</v>
          </cell>
          <cell r="C28" t="str">
            <v>JR. PALLASCA NRO. 1424 URB. COVIDA (CENTRO DE PAGOS DE TELEFONICA)</v>
          </cell>
        </row>
        <row r="29">
          <cell r="A29" t="str">
            <v>10065259791</v>
          </cell>
          <cell r="B29" t="str">
            <v>BUSTINZA CABALA HECTOR SANTIAGO</v>
          </cell>
          <cell r="C29" t="str">
            <v>JR. SANTA BARBARA NRO. 789 BARRIO SANTA BARBARA PUNO - PUNO - CHUCUITO</v>
          </cell>
        </row>
        <row r="30">
          <cell r="A30" t="str">
            <v>10409508320</v>
          </cell>
          <cell r="B30" t="str">
            <v>CALISAYA BONIFAZ MARINA</v>
          </cell>
          <cell r="C30" t="str">
            <v>CAL JORGE CHAVEZ Nº115 URB. JOSE ABELARDO QUIÑONES LIMA</v>
          </cell>
        </row>
        <row r="31">
          <cell r="A31" t="str">
            <v>10433036005</v>
          </cell>
          <cell r="B31" t="str">
            <v>CALSIN CALSIN MATILDE</v>
          </cell>
          <cell r="C31" t="str">
            <v>AV. EL SOL NRO. 1465 BR. LAYKAKOTA</v>
          </cell>
        </row>
        <row r="32">
          <cell r="A32" t="str">
            <v>20506789207</v>
          </cell>
          <cell r="B32" t="str">
            <v>CASCONI PLAST S.R.L.</v>
          </cell>
          <cell r="C32" t="str">
            <v>CAL. HUAMACHUCO NRO. 951 URB. SAN FERNANDO</v>
          </cell>
        </row>
        <row r="33">
          <cell r="A33" t="str">
            <v>10017639931</v>
          </cell>
          <cell r="B33" t="str">
            <v>CASTILLO VELO DANIEL</v>
          </cell>
          <cell r="C33" t="str">
            <v>JR. SANTA CRUZ NRO. 234 BRR. SANTA CRUZ</v>
          </cell>
        </row>
        <row r="34">
          <cell r="A34" t="str">
            <v>10414625211</v>
          </cell>
          <cell r="B34" t="str">
            <v>CASTRO CRUZ EMILIANA</v>
          </cell>
          <cell r="C34" t="str">
            <v>JR. CARABAYA NRO. 190A BR. VICTORIA PUNO - PUNO - PUNO</v>
          </cell>
        </row>
        <row r="35">
          <cell r="A35" t="str">
            <v>10422030277</v>
          </cell>
          <cell r="B35" t="str">
            <v>CCALLA MAMANI JENNY SOLEDAD</v>
          </cell>
          <cell r="C35" t="str">
            <v>AV. EL SOL NRO. 913A (TDA 103 PORTEÑO)</v>
          </cell>
        </row>
        <row r="36">
          <cell r="A36" t="str">
            <v>10455755099</v>
          </cell>
          <cell r="B36" t="str">
            <v>CCAMA AROAPAZA TATIANA</v>
          </cell>
          <cell r="C36" t="str">
            <v>JR. PACCAMAYA NRO. 163 BARRIO SAN PEDRO PUNO - PUNO - ACORA</v>
          </cell>
        </row>
        <row r="37">
          <cell r="A37" t="str">
            <v>10296176716</v>
          </cell>
          <cell r="B37" t="str">
            <v>CENTELLAS SANCHEZ MARCO ANTONIO</v>
          </cell>
          <cell r="C37" t="str">
            <v>JR. AREQUIPA NRO. 531 CERCADO</v>
          </cell>
        </row>
        <row r="38">
          <cell r="A38" t="str">
            <v>10012128521</v>
          </cell>
          <cell r="B38" t="str">
            <v>CENTENO ZAVALA EVA MARINA</v>
          </cell>
          <cell r="C38" t="str">
            <v>JR. CAJAMARCA NRO. 330 CERCADO</v>
          </cell>
        </row>
        <row r="39">
          <cell r="A39" t="str">
            <v>20447837031</v>
          </cell>
          <cell r="B39" t="str">
            <v>CENTRO DE IMAGENES MEDICAS DR PARI EIRL</v>
          </cell>
          <cell r="C39" t="str">
            <v>JR APURIMAC Nº 746</v>
          </cell>
        </row>
        <row r="40">
          <cell r="A40" t="str">
            <v>10464073201</v>
          </cell>
          <cell r="B40" t="str">
            <v>CHAMBILLA SANCHEZ YOVANA</v>
          </cell>
          <cell r="C40" t="str">
            <v>JR. CARABAYA NRO. 210 PUNO - PUNO - PUNO</v>
          </cell>
        </row>
        <row r="41">
          <cell r="A41" t="str">
            <v>10443627826</v>
          </cell>
          <cell r="B41" t="str">
            <v>CHAVEZ DELGADO SANDRA GLORIA</v>
          </cell>
          <cell r="C41" t="str">
            <v>JR. CAJAMARCA NRO. 119 CERCADO</v>
          </cell>
        </row>
        <row r="42">
          <cell r="A42" t="str">
            <v>10402492231</v>
          </cell>
          <cell r="B42" t="str">
            <v>CHOQUECAHUA GOMEZ RITA</v>
          </cell>
          <cell r="C42" t="str">
            <v>PJ. PRIMAVERA MZA. K LOTE. 8 URB. SAN VALENTIN</v>
          </cell>
        </row>
        <row r="43">
          <cell r="A43" t="str">
            <v>10424187335</v>
          </cell>
          <cell r="B43" t="str">
            <v>CHOQUEGONZA ROQUE ELOISA</v>
          </cell>
          <cell r="C43" t="str">
            <v>AV. EL SOL NRO. 858 BARRIO PORTEÑO</v>
          </cell>
        </row>
        <row r="44">
          <cell r="A44" t="str">
            <v>10433859443</v>
          </cell>
          <cell r="B44" t="str">
            <v>CHUQUITARQUI HALLASI EDWIN ANGEL</v>
          </cell>
          <cell r="C44" t="str">
            <v>JR. LAS LAJAS NRO. 248 URB. LAS FLORES 78 LIMA - LIMA - SAN JUAN DE LU</v>
          </cell>
        </row>
        <row r="45">
          <cell r="A45" t="str">
            <v>10013257782</v>
          </cell>
          <cell r="B45" t="str">
            <v>CHURA APAZA JOSE ROLANDO</v>
          </cell>
          <cell r="C45" t="str">
            <v>JR. LOS ANDES NRO. 360 BARRIO JOSE A ENCINAS PUNO - PUNO - PUNO</v>
          </cell>
        </row>
        <row r="46">
          <cell r="A46" t="str">
            <v>20100049857</v>
          </cell>
          <cell r="B46" t="str">
            <v>COLD IMPORT S A</v>
          </cell>
          <cell r="C46" t="str">
            <v>AV. ANGAMOS OESTE NRO. 686</v>
          </cell>
        </row>
        <row r="47">
          <cell r="A47" t="str">
            <v>20321936505</v>
          </cell>
          <cell r="B47" t="str">
            <v>COLEGIO DE CONTADORES PUBLICOS DE PUNO</v>
          </cell>
          <cell r="C47" t="str">
            <v>JR. LIBERTAD NRO. 745 BARRIO HUAJSAPATA PUNO - PUNO - PUNO</v>
          </cell>
        </row>
        <row r="48">
          <cell r="A48" t="str">
            <v>10024121181</v>
          </cell>
          <cell r="B48" t="str">
            <v>COLQUEHUANCA NEYRA ANGELICA</v>
          </cell>
          <cell r="C48" t="str">
            <v>AV. EL SOL NRO. 977 MAGISTERIAL</v>
          </cell>
        </row>
        <row r="49">
          <cell r="A49" t="str">
            <v>20100262291</v>
          </cell>
          <cell r="B49" t="str">
            <v>COMERC. E IND DENT TARRILLO BARBA S.A.C</v>
          </cell>
          <cell r="C49" t="str">
            <v>AV. EMANCIPACION NRO. 267 LIMA - LIMA - LIMA</v>
          </cell>
        </row>
        <row r="50">
          <cell r="A50" t="str">
            <v>20448161481</v>
          </cell>
          <cell r="B50" t="str">
            <v>COMERCIAL DISTRIBUCIONES NUEVO MUNDO E.I.R.L.</v>
          </cell>
          <cell r="C50" t="str">
            <v>MZA. M LOTE. 2 Z.I. PARQUE INDUSTRIAL SALCEDO</v>
          </cell>
        </row>
        <row r="51">
          <cell r="A51" t="str">
            <v>20447864275</v>
          </cell>
          <cell r="B51" t="str">
            <v>COMERCIAL ROESVIL EMPRESA INDIVIDUAL DE RESPONSABILIDAD LIMITADA</v>
          </cell>
          <cell r="C51" t="str">
            <v>JR. AREQUIPA NRO.644</v>
          </cell>
        </row>
        <row r="52">
          <cell r="A52" t="str">
            <v>20448127380</v>
          </cell>
          <cell r="B52" t="str">
            <v>COMERCIAL SECME S.A.C.</v>
          </cell>
          <cell r="C52" t="str">
            <v>JR. AREQUIPA NRO. 1153 CERCADO</v>
          </cell>
        </row>
        <row r="53">
          <cell r="A53" t="str">
            <v>20406265146</v>
          </cell>
          <cell r="B53" t="str">
            <v>COMERCIAL Y FERRETERIA HERVAS S.R.LTDA.</v>
          </cell>
          <cell r="C53" t="str">
            <v>JR. AREQUIPA NRO. 1183 BARRIO VICTORIA</v>
          </cell>
        </row>
        <row r="54">
          <cell r="A54" t="str">
            <v>20507651217</v>
          </cell>
          <cell r="B54" t="str">
            <v>COMITE DE ADMINISTRACION DEL FONDO DE ASISTENCIA Y ESTIMULO DE LOS TRABAJADORES DEL ORGANISMO SUPERV</v>
          </cell>
          <cell r="C54" t="str">
            <v>AV. GREGORIO ESCOBEDO NRO. SN (CDRA 7- ALT CULTURAL JAPONES</v>
          </cell>
        </row>
        <row r="55">
          <cell r="A55" t="str">
            <v>20447972752</v>
          </cell>
          <cell r="B55" t="str">
            <v>COMPULINE PERU E.I.R.L.</v>
          </cell>
          <cell r="C55" t="str">
            <v>JR. AREQUIPA NRO. 522 INT. 100 CERCADO</v>
          </cell>
        </row>
        <row r="56">
          <cell r="A56" t="str">
            <v>20509850675</v>
          </cell>
          <cell r="B56" t="str">
            <v>COMPUTER SALAZAR HNOS SOCIEDAD COMERCIAL DE RESPONSABILIDAD LIMITADA</v>
          </cell>
          <cell r="C56" t="str">
            <v>CAL. JOSE ANTONIO ENCINAS NRO. 332 COO. LAS FLORES (ALT. 3 COLEGIO SAN</v>
          </cell>
        </row>
        <row r="57">
          <cell r="A57" t="str">
            <v>20447712840</v>
          </cell>
          <cell r="B57" t="str">
            <v>COMPUTINTAS EMPRESA INDIVIDUAL DE RESPONSABILIDAD LIMITADA</v>
          </cell>
          <cell r="C57" t="str">
            <v>JR. AREQUIPA NRO. 345 CERCADO PUNO - PUNO - PUNO</v>
          </cell>
        </row>
        <row r="58">
          <cell r="A58" t="str">
            <v>20447989051</v>
          </cell>
          <cell r="B58" t="str">
            <v>CONTINENTAL ELECTRONIC SOCIEDAD COMERCIAL DE RESPONSABILIDAD LIMITADA</v>
          </cell>
          <cell r="C58" t="str">
            <v>AV. FLORAL NRO. 149 (A MEDIA CDR. DEL PARQUE DE LA MADRE) PUNO - PUNO</v>
          </cell>
        </row>
        <row r="59">
          <cell r="A59" t="str">
            <v>20364349379</v>
          </cell>
          <cell r="B59" t="str">
            <v>COPRADSA S.R.L.</v>
          </cell>
          <cell r="C59" t="str">
            <v>JR. LORETO NRO. 429 CERCADO</v>
          </cell>
        </row>
        <row r="60">
          <cell r="A60" t="str">
            <v>10292587347</v>
          </cell>
          <cell r="B60" t="str">
            <v>CORDOVA GUTIERREZ HIPOLITO</v>
          </cell>
          <cell r="C60" t="str">
            <v>MZA. A1 LOTE. 15 URB. AGRICULTURA</v>
          </cell>
        </row>
        <row r="61">
          <cell r="A61" t="str">
            <v>20453886892</v>
          </cell>
          <cell r="B61" t="str">
            <v>CORPORACION CASTILLO S.R.L.</v>
          </cell>
          <cell r="C61" t="str">
            <v>AV. ALEJANDRO TIRADO NRO. 275C URB. SANTA BEATRIZ</v>
          </cell>
        </row>
        <row r="62">
          <cell r="A62" t="str">
            <v>20406410847</v>
          </cell>
          <cell r="B62" t="str">
            <v>CORPORACION DE VENTAS EIRL</v>
          </cell>
          <cell r="C62" t="str">
            <v>JR. AREQUIPA NRO. 501 CENTRA</v>
          </cell>
        </row>
        <row r="63">
          <cell r="A63" t="str">
            <v>20448347827</v>
          </cell>
          <cell r="B63" t="str">
            <v>CORPORACION INGENIERIAS ALIMENTARIAS NIFE DEL PERU SOCIEDAD ANONIMA CERRADA</v>
          </cell>
          <cell r="C63" t="str">
            <v>JR. JULI NRO. 654 BARRIO MAGISTERIAL (A TRES CUADRAS DEL HOSPITAL REGI</v>
          </cell>
        </row>
        <row r="64">
          <cell r="A64" t="str">
            <v>20447708222</v>
          </cell>
          <cell r="B64" t="str">
            <v>CORPORACION LATINA EMPRESA INDIVIDUAL DE RESPONSABILIDAD LIMITADA</v>
          </cell>
          <cell r="C64" t="str">
            <v>JR. FEDERICO MORE NRO. 120 BRR. VICTORIA</v>
          </cell>
        </row>
        <row r="65">
          <cell r="A65" t="str">
            <v>20448550975</v>
          </cell>
          <cell r="B65" t="str">
            <v>CORPORACION MULTIMEDIC E.I.R.L.</v>
          </cell>
          <cell r="C65" t="str">
            <v>JR. JOSE ANTONIO ENCINAS NRO. 164 BARRIO VICTORIA PUNO - PUNO - PUNO</v>
          </cell>
        </row>
        <row r="66">
          <cell r="A66" t="str">
            <v>20448010946</v>
          </cell>
          <cell r="B66" t="str">
            <v>CORPORATIVO ALBORADA SOCIEDAD ANONIMA CERRADA</v>
          </cell>
          <cell r="C66" t="str">
            <v>JR. TRUJILLO NRO. 128 (DETRAS DE LA PLANTA ELECTRICA)</v>
          </cell>
        </row>
        <row r="67">
          <cell r="A67" t="str">
            <v>20172847898</v>
          </cell>
          <cell r="B67" t="str">
            <v>COSMOS EMPRESA IND.DE RESPONSAB.LTDA.</v>
          </cell>
          <cell r="C67" t="str">
            <v>JR. LAS BEGONIAS NRO. 132 URB. LOS PINOS</v>
          </cell>
        </row>
        <row r="68">
          <cell r="A68" t="str">
            <v>10012099113</v>
          </cell>
          <cell r="B68" t="str">
            <v>CRUZ COLQUE MIGUEL ISIDRO</v>
          </cell>
          <cell r="C68" t="str">
            <v>JR. AZOGUINE NRO. 106 BARRIO AZOGUINE</v>
          </cell>
        </row>
        <row r="69">
          <cell r="A69" t="str">
            <v>20477904506</v>
          </cell>
          <cell r="B69" t="str">
            <v>CVI REPRESENTACIONES S.A.C.</v>
          </cell>
          <cell r="C69" t="str">
            <v>JR. LOS LUCUMOS MZA. M LOTE. 20 URB. PORTADA DE CERES</v>
          </cell>
        </row>
        <row r="70">
          <cell r="A70" t="str">
            <v>20507955437</v>
          </cell>
          <cell r="B70" t="str">
            <v>D. OMEGA E.I.R.L.</v>
          </cell>
          <cell r="C70" t="str">
            <v>CAL. HEFESTOS NRO. 271 URB. OLIMPO LIMA - LIMA - ATE</v>
          </cell>
        </row>
        <row r="71">
          <cell r="A71" t="str">
            <v>10408689096</v>
          </cell>
          <cell r="B71" t="str">
            <v>DAVALOS TAPIA ABIGAIL LAURA</v>
          </cell>
          <cell r="C71" t="str">
            <v>JR. EL PUERTO NRO. 159 BARRIO PORTEÑO (FRENTE A LA UNIDAD SAN CARLOS)</v>
          </cell>
        </row>
        <row r="72">
          <cell r="A72" t="str">
            <v>10432615036</v>
          </cell>
          <cell r="B72" t="str">
            <v>DELGADO NINA CRISS MARGOTH</v>
          </cell>
          <cell r="C72" t="str">
            <v>MZA. K LOTE. 14 A. H. M. SIMON BOLIVAR</v>
          </cell>
        </row>
        <row r="73">
          <cell r="A73" t="str">
            <v>10468117253</v>
          </cell>
          <cell r="B73" t="str">
            <v>DIAZ MANZANARES JEISON RONY</v>
          </cell>
          <cell r="C73" t="str">
            <v>JR ENRIQUE ENCINAS Nº 120</v>
          </cell>
        </row>
        <row r="74">
          <cell r="A74" t="str">
            <v>20100220700</v>
          </cell>
          <cell r="B74" t="str">
            <v>DIMEXA S.A.</v>
          </cell>
          <cell r="C74" t="str">
            <v>NRO. MZ B INT. LT12 URB. SANTA MARIA</v>
          </cell>
        </row>
        <row r="75">
          <cell r="A75" t="str">
            <v>20522237176</v>
          </cell>
          <cell r="B75" t="str">
            <v>DIMSAC GROUP S.A.C.</v>
          </cell>
          <cell r="C75" t="str">
            <v>MZA. F LOTE. 18 ALTO DE LA LUNA II ETAPA</v>
          </cell>
        </row>
        <row r="76">
          <cell r="A76" t="str">
            <v>20447694175</v>
          </cell>
          <cell r="B76" t="str">
            <v>DISEÑOS Y CORTINAS ELMER E.I.R.L.</v>
          </cell>
          <cell r="C76" t="str">
            <v>PASAJE JOSE DOMINGOCHOQUEHUANCA Nº 119</v>
          </cell>
        </row>
        <row r="77">
          <cell r="A77" t="str">
            <v>20448665951</v>
          </cell>
          <cell r="B77" t="str">
            <v>DISTRIBUCIONES GRAFICAS RAYSUR SOCIEDAD ANONIMA CERRADA</v>
          </cell>
          <cell r="C77" t="str">
            <v>JR CAJAMARCA Nº150 CERCADO</v>
          </cell>
        </row>
        <row r="78">
          <cell r="A78" t="str">
            <v>20447649978</v>
          </cell>
          <cell r="B78" t="str">
            <v>DISTRIBUCIONES SAN FRANCISCO SOCIEDAD COMERCIAL DE RESPONSABILIDAD LIMITADA</v>
          </cell>
          <cell r="C78" t="str">
            <v>AV. SIMON BOLIVAR NRO. 425B BARRIO PORTEÑO (A 1 CDR. DEL ESTADIO 425-B</v>
          </cell>
        </row>
        <row r="79">
          <cell r="A79" t="str">
            <v>20115190165</v>
          </cell>
          <cell r="B79" t="str">
            <v>DISTRIBUIDORA ABARROTERA DEL SUR EIRL</v>
          </cell>
          <cell r="C79" t="str">
            <v>AV. TACNA Y ARICA NRO. S/N</v>
          </cell>
        </row>
        <row r="80">
          <cell r="A80" t="str">
            <v>20448588352</v>
          </cell>
          <cell r="B80" t="str">
            <v>DISTRIBUIDORA CONCORDIA S.A.C.</v>
          </cell>
          <cell r="C80" t="str">
            <v>JR. TACNA NRO. 554 BARRIO VICTORIA (AL COSTADO DE LA IES GUESC) PUNO -</v>
          </cell>
        </row>
        <row r="81">
          <cell r="A81" t="str">
            <v>20100067081</v>
          </cell>
          <cell r="B81" t="str">
            <v>DISTRIBUIDORA CONTINENTAL 6 S A</v>
          </cell>
          <cell r="C81" t="str">
            <v>CAL. LUIS GALVANI NRO. 498 Z.I. SANTA ROSA (AL FRENTE DE LA FABRICA NE</v>
          </cell>
        </row>
        <row r="82">
          <cell r="A82" t="str">
            <v>20135699081</v>
          </cell>
          <cell r="B82" t="str">
            <v>DISTRIBUIDORA DANY S R LTDA</v>
          </cell>
          <cell r="C82" t="str">
            <v>CAL. HERMANOS CATARI NRO. 175 (1ER PISO)</v>
          </cell>
        </row>
        <row r="83">
          <cell r="A83" t="str">
            <v>20528004980</v>
          </cell>
          <cell r="B83" t="str">
            <v>DISTRIBUIDORA DE MATERIALES MEDICOS DEL PERU EMPRESA INDIVIDUAL DE RESPONSABILIDAD LIMITADA</v>
          </cell>
          <cell r="C83" t="str">
            <v>AV. TUPAC AMARU NRO. H-20 URB. PROGRESO</v>
          </cell>
        </row>
        <row r="84">
          <cell r="A84" t="str">
            <v>20171586608</v>
          </cell>
          <cell r="B84" t="str">
            <v>DISTRIBUIDORA DROGUERIA SAGITARIO S.R.L.</v>
          </cell>
          <cell r="C84" t="str">
            <v>CAL. LOS HORNOS NRO. 106 URB. INDUSTRIAL VULCANO</v>
          </cell>
        </row>
        <row r="85">
          <cell r="A85" t="str">
            <v>20447612543</v>
          </cell>
          <cell r="B85" t="str">
            <v>DISTRIBUIDORA D'TODO SOCIEDAD ANONIMA CERRADA</v>
          </cell>
          <cell r="C85" t="str">
            <v>JR. TACNA NRO. 556 INT. 2-A BR. VICTORIA PUNO - PUNO - PUNO</v>
          </cell>
        </row>
        <row r="86">
          <cell r="A86" t="str">
            <v>20524593387</v>
          </cell>
          <cell r="B86" t="str">
            <v>DISTRIBUIDORA RAYJEN CLEAN S.A.</v>
          </cell>
          <cell r="C86" t="str">
            <v>MZA. I LOTE. 13 STA ELIZABETH 1 ET LIMA - LIMA - SAN JUAN DE LURIGANCH</v>
          </cell>
        </row>
        <row r="87">
          <cell r="A87" t="str">
            <v>20513501111</v>
          </cell>
          <cell r="B87" t="str">
            <v>DROGUERIA DANY S.A.C.</v>
          </cell>
          <cell r="C87" t="str">
            <v>CAL. HERMANOS CATARI NRO. 175 INT. 203 URB. MARANGA</v>
          </cell>
        </row>
        <row r="88">
          <cell r="A88" t="str">
            <v>20527056731</v>
          </cell>
          <cell r="B88" t="str">
            <v>E &amp; T DISTRIBUCIONES MEDICAS EMPRESA IN DIVIDUAL DE RESPONSABILIDAD LIMITADA</v>
          </cell>
          <cell r="C88" t="str">
            <v>AV. PERU MZA. G LOTE. 6 URB. SANTA URSULA (ALTURA BAY PASS SAN SEBASTI</v>
          </cell>
        </row>
        <row r="89">
          <cell r="A89" t="str">
            <v>20221106912</v>
          </cell>
          <cell r="B89" t="str">
            <v>EDITORIAL ALTIPLANO EMPRESA INDIVIDUAL DE RESPONSABILIDAD LIMITADA</v>
          </cell>
          <cell r="C89" t="str">
            <v>AV. LA TORRE NRO. 585 BARRIO LA TORRE PUNO - PUNO - PUNO</v>
          </cell>
        </row>
        <row r="90">
          <cell r="A90" t="str">
            <v>20447993679</v>
          </cell>
          <cell r="B90" t="str">
            <v>EDITORIAL PACIFICO SOCIEDAD COMERCIAL DE RESPONSABILIDAD LIMITADA</v>
          </cell>
          <cell r="C90" t="str">
            <v>JR. CAJAMARCA NRO. 111 BARRIO VICTORIA (FRENTE G.U.E. SAN CARLOS)</v>
          </cell>
        </row>
        <row r="91">
          <cell r="A91" t="str">
            <v>20338974991</v>
          </cell>
          <cell r="B91" t="str">
            <v>EDITORIAL PLANETA PERU S.A.</v>
          </cell>
          <cell r="C91" t="str">
            <v>AV. SANTA CRUZ NRO. 244 (FRENTE AL COLEGIO DE ABOGADOS)</v>
          </cell>
        </row>
        <row r="92">
          <cell r="A92" t="str">
            <v>20163947693</v>
          </cell>
          <cell r="B92" t="str">
            <v>EMP.MUNICIPAL DE SANEAMIENTO BASICO PUNO S A</v>
          </cell>
          <cell r="C92" t="str">
            <v>AV. LA TORRE NRO. 573 BARRIO LA TORRE</v>
          </cell>
        </row>
        <row r="93">
          <cell r="A93" t="str">
            <v>20447829101</v>
          </cell>
          <cell r="B93" t="str">
            <v>EMPORIO FILETE DE TORO SOCIEDAD COMERCIAL DE RESPONSABILIDAD LIMITADA</v>
          </cell>
          <cell r="C93" t="str">
            <v>JR. LOS INCAS NRO. 439 BARRIO PORTEÑO</v>
          </cell>
        </row>
        <row r="94">
          <cell r="A94" t="str">
            <v>20406479961</v>
          </cell>
          <cell r="B94" t="str">
            <v>EMPRESA DE SERVICIOS LEO TOURS SOCIEDAD COMERCIAL DE RESPONSABILIDAD LIMITADA</v>
          </cell>
          <cell r="C94" t="str">
            <v>JR. VILCAPAZA NRO. 139 BARRIO INDEPENDENCIA (ENTRE GAMARRA Y INDEPENDE</v>
          </cell>
        </row>
        <row r="95">
          <cell r="A95" t="str">
            <v>20100087945</v>
          </cell>
          <cell r="B95" t="str">
            <v>EMPRESA PERIODISTICA NACIONAL S.A.- EPEN SA</v>
          </cell>
          <cell r="C95" t="str">
            <v>JR. JORGE SALAZAR AR NRO. 171 URB. SANTA CATALINA</v>
          </cell>
        </row>
        <row r="96">
          <cell r="A96" t="str">
            <v>20405479592</v>
          </cell>
          <cell r="B96" t="str">
            <v>EMPRESA REGIONAL DE SERV PUBLICO DE ELEC TRICIDAD DE PUNO SOCIEDAD ANONIMA ABIERT A</v>
          </cell>
          <cell r="C96" t="str">
            <v>JR. MARIANO H. CORNEJO NRO. 160 BARRIO INDEPENDENCIA</v>
          </cell>
        </row>
        <row r="97">
          <cell r="A97" t="str">
            <v>20499088656</v>
          </cell>
          <cell r="B97" t="str">
            <v>ENERGETICA Y AGRO INDUSTRIAS S.C.R.L.</v>
          </cell>
          <cell r="C97" t="str">
            <v>CAL. RICARDO HERRERA NRO. 858 (ALT.CDRA.14 AV.COLONIAL) LIMA - LIMA -</v>
          </cell>
        </row>
        <row r="98">
          <cell r="A98" t="str">
            <v>20448400221</v>
          </cell>
          <cell r="B98" t="str">
            <v>ENSAMBLE PCS EMPRESA INDIVIDUAL DE RESPONSABILIDAD LIMITADA</v>
          </cell>
          <cell r="C98" t="str">
            <v>JR. AREQUIPA NRO. 608 CERCADO (COSTADO DEL BANCO FINANCIERO)</v>
          </cell>
        </row>
        <row r="99">
          <cell r="A99" t="str">
            <v>20518282086</v>
          </cell>
          <cell r="B99" t="str">
            <v>E-TRADING &amp; SUPPLY SOCIEDAD ANONIMA CERRADA- E-TRADING &amp; SUPPLY SAC</v>
          </cell>
          <cell r="C99" t="str">
            <v>AV. JOSE PARDO NRO. 182 (OFICINA 701)</v>
          </cell>
        </row>
        <row r="100">
          <cell r="A100" t="str">
            <v>20508074281</v>
          </cell>
          <cell r="B100" t="str">
            <v>EXPRESO GRAEL SOCIEDAD ANONIMA CERRADA</v>
          </cell>
          <cell r="C100" t="str">
            <v>AV. PROLONGACION ANDAHUAYLAS NRO. 699 INT. A</v>
          </cell>
        </row>
        <row r="101">
          <cell r="A101" t="str">
            <v>20447754411</v>
          </cell>
          <cell r="B101" t="str">
            <v>F &amp; J GLOBALTRADE SOCIED. COM. DE RESPONS. LTDA</v>
          </cell>
          <cell r="C101" t="str">
            <v>JR. RAUL PORRAS BARRENECHEA NRO. 456 BR. TUPAC AMARU</v>
          </cell>
        </row>
        <row r="102">
          <cell r="A102" t="str">
            <v>20212562697</v>
          </cell>
          <cell r="B102" t="str">
            <v>FABRICA DE PRODUCTOS MEDICOS S.A.C. - FAPROMED S.A.C.</v>
          </cell>
          <cell r="C102" t="str">
            <v>CAL. MACHUPICCHU NRO. 104 INT. 3 LOS JARDINES (ALT. CDRA. 36 DE AV. EV</v>
          </cell>
        </row>
        <row r="103">
          <cell r="A103" t="str">
            <v>10442640284</v>
          </cell>
          <cell r="B103" t="str">
            <v>FARFAN CRUZ RONALD</v>
          </cell>
          <cell r="C103" t="str">
            <v>JR. TIAHUANACO NRO. 108 BR. AZOGUINI</v>
          </cell>
        </row>
        <row r="104">
          <cell r="A104" t="str">
            <v>20504007864</v>
          </cell>
          <cell r="B104" t="str">
            <v>FARMACHIF S.R.L.</v>
          </cell>
          <cell r="C104" t="str">
            <v>CAL. LA MAR NRO. 316 INT. 2PIS</v>
          </cell>
        </row>
        <row r="105">
          <cell r="A105" t="str">
            <v>20262996329</v>
          </cell>
          <cell r="B105" t="str">
            <v>FARMINDUSTRIA S.A.</v>
          </cell>
          <cell r="C105" t="str">
            <v>JR. MARISCAL MILLER NRO. 2151 URB. LOBATON</v>
          </cell>
        </row>
        <row r="106">
          <cell r="A106" t="str">
            <v>20515660098</v>
          </cell>
          <cell r="B106" t="str">
            <v>FEDERACION PERUANA DE ADMINISTRADORES DE SALUD (FEPAS)</v>
          </cell>
          <cell r="C106" t="str">
            <v>PJ. BUCKLEY NRO. 340 DPTO. 203 URB. SAN ANTONIO</v>
          </cell>
        </row>
        <row r="107">
          <cell r="A107" t="str">
            <v>20448254730</v>
          </cell>
          <cell r="B107" t="str">
            <v>FERRETERIA Y DISTRIBUCIONES K&amp;J E.I.R.L.</v>
          </cell>
          <cell r="C107" t="str">
            <v>AV. EL SOL NRO. 489 BARRIO PORTEÑO</v>
          </cell>
        </row>
        <row r="108">
          <cell r="A108" t="str">
            <v>20448532721</v>
          </cell>
          <cell r="B108" t="str">
            <v>FIRE EXTINSER PERU SOCIEDAD ANONIMA CERRADA</v>
          </cell>
          <cell r="C108" t="str">
            <v>JR. CAJAMARCA NRO. 154 CERCADO (A MEDIA CUADRA DE LA ESCUELA Nº 70005)</v>
          </cell>
        </row>
        <row r="109">
          <cell r="A109" t="str">
            <v>10012264599</v>
          </cell>
          <cell r="B109" t="str">
            <v>FLORES CHAMBILLA PASTOR</v>
          </cell>
          <cell r="C109" t="str">
            <v>JR. JULI NRO. 148 BARRIO PAMPILLA DEL LAGO PUNO - PUNO - PUNO</v>
          </cell>
        </row>
        <row r="110">
          <cell r="A110" t="str">
            <v>10416350103</v>
          </cell>
          <cell r="B110" t="str">
            <v>FLORES CONDORI DELIA ESPERANZA</v>
          </cell>
          <cell r="C110" t="str">
            <v>MZA. A11 LOTE. 05 URB. AGRICULTURA SALCEDO</v>
          </cell>
        </row>
        <row r="111">
          <cell r="A111" t="str">
            <v>10013227204</v>
          </cell>
          <cell r="B111" t="str">
            <v>FLORES FLORES FREDY WEITEYA</v>
          </cell>
          <cell r="C111" t="str">
            <v>PJ. FLORES NRO. 248 INT. 3 BARRIO SANTA ROSA</v>
          </cell>
        </row>
        <row r="112">
          <cell r="A112" t="str">
            <v>10012186121</v>
          </cell>
          <cell r="B112" t="str">
            <v>FLORES MERMA LUCIO</v>
          </cell>
          <cell r="C112" t="str">
            <v>JR MOQUEGUA Nº 663 CERCADO  (A MEDIA CUADRA DE LA TELEFONICA )</v>
          </cell>
        </row>
        <row r="113">
          <cell r="A113" t="str">
            <v>20447976740</v>
          </cell>
          <cell r="B113" t="str">
            <v>FRANK'S SOCIEDAD COMERCIAL DE RESPONSABILIDAD LIMITADA</v>
          </cell>
          <cell r="C113" t="str">
            <v>JR. ARICA NRO. 155B BARRIO CHACARILLA ALTA PUNO - PUNO - PUNO</v>
          </cell>
        </row>
        <row r="114">
          <cell r="A114" t="str">
            <v>20406481272</v>
          </cell>
          <cell r="B114" t="str">
            <v>GAIA SERVICIOS GENERALES E.I.R.L.</v>
          </cell>
          <cell r="C114" t="str">
            <v>JR. LIMA NRO. 419 INT. 111 CERCADO (FRENTE AL BANCO CONTINENTAL)</v>
          </cell>
        </row>
        <row r="115">
          <cell r="A115" t="str">
            <v>10296617178</v>
          </cell>
          <cell r="B115" t="str">
            <v>GALDOS MACEDO JOSE LUIS</v>
          </cell>
          <cell r="C115" t="str">
            <v>CAL. 27 DE NOVIEMBRE NRO. 304 URB. LA LIBERTAD</v>
          </cell>
        </row>
        <row r="116">
          <cell r="A116" t="str">
            <v>10415519490</v>
          </cell>
          <cell r="B116" t="str">
            <v>GAUNA LARICO, TERESA GLORIA</v>
          </cell>
          <cell r="C116" t="str">
            <v>SALCEDO MZ-L, LOTE 05 URB. APROVISA I ETAPA</v>
          </cell>
        </row>
        <row r="117">
          <cell r="A117" t="str">
            <v>10012640892</v>
          </cell>
          <cell r="B117" t="str">
            <v>GONZALES VALERO GUIDO</v>
          </cell>
          <cell r="C117" t="str">
            <v>JR. MOQUEGUA NRO. 271</v>
          </cell>
        </row>
        <row r="118">
          <cell r="A118" t="str">
            <v>10017726507</v>
          </cell>
          <cell r="B118" t="str">
            <v>GORDILLO MOLINA JOSE LUIS</v>
          </cell>
          <cell r="C118" t="str">
            <v>JR. SALCEDO NRO. 146 BARRIO SAN ANTONIO</v>
          </cell>
        </row>
        <row r="119">
          <cell r="A119" t="str">
            <v>20448137261</v>
          </cell>
          <cell r="B119" t="str">
            <v>GOZATA S.A.C.</v>
          </cell>
          <cell r="C119" t="str">
            <v>JR. CARABAYA NRO. 150 BRR. VICTORIA</v>
          </cell>
        </row>
        <row r="120">
          <cell r="A120" t="str">
            <v>20447652171</v>
          </cell>
          <cell r="B120" t="str">
            <v>GRAFIC &amp; SERVICIOS GENERALES UNIVERSAL EMPRESA INDIVIDUAL DE RESPONSABILIDAD LIMITADA</v>
          </cell>
          <cell r="C120" t="str">
            <v>JR. LOS CLAVELES NRO. 167 URB. LOS PINOS</v>
          </cell>
        </row>
        <row r="121">
          <cell r="A121" t="str">
            <v>20451462602</v>
          </cell>
          <cell r="B121" t="str">
            <v>GRUPO DE CAPACITACION PUBLICA S.A.C.</v>
          </cell>
          <cell r="C121" t="str">
            <v>JR. FRANCISCO DE ZELA NRO. 1563 DPTO. 201 (FRENTE AL HOSPITAL DEL EMPL</v>
          </cell>
        </row>
        <row r="122">
          <cell r="A122" t="str">
            <v>20454612389</v>
          </cell>
          <cell r="B122" t="str">
            <v>GRUPO OPC S.R.L.</v>
          </cell>
          <cell r="C122" t="str">
            <v>CAL. SAN JOSE NRO 205 AREQUIPA</v>
          </cell>
        </row>
        <row r="123">
          <cell r="A123" t="str">
            <v>20454043660</v>
          </cell>
          <cell r="B123" t="str">
            <v>GRUPO UPGRADE S.A.C.</v>
          </cell>
          <cell r="C123" t="str">
            <v>CAL. RIVERO NRO. 408 INT. 1 (HORARIO NOTIFIC 9AM A 2PM Y DE 4 A 8PM) A</v>
          </cell>
        </row>
        <row r="124">
          <cell r="A124" t="str">
            <v>10012151336</v>
          </cell>
          <cell r="B124" t="str">
            <v>GUTIERREZ MAMANI HILDA FLORENTINA</v>
          </cell>
          <cell r="C124" t="str">
            <v>JR. VILLA DEL LAGO NRO. 196 BARRIO LAYKAKOTA</v>
          </cell>
        </row>
        <row r="125">
          <cell r="A125" t="str">
            <v>10013204565</v>
          </cell>
          <cell r="B125" t="str">
            <v>GUTIERREZ MAMANI RENE</v>
          </cell>
          <cell r="C125" t="str">
            <v>JR. PRIMERO DE MAYO NRO. 471 BARRIO MAGISTERIAL</v>
          </cell>
        </row>
        <row r="126">
          <cell r="A126" t="str">
            <v>10415885089</v>
          </cell>
          <cell r="B126" t="str">
            <v>GUZMAN QUENTA ABEL IVAN</v>
          </cell>
          <cell r="C126" t="str">
            <v>JR. BOLOGNESI NRO. 723</v>
          </cell>
        </row>
        <row r="127">
          <cell r="A127" t="str">
            <v>10013049411</v>
          </cell>
          <cell r="B127" t="str">
            <v>GUZMAN TICONA HAYDEE EFIGENIA</v>
          </cell>
          <cell r="C127" t="str">
            <v>JR. HUANCANE NRO. 731 BARRIO MANAZO PUNO - PUNO - PUNO</v>
          </cell>
        </row>
        <row r="128">
          <cell r="A128" t="str">
            <v>20100329205</v>
          </cell>
          <cell r="B128" t="str">
            <v>H.W.KESSEL S.A.C.</v>
          </cell>
          <cell r="C128" t="str">
            <v>AV. RICARDO PALMA NRO. 905 URB. SAN ANTONIO LIMA - LIMA - MIRAFLORES</v>
          </cell>
        </row>
        <row r="129">
          <cell r="A129" t="str">
            <v>10012275302</v>
          </cell>
          <cell r="B129" t="str">
            <v>HERVAS DE CRUZ JULIA RUPERTA</v>
          </cell>
          <cell r="C129" t="str">
            <v>JR. AREQUIPA NRO. 1178 BARRIO LAYKAKOTA</v>
          </cell>
        </row>
        <row r="130">
          <cell r="A130" t="str">
            <v>10422275881</v>
          </cell>
          <cell r="B130" t="str">
            <v>HILASACA SULLCA ZEHILA YULHIANA</v>
          </cell>
          <cell r="C130" t="str">
            <v>AV. FLORAL Nº 457</v>
          </cell>
        </row>
        <row r="131">
          <cell r="A131" t="str">
            <v>20447635241</v>
          </cell>
          <cell r="B131" t="str">
            <v>HK DISTRIBUCIONES S.C.R.L.</v>
          </cell>
          <cell r="C131" t="str">
            <v>AV. SIMON BOLIVAR NRO. 879</v>
          </cell>
        </row>
        <row r="132">
          <cell r="A132" t="str">
            <v>10803104595</v>
          </cell>
          <cell r="B132" t="str">
            <v>HORNA CAHUANA GONZALO HERNAN</v>
          </cell>
          <cell r="C132" t="str">
            <v>AV. PANAMA NRO. 444 BARRIO UNION LLAVINI PUNO - PUNO - PUNO</v>
          </cell>
        </row>
        <row r="133">
          <cell r="A133" t="str">
            <v>10046456730</v>
          </cell>
          <cell r="B133" t="str">
            <v>HUAMANI MADARIAGA NESTOR HUGO</v>
          </cell>
          <cell r="C133" t="str">
            <v>AV. EL SOL NRO. 1145 PUNO - PUNO - PUNO</v>
          </cell>
        </row>
        <row r="134">
          <cell r="A134" t="str">
            <v>10400729382</v>
          </cell>
          <cell r="B134" t="str">
            <v>HUAMANI MADARIAGA PAUL FRANCISCO</v>
          </cell>
          <cell r="C134" t="str">
            <v>MZA. H LOTE. 7 P.J. MIRAMAR (PARTE BAJA) MOQUEGUA - ILO - ILO</v>
          </cell>
        </row>
        <row r="135">
          <cell r="A135" t="str">
            <v>10419531630</v>
          </cell>
          <cell r="B135" t="str">
            <v>HUANCA POMA DAVID</v>
          </cell>
          <cell r="C135" t="str">
            <v>JR. CARABAYA NRO. 231 BARRIO PORTEÑO</v>
          </cell>
        </row>
        <row r="136">
          <cell r="A136" t="str">
            <v>10457197921</v>
          </cell>
          <cell r="B136" t="str">
            <v>HUANCA SALAZAR EDILSON</v>
          </cell>
          <cell r="C136" t="str">
            <v>JR APURIMAC NRO 353-PUNO - EL COLLAO - ILAVE</v>
          </cell>
        </row>
        <row r="137">
          <cell r="A137" t="str">
            <v>20448222617</v>
          </cell>
          <cell r="B137" t="str">
            <v>IASOS TECNOLOGY SOCIEDAD ANONIMA CERRADA</v>
          </cell>
          <cell r="C137" t="str">
            <v>JR. DEUSTUA NRO. 252 CERCADO</v>
          </cell>
        </row>
        <row r="138">
          <cell r="A138" t="str">
            <v>20513982543</v>
          </cell>
          <cell r="B138" t="str">
            <v>IMPORTACIONES ASTRIT SOCIEDAD ANONIMA CERRADA</v>
          </cell>
          <cell r="C138" t="str">
            <v>AV. PASEO DE LA REPUBLICA NRO. 5074</v>
          </cell>
        </row>
        <row r="139">
          <cell r="A139" t="str">
            <v>20454760655</v>
          </cell>
          <cell r="B139" t="str">
            <v>IMPORTACIONES DEL SUR S.A.C. - IMPSUR</v>
          </cell>
          <cell r="C139" t="str">
            <v>CAL. JOSE GOMEZ NRO. 19 URB. PABLO VI</v>
          </cell>
        </row>
        <row r="140">
          <cell r="A140" t="str">
            <v>20290631689</v>
          </cell>
          <cell r="B140" t="str">
            <v>IMPORTADORA FABHET SRL</v>
          </cell>
          <cell r="C140" t="str">
            <v>JR. TOMAS RAMSEY NRO. 819 (ESQ. GREGORIO ESCOBEDO-PERSHING</v>
          </cell>
        </row>
        <row r="141">
          <cell r="A141" t="str">
            <v>20112091221</v>
          </cell>
          <cell r="B141" t="str">
            <v>IMPRESIONES Y UTILES SAC</v>
          </cell>
          <cell r="C141" t="str">
            <v>JR. LAMPA NRO. 865 (FRENTE AL BANCO DE LA NACION) LIMA - LIMA - LIMA</v>
          </cell>
        </row>
        <row r="142">
          <cell r="A142" t="str">
            <v>20406293271</v>
          </cell>
          <cell r="B142" t="str">
            <v>IND. ALIMENT. NEGOLATINA S.C.R.L.</v>
          </cell>
          <cell r="C142" t="str">
            <v>JR. ALFONSO UGARTE NRO. 107</v>
          </cell>
        </row>
        <row r="143">
          <cell r="A143" t="str">
            <v>20448123805</v>
          </cell>
          <cell r="B143" t="str">
            <v>INFOTELNET E.I.R.L.</v>
          </cell>
          <cell r="C143" t="str">
            <v>JR. FERMIN ARBULU Nº231- PUNO - PUNO - PUNO</v>
          </cell>
        </row>
        <row r="144">
          <cell r="A144" t="str">
            <v>20448097456</v>
          </cell>
          <cell r="B144" t="str">
            <v>INSEVIG S.R.L.</v>
          </cell>
          <cell r="C144" t="str">
            <v>JR. SAN MARTIN NRO. 322 INT. G10 CERCADO (A 1/2 CUADRA DE LA OFIC. DE</v>
          </cell>
        </row>
        <row r="145">
          <cell r="A145" t="str">
            <v>20100287791</v>
          </cell>
          <cell r="B145" t="str">
            <v>INSTITUTO QUIMIOTERAPICO S A</v>
          </cell>
          <cell r="C145" t="str">
            <v>AV. SANTA ROSA NRO. 350 URB. FUNDO EL INQUISIDOR</v>
          </cell>
        </row>
        <row r="146">
          <cell r="A146" t="str">
            <v>20134709872</v>
          </cell>
          <cell r="B146" t="str">
            <v>INSTRUMENTAL QUIRURGICO E.I.R.LTDA</v>
          </cell>
          <cell r="C146" t="str">
            <v>NRO. B INT. 6 URB. CAMPINA DORADA</v>
          </cell>
        </row>
        <row r="147">
          <cell r="A147" t="str">
            <v>20545272688</v>
          </cell>
          <cell r="B147" t="str">
            <v>INTEGRACION Y SOLUCIONES MEDICAS DE DIAGNOSTICO S.A.C. - ISOLMEDIC S.A.C.</v>
          </cell>
          <cell r="C147" t="str">
            <v>AV. ABEL B PETIT THOARS NRO. 2488 LIMA - LIMA - LINCE</v>
          </cell>
        </row>
        <row r="148">
          <cell r="A148" t="str">
            <v>20509997340</v>
          </cell>
          <cell r="B148" t="str">
            <v>INTERNATIONAL DIAGNOSTIC IMAGING SAC</v>
          </cell>
          <cell r="C148" t="str">
            <v>AV. SAN LUIS NRO. 2266 (A MEDIA CDRA AV.SAN BORJA NORTE) LIMA - LIMA -</v>
          </cell>
        </row>
        <row r="149">
          <cell r="A149" t="str">
            <v>20498185305</v>
          </cell>
          <cell r="B149" t="str">
            <v>INVERSIONES MILENIUM E.I.R.L</v>
          </cell>
          <cell r="C149" t="str">
            <v>MZA. E LOTE. 24 ASOC. RODANTES DEL SUR (A DOS CUADRAS DEL PALACIO DEL</v>
          </cell>
        </row>
        <row r="150">
          <cell r="A150" t="str">
            <v>20492499936</v>
          </cell>
          <cell r="B150" t="str">
            <v>J &amp; M ESPECIALIDAD FARMACEUTICA SAC</v>
          </cell>
          <cell r="C150" t="str">
            <v>CAL. HERMANOS CATARI NRO. 175 INT. 202 URB. MARANGA</v>
          </cell>
        </row>
        <row r="151">
          <cell r="A151" t="str">
            <v>20440180044</v>
          </cell>
          <cell r="B151" t="str">
            <v>J P S DISTRIBUCIONES E.I.R.L</v>
          </cell>
          <cell r="C151" t="str">
            <v>AV. AMERICA OESTE NRO. 160 URB. LOS CEDROS</v>
          </cell>
        </row>
        <row r="152">
          <cell r="A152" t="str">
            <v>20421787485</v>
          </cell>
          <cell r="B152" t="str">
            <v>JAMPAR MULTIPLEST INTERNACIONAL S.R.L.</v>
          </cell>
          <cell r="C152" t="str">
            <v>JR. MOQUEGUA NRO. 632 CERCADO DE LIMA</v>
          </cell>
        </row>
        <row r="153">
          <cell r="A153" t="str">
            <v>10097815513</v>
          </cell>
          <cell r="B153" t="str">
            <v>JANAMPA QUINO ELVIRA VERONICA</v>
          </cell>
          <cell r="C153" t="str">
            <v>JR. CARABAYA NRO. 560 INT. 15 LIMA - LIMA - LIMA</v>
          </cell>
        </row>
        <row r="154">
          <cell r="A154" t="str">
            <v>10422775019</v>
          </cell>
          <cell r="B154" t="str">
            <v>JAPURA CCALLO YANETH</v>
          </cell>
          <cell r="C154" t="str">
            <v>PJ. TOMAS FLORES NRO. 180 LAYKAKOTA</v>
          </cell>
        </row>
        <row r="155">
          <cell r="A155" t="str">
            <v>10013112555</v>
          </cell>
          <cell r="B155" t="str">
            <v>JARA ZUBIETA DANTE ANIBAL</v>
          </cell>
          <cell r="C155" t="str">
            <v>JR. JOSE MANUEL MORAL NRO. 155 BRR. SAN ANTONIO</v>
          </cell>
        </row>
        <row r="156">
          <cell r="A156" t="str">
            <v>20448571891</v>
          </cell>
          <cell r="B156" t="str">
            <v>JOLUCAVA IMPORT EXPORT EMPRESA INDIVIDUAL DE RESPONSABILIDAD LIMITADA</v>
          </cell>
          <cell r="C156" t="str">
            <v>JR. ELIAS AGUIRRE Nº 181</v>
          </cell>
        </row>
        <row r="157">
          <cell r="A157" t="str">
            <v>10013224078</v>
          </cell>
          <cell r="B157" t="str">
            <v>JORDAN NINO DE GUZMAN JORGE LUIS</v>
          </cell>
          <cell r="C157" t="str">
            <v>JR. REVOLUCION NRO. 246 BARRIO ALTO ORKAPATA</v>
          </cell>
        </row>
        <row r="158">
          <cell r="A158" t="str">
            <v>20100210909</v>
          </cell>
          <cell r="B158" t="str">
            <v>LA POSITIVA SEGUROS Y REASEGUROS</v>
          </cell>
          <cell r="C158" t="str">
            <v>CAL. SAN FRANCISCO NRO. 301 AREQUIPA - AREQUIPA - AREQUIPA</v>
          </cell>
        </row>
        <row r="159">
          <cell r="A159" t="str">
            <v>20109161609</v>
          </cell>
          <cell r="B159" t="str">
            <v>LABORATORIO ROKER PERU S.A</v>
          </cell>
          <cell r="C159" t="str">
            <v>JR. HELIO NRO. 5776 URB. INDUSTRIAL INFANTAS LIMA - LIMA - LOS OLIVOS</v>
          </cell>
        </row>
        <row r="160">
          <cell r="A160" t="str">
            <v>20347268683</v>
          </cell>
          <cell r="B160" t="str">
            <v>LABORATORIOS AC FARMA S.A.</v>
          </cell>
          <cell r="C160" t="str">
            <v>CAL. LOS HORNOS NRO. 110 URB. INDUSTRIAL VULCANO (CDRA 4 AV SANTA FELI</v>
          </cell>
        </row>
        <row r="161">
          <cell r="A161" t="str">
            <v>20255361695</v>
          </cell>
          <cell r="B161" t="str">
            <v>LABORATORIOS AMERICANOS S.A.</v>
          </cell>
          <cell r="C161" t="str">
            <v>CAL. FELIPE SANTIAGO SALAVERRY NRO. 419 URB. EL PINO</v>
          </cell>
        </row>
        <row r="162">
          <cell r="A162" t="str">
            <v>20305284174</v>
          </cell>
          <cell r="B162" t="str">
            <v>LABORATORIOS LANSIER S.A.C.</v>
          </cell>
          <cell r="C162" t="str">
            <v>JR. GRAL. FELIPE VARELA NRO. 461</v>
          </cell>
        </row>
        <row r="163">
          <cell r="A163" t="str">
            <v>20100204330</v>
          </cell>
          <cell r="B163" t="str">
            <v>LABORATORIOS PORTUGAL S R L</v>
          </cell>
          <cell r="C163" t="str">
            <v>CAL. MIGUEL GRAU NRO. 317 URB. LA LIBERTAD</v>
          </cell>
        </row>
        <row r="164">
          <cell r="A164" t="str">
            <v>20341841357</v>
          </cell>
          <cell r="B164" t="str">
            <v>LAN PERU S.A.</v>
          </cell>
          <cell r="C164" t="str">
            <v>AV. JOSE PARDO NRO. 513 INT. 3 P (TERCER PISO) LIMA - LIMA - MIRAFLORE</v>
          </cell>
        </row>
        <row r="165">
          <cell r="A165" t="str">
            <v>10424249331</v>
          </cell>
          <cell r="B165" t="str">
            <v>LEON VILCA DAVID</v>
          </cell>
          <cell r="C165" t="str">
            <v>JR. LIBERACION NRO. 130 ALTO LLAVINI</v>
          </cell>
        </row>
        <row r="166">
          <cell r="A166" t="str">
            <v>20363725679</v>
          </cell>
          <cell r="B166" t="str">
            <v>LIBRERIA CONCORDIA E.I.R.LTDA.</v>
          </cell>
          <cell r="C166" t="str">
            <v>JR. TACNA NRO. 554 CERCADO PUNO - PUNO - PUNO</v>
          </cell>
        </row>
        <row r="167">
          <cell r="A167" t="str">
            <v>20532317488</v>
          </cell>
          <cell r="B167" t="str">
            <v>LIBRERIA DISTRIBUIDORA JANO E.I.R.L.</v>
          </cell>
          <cell r="C167" t="str">
            <v>CAL. ZELA NRO. 845B TACNA - TACNA - TACNA</v>
          </cell>
        </row>
        <row r="168">
          <cell r="A168" t="str">
            <v>20518686250</v>
          </cell>
          <cell r="B168" t="str">
            <v>LIFETEC SOCIEDAD ANONIMA CERRADA - LIFETEC SAC</v>
          </cell>
          <cell r="C168" t="str">
            <v>CAL. LAS GUINDAS MZA. C1 LOTE. 04 URB. CERES 2DA ETAPA (ALT CRUCE AV M</v>
          </cell>
        </row>
        <row r="169">
          <cell r="A169" t="str">
            <v>10012099903</v>
          </cell>
          <cell r="B169" t="str">
            <v>LIMACHE CONDORI ANGEL</v>
          </cell>
          <cell r="C169" t="str">
            <v>JR. AREQUIPA NRO. 707 CERCADO</v>
          </cell>
        </row>
        <row r="170">
          <cell r="A170" t="str">
            <v>10457469123</v>
          </cell>
          <cell r="B170" t="str">
            <v>LLANOS CHAMBI YESENIA</v>
          </cell>
          <cell r="C170" t="str">
            <v>AV. LOS INCAS NRO. 439 BARRIO PORTEÑO</v>
          </cell>
        </row>
        <row r="171">
          <cell r="A171" t="str">
            <v>20370715107</v>
          </cell>
          <cell r="B171" t="str">
            <v>M &amp; M PRODUCTOS MEDICOS Y FARMACEUTICOS E.I.R.L.</v>
          </cell>
          <cell r="C171" t="str">
            <v>AV. PARRA NRO. 365 INT. 5 (PASAJE BISHOP)</v>
          </cell>
        </row>
        <row r="172">
          <cell r="A172" t="str">
            <v>10012128024</v>
          </cell>
          <cell r="B172" t="str">
            <v>MACEDO ORDOÑEZ JESUS PERCY</v>
          </cell>
          <cell r="C172" t="str">
            <v>CHANU CHANU II ET MZA. O LOTE. 15 URB. VICTOR ANDRES BELAUNDE PUNO - P</v>
          </cell>
        </row>
        <row r="173">
          <cell r="A173" t="str">
            <v>10465353851</v>
          </cell>
          <cell r="B173" t="str">
            <v>MACHACA HUANCA EVELYN</v>
          </cell>
          <cell r="C173" t="str">
            <v>AV. SIMON BOLIVAR NRO. 444 PUNO - PUNO - PUNO</v>
          </cell>
        </row>
        <row r="174">
          <cell r="A174" t="str">
            <v>10013340256</v>
          </cell>
          <cell r="B174" t="str">
            <v>MACHACA JAHUIRA ULISES</v>
          </cell>
          <cell r="C174" t="str">
            <v>JR. CARLOS B. OQUENDO NRO. 289 (GCN SAN CARLOS) PUNO - PUNO - PUNO</v>
          </cell>
        </row>
        <row r="175">
          <cell r="A175" t="str">
            <v>10013207785</v>
          </cell>
          <cell r="B175" t="str">
            <v>MAMANI GALLEGOS JOSE MIGUEL</v>
          </cell>
          <cell r="C175" t="str">
            <v>AV. SIMON BOLIVAR NRO. 997</v>
          </cell>
        </row>
        <row r="176">
          <cell r="A176" t="str">
            <v>10418975461</v>
          </cell>
          <cell r="B176" t="str">
            <v>MAMANI RAMOS YURI ALBERT</v>
          </cell>
          <cell r="C176" t="str">
            <v>JR. CAÑETE NRO. 139 BARRIO LOS ANDES PUNO - PUNO - PUNO</v>
          </cell>
        </row>
        <row r="177">
          <cell r="A177" t="str">
            <v>10012068331</v>
          </cell>
          <cell r="B177" t="str">
            <v>MAMANI ZAPANA FELICIANO</v>
          </cell>
          <cell r="C177" t="str">
            <v>AV. ALTO DEL ALIANZA NRO. 451 BARRIO ALTO BELLAVISTA PUNO - PUNO - PUN</v>
          </cell>
        </row>
        <row r="178">
          <cell r="A178" t="str">
            <v>10012277381</v>
          </cell>
          <cell r="B178" t="str">
            <v>MANRIQUE SALAS LUIS EDUARDO</v>
          </cell>
          <cell r="C178" t="str">
            <v>JR. CAJAMARCA NRO. 515 CECADO (A MEDIA CUADRA DE SUNARP) PUNO - PUNO -</v>
          </cell>
        </row>
        <row r="179">
          <cell r="A179" t="str">
            <v>10013441583</v>
          </cell>
          <cell r="B179" t="str">
            <v>MAQUERA CALSIN OLGA BEATRIZ</v>
          </cell>
          <cell r="C179" t="str">
            <v>AV. LAYKAKOTA NRO. 410 INT. 2 BARRIO LAYKAKOTA (AL COSTADO DEL CEMENTE</v>
          </cell>
        </row>
        <row r="180">
          <cell r="A180" t="str">
            <v>20127745910</v>
          </cell>
          <cell r="B180" t="str">
            <v>MAXIMA INTERNACIONAL S.A.</v>
          </cell>
          <cell r="C180" t="str">
            <v>AV. REPUBLICA DE PANAMA NRO. 3852 LIMA - LIMA - SURQUILLO</v>
          </cell>
        </row>
        <row r="181">
          <cell r="A181" t="str">
            <v>20498126635</v>
          </cell>
          <cell r="B181" t="str">
            <v>MEDI.LAB S.R.L.</v>
          </cell>
          <cell r="C181" t="str">
            <v>AV. LA PAZ NRO. 512 (SECTOR 3-INTERIOR 1ER PISO</v>
          </cell>
        </row>
        <row r="182">
          <cell r="A182" t="str">
            <v>20504905137</v>
          </cell>
          <cell r="B182" t="str">
            <v>MEDICAL FULL IMPORT S.A.</v>
          </cell>
          <cell r="C182" t="str">
            <v>AV. MRCAL ANDRES A CACERES NRO. 252 URB. EL ARENAL</v>
          </cell>
        </row>
        <row r="183">
          <cell r="A183" t="str">
            <v>20498674098</v>
          </cell>
          <cell r="B183" t="str">
            <v>MEDICORP PERU S.A.C.</v>
          </cell>
          <cell r="C183" t="str">
            <v>AV. DE LA CULTURA NRO. 2140 URB. SANTA ROSA</v>
          </cell>
        </row>
        <row r="184">
          <cell r="A184" t="str">
            <v>20524590876</v>
          </cell>
          <cell r="B184" t="str">
            <v>MEDIDEN SOCIEDAD ANONIMA CERRADA - MEDIDEN S.A.C.</v>
          </cell>
          <cell r="C184" t="str">
            <v>MANUEL SEGURA NRO. 217</v>
          </cell>
        </row>
        <row r="185">
          <cell r="A185" t="str">
            <v>20100018625</v>
          </cell>
          <cell r="B185" t="str">
            <v>MEDIFARMA S A</v>
          </cell>
          <cell r="C185" t="str">
            <v>JR. ECUADOR NRO. 787</v>
          </cell>
        </row>
        <row r="186">
          <cell r="A186" t="str">
            <v>20502811674</v>
          </cell>
          <cell r="B186" t="str">
            <v>MEDINET S.A.C.</v>
          </cell>
          <cell r="C186" t="str">
            <v>AV. DEL PARQUE NORTE NRO. 605</v>
          </cell>
        </row>
        <row r="187">
          <cell r="A187" t="str">
            <v>20514710911</v>
          </cell>
          <cell r="B187" t="str">
            <v>MEDROCK CORPORATION SOCIEDAD ANONIMA CERRADA</v>
          </cell>
          <cell r="C187" t="str">
            <v>AV. BOLIVAR NRO. 795 (CDRA 7 DE BOLIVAR)</v>
          </cell>
        </row>
        <row r="188">
          <cell r="A188" t="str">
            <v>10413012444</v>
          </cell>
          <cell r="B188" t="str">
            <v>MELENDEZ FLORES ANNELL SHANDDY</v>
          </cell>
          <cell r="C188" t="str">
            <v>JR. AREQUIPA NRO. 1126</v>
          </cell>
        </row>
        <row r="189">
          <cell r="A189" t="str">
            <v>10013409914</v>
          </cell>
          <cell r="B189" t="str">
            <v>MENDOZA ORTEGA LISSETH MARLENY</v>
          </cell>
          <cell r="C189" t="str">
            <v>JR. CAJAMARCA NRO. 183 (CERCA ALA ESCUELA 70005) PUNO - PUNO - PUNO</v>
          </cell>
        </row>
        <row r="190">
          <cell r="A190" t="str">
            <v>10405743782</v>
          </cell>
          <cell r="B190" t="str">
            <v>MERCADO ARISACA ASTRIDH GUDELIA</v>
          </cell>
          <cell r="C190" t="str">
            <v>JR. LOS INCAS NRO. 261 URB. BARRIO PORTEÑO (A ESPALDAS DE LA COMANDANC</v>
          </cell>
        </row>
        <row r="191">
          <cell r="A191" t="str">
            <v>10012644839</v>
          </cell>
          <cell r="B191" t="str">
            <v>MERMA DURAN DOMITILA</v>
          </cell>
          <cell r="C191" t="str">
            <v>JR. RAMON CASTILLA NRO. 407 (PLZA DE ARMAS) PUNO - PUNO - CHUCUITO</v>
          </cell>
        </row>
        <row r="192">
          <cell r="A192" t="str">
            <v>20501701956</v>
          </cell>
          <cell r="B192" t="str">
            <v>METAX INDUSTRIA Y COMERCIO S.A.C.</v>
          </cell>
          <cell r="C192" t="str">
            <v>CAL. MCAL.CACERES NRO. 112 URB. CERCADO (A 2 CDRAS.PLAZA DE ARMAS DE S</v>
          </cell>
        </row>
        <row r="193">
          <cell r="A193" t="str">
            <v>20422824210</v>
          </cell>
          <cell r="B193" t="str">
            <v>MILAFARMA S.R.L.</v>
          </cell>
          <cell r="C193" t="str">
            <v>CAL. CAP. LUIS A. GARCIA ROJAS MZA. C LOTE. 34 ASOCIACION SARITA COLON</v>
          </cell>
        </row>
        <row r="194">
          <cell r="A194" t="str">
            <v>20131373237</v>
          </cell>
          <cell r="B194" t="str">
            <v>MINISTERIO DE SALUD</v>
          </cell>
          <cell r="C194" t="str">
            <v>AV. SALAVERRY NRO. 801</v>
          </cell>
        </row>
        <row r="195">
          <cell r="A195" t="str">
            <v>10101474670</v>
          </cell>
          <cell r="B195" t="str">
            <v>MIRANDA MAMANI EDGARD</v>
          </cell>
          <cell r="C195" t="str">
            <v>JR. 9 DE OCTUBRE NRO. 106 BARRIO LAYKAKOTA PUNO - PUNO - PUNO</v>
          </cell>
        </row>
        <row r="196">
          <cell r="A196" t="str">
            <v>10012862615</v>
          </cell>
          <cell r="B196" t="str">
            <v>MOSCOSO TAPIA LUIS ALBERTO</v>
          </cell>
          <cell r="C196" t="str">
            <v>C.C.PLAZA TIENDA NRO. 203 (FRENTE AL MERCADO CENTRAL 2DO PISO) PUNO -</v>
          </cell>
        </row>
        <row r="197">
          <cell r="A197" t="str">
            <v>20448595642</v>
          </cell>
          <cell r="B197" t="str">
            <v>MUEBLES J &amp; L GOMEZ S.A.C.</v>
          </cell>
          <cell r="C197" t="str">
            <v>PQ. INDUSTRIAL MZA. M LOTE. 8</v>
          </cell>
        </row>
        <row r="198">
          <cell r="A198" t="str">
            <v>20447601851</v>
          </cell>
          <cell r="B198" t="str">
            <v>MUEBLES NEGMA SOCIEDAD COMERCIAL DE RESPONSABILIDAD LIMITADA</v>
          </cell>
          <cell r="C198" t="str">
            <v>JR. TACNA NRO. 742 BRR. VICTORIA</v>
          </cell>
        </row>
        <row r="199">
          <cell r="A199" t="str">
            <v>20447827663</v>
          </cell>
          <cell r="B199" t="str">
            <v>MULTI - HOGAR EMPRESA INDIVIDUAL DE RESPONSABILIDAD LIMITADA</v>
          </cell>
          <cell r="C199" t="str">
            <v>JR. CARLOS B. OQUENDO NRO. 130A CERCADO PUNO - PUNO - PUNO</v>
          </cell>
        </row>
        <row r="200">
          <cell r="A200" t="str">
            <v>20448239854</v>
          </cell>
          <cell r="B200" t="str">
            <v>MULTISERVICIOS J.H. CARTAGENA EMPRESA INDIVIDUAL DE RESPONSABLIDAD LIMITADA</v>
          </cell>
          <cell r="C200" t="str">
            <v>JR. LEONCIO PRADO NRO. 868 BARRIO SAN MARTIN</v>
          </cell>
        </row>
        <row r="201">
          <cell r="A201" t="str">
            <v>20406520278</v>
          </cell>
          <cell r="B201" t="str">
            <v>MULTISERVICIOS MEDICOS EMPRESA INDIVIDUAL DE RESPONSABILIDAD LIMITADA</v>
          </cell>
          <cell r="C201" t="str">
            <v>JR. CALVARIO NRO. 110 BARRIO AZOGUINI PUNO - PUNO - PUNO</v>
          </cell>
        </row>
        <row r="202">
          <cell r="A202" t="str">
            <v>20506536414</v>
          </cell>
          <cell r="B202" t="str">
            <v>MUNDICORP MEDIC S.A.C.</v>
          </cell>
          <cell r="C202" t="str">
            <v>AV. EMANCIPACION NRO. 635 DPTO. 129 (FRENTE AL MERCADO AURORA)</v>
          </cell>
        </row>
        <row r="203">
          <cell r="A203" t="str">
            <v>20447797144</v>
          </cell>
          <cell r="B203" t="str">
            <v>NEXOS TIENDAS SOCIEDAD ANONIMA CERRADA</v>
          </cell>
          <cell r="C203" t="str">
            <v>JR. HUANCANE NRO. 867 INT. 102 BARRIO TUPAC AMARU (A UNA CUADRA DEL ME</v>
          </cell>
        </row>
        <row r="204">
          <cell r="A204" t="str">
            <v>20504312403</v>
          </cell>
          <cell r="B204" t="str">
            <v>NIPRO MEDICAL CORPORATION SUCURSAL DEL PERU</v>
          </cell>
          <cell r="C204" t="str">
            <v>AV. ESPAñA NRO. 766 (758 - 766)</v>
          </cell>
        </row>
        <row r="205">
          <cell r="A205" t="str">
            <v>10012868401</v>
          </cell>
          <cell r="B205" t="str">
            <v>NOA APAZA BOLONIA BERTHA</v>
          </cell>
          <cell r="C205" t="str">
            <v>AV. LA TORRE NRO. 970</v>
          </cell>
        </row>
        <row r="206">
          <cell r="A206" t="str">
            <v>20503794692</v>
          </cell>
          <cell r="B206" t="str">
            <v>NORDIC PHARMACEUTICAL COMPANY S.A.C</v>
          </cell>
          <cell r="C206" t="str">
            <v>JR. PATRICIO IRIARTE NRO. 279</v>
          </cell>
        </row>
        <row r="207">
          <cell r="A207" t="str">
            <v>20448290370</v>
          </cell>
          <cell r="B207" t="str">
            <v>NOVA DJ EMPRESA INDIVIDUAL DE RESPONSABILIDAD LIMITADA</v>
          </cell>
          <cell r="C207" t="str">
            <v>JR. CARABAYA NRO. 443 BARRIO MANCO CAPAC (AL FRENTE DE LA PLAZA MANCO</v>
          </cell>
        </row>
        <row r="208">
          <cell r="A208" t="str">
            <v>20101994091</v>
          </cell>
          <cell r="B208" t="str">
            <v>NUCLEAR CONTROL S.A.C.</v>
          </cell>
          <cell r="C208" t="str">
            <v>CAL. LAS CAMELIAS NRO. 511 INT. 401 LIMA - LIMA - SAN ISIDRO</v>
          </cell>
        </row>
        <row r="209">
          <cell r="A209" t="str">
            <v>20326920798</v>
          </cell>
          <cell r="B209" t="str">
            <v>ODONTO S.R.LTDA.</v>
          </cell>
          <cell r="C209" t="str">
            <v>CAL. SANTO DOMINGO NRO. 205 (SOTANO 1) AREQUIPA - AREQUIPA - AREQUIPA</v>
          </cell>
        </row>
        <row r="210">
          <cell r="A210" t="str">
            <v>20448084800</v>
          </cell>
          <cell r="B210" t="str">
            <v>OFFSET CONTINENTAL S.A.C.</v>
          </cell>
          <cell r="C210" t="str">
            <v>JR. JORGE CHAVEZ NRO. 244 PUNO - SAN ROMAN - JULIACA</v>
          </cell>
        </row>
        <row r="211">
          <cell r="A211" t="str">
            <v>20519865476</v>
          </cell>
          <cell r="B211" t="str">
            <v>OK COMPUTER E.I.R.L.</v>
          </cell>
          <cell r="C211" t="str">
            <v>JR MOQUEGUA NRO. 820 MOQUEGUA ILO -ILO</v>
          </cell>
        </row>
        <row r="212">
          <cell r="A212" t="str">
            <v>20447885515</v>
          </cell>
          <cell r="B212" t="str">
            <v>OMEGA CONTRATISTAS GENERALES SOCIEDAD COMERCIAL DE RESPONSABILIDAD LIMITADA</v>
          </cell>
          <cell r="C212" t="str">
            <v>MZA. B LOTE. 6 URB. VILLA CLARIDAD (AV. GREGORIO ALBARRACIN) TACNA - T</v>
          </cell>
        </row>
        <row r="213">
          <cell r="A213" t="str">
            <v>20478223863</v>
          </cell>
          <cell r="B213" t="str">
            <v>OQ PHARMA S.A.C</v>
          </cell>
          <cell r="C213" t="str">
            <v>AV. INDUSTRIAL NRO. 160 URB. AURORA (COSTADO HOSP. SAN JUAN DE DIOS)</v>
          </cell>
        </row>
        <row r="214">
          <cell r="A214" t="str">
            <v>20116448051</v>
          </cell>
          <cell r="B214" t="str">
            <v>PACIFIC SECURITY SRL</v>
          </cell>
          <cell r="C214" t="str">
            <v>AV. JORGE CHAVEZ MZA. T-1 LOTE. 13 URB. TTIO (4TO PARADERO DE TTIO)</v>
          </cell>
        </row>
        <row r="215">
          <cell r="A215" t="str">
            <v>10414365316</v>
          </cell>
          <cell r="B215" t="str">
            <v>PACO CUSACANI KAREN SANDRA</v>
          </cell>
          <cell r="C215" t="str">
            <v>CAL. RAMON CASTILLA NRO. 119</v>
          </cell>
        </row>
        <row r="216">
          <cell r="A216" t="str">
            <v>20448430139</v>
          </cell>
          <cell r="B216" t="str">
            <v>PANDA COMPUTER SOCIEDAD COMERCIAL DE RESPONSABILIDAD LIMITADA</v>
          </cell>
          <cell r="C216" t="str">
            <v>JR. MOQUEGUA NRO. 150 CERCADO (2DA TIENDA DEL PASAJE ATTA)</v>
          </cell>
        </row>
        <row r="217">
          <cell r="A217" t="str">
            <v>10435671646</v>
          </cell>
          <cell r="B217" t="str">
            <v>PANIURA FLORES HEBERT ANGEL</v>
          </cell>
          <cell r="C217" t="str">
            <v>AV. EL SOL Nº 986</v>
          </cell>
        </row>
        <row r="218">
          <cell r="A218" t="str">
            <v>10457366804</v>
          </cell>
          <cell r="B218" t="str">
            <v>PARICAHUA MAMANI SIMON FERNANDO</v>
          </cell>
          <cell r="C218" t="str">
            <v>AV. TITICACA NRO. 122 BARRIO PORTEÑO</v>
          </cell>
        </row>
        <row r="219">
          <cell r="A219" t="str">
            <v>10421728688</v>
          </cell>
          <cell r="B219" t="str">
            <v>PARICOTO DIAZ YUDY JUANA</v>
          </cell>
          <cell r="C219" t="str">
            <v>JR. HUASCAR NRO. 565 SANTA BARBARA</v>
          </cell>
        </row>
        <row r="220">
          <cell r="A220" t="str">
            <v>10416494652</v>
          </cell>
          <cell r="B220" t="str">
            <v>PARILLO CALSIN VILMA</v>
          </cell>
          <cell r="C220" t="str">
            <v>AV. EL SOL NRO. 871 BR. PORTEÑO (A MEDIA CUADRA DEL OVALO RAMON CASTIL</v>
          </cell>
        </row>
        <row r="221">
          <cell r="A221" t="str">
            <v>20447945275</v>
          </cell>
          <cell r="B221" t="str">
            <v>PC ANDINA E.I.R.L.</v>
          </cell>
          <cell r="C221" t="str">
            <v>JR. AREQUIPA NRO. 531 CERCADO</v>
          </cell>
        </row>
        <row r="222">
          <cell r="A222" t="str">
            <v>20448182305</v>
          </cell>
          <cell r="B222" t="str">
            <v>PC TINTAS E.I.R.L.</v>
          </cell>
          <cell r="C222" t="str">
            <v>PJ. PEATONAL JR. LIMA NRO. 419 CERCADO (FRENTE BCO. CONTINENTAL STAND</v>
          </cell>
        </row>
        <row r="223">
          <cell r="A223" t="str">
            <v>20136961528</v>
          </cell>
          <cell r="B223" t="str">
            <v>PEREDA DISTRIBUIDORES S R L</v>
          </cell>
          <cell r="C223" t="str">
            <v>AV. MRSCAL. LA MAR NRO. 318</v>
          </cell>
        </row>
        <row r="224">
          <cell r="A224" t="str">
            <v>20518042280</v>
          </cell>
          <cell r="B224" t="str">
            <v>PERUVIAN AIR LINE SOCIEDAD ANONIMA - PERUVIAN AIR LINE S.A.</v>
          </cell>
          <cell r="C224" t="str">
            <v>CAL. ENRIQUE PALACIOS NRO. 351</v>
          </cell>
        </row>
        <row r="225">
          <cell r="A225" t="str">
            <v>20406287549</v>
          </cell>
          <cell r="B225" t="str">
            <v>PERUVIAN COMPUTER TECHNOLOGIES E.I.R.L.</v>
          </cell>
          <cell r="C225" t="str">
            <v>JR. LIMA NRO 419 INT. 108 CERCADO (GALERIA MULTICENTRO)</v>
          </cell>
        </row>
        <row r="226">
          <cell r="A226" t="str">
            <v>20455368660</v>
          </cell>
          <cell r="B226" t="str">
            <v>PHARMAX PERU E.I.R.L.</v>
          </cell>
          <cell r="C226" t="str">
            <v>MZA. K LOTE. 12 COO. VICTOR ANDRES BELAUNDE</v>
          </cell>
        </row>
        <row r="227">
          <cell r="A227" t="str">
            <v>10013344626</v>
          </cell>
          <cell r="B227" t="str">
            <v>PINEDA ZAMALLOA JULIZA KATHERINE</v>
          </cell>
          <cell r="C227" t="str">
            <v>JR. ECHENIQUE NRO. 190 BR LAYKAKOTA</v>
          </cell>
        </row>
        <row r="228">
          <cell r="A228" t="str">
            <v>20447604362</v>
          </cell>
          <cell r="B228" t="str">
            <v>POMME PERU EMPRESA INDIVIDUAL DE RESPONSABILIDAD LIMITADA</v>
          </cell>
          <cell r="C228" t="str">
            <v>JR MOQUEGUA NRO 116 CERCADO PUNO</v>
          </cell>
        </row>
        <row r="229">
          <cell r="A229" t="str">
            <v>20338570041</v>
          </cell>
          <cell r="B229" t="str">
            <v>PRAXAIR PERU SRL</v>
          </cell>
          <cell r="C229" t="str">
            <v>AV. VENEZUELA NRO. 2597 PROV. CONST. DEL CALLAO</v>
          </cell>
        </row>
        <row r="230">
          <cell r="A230" t="str">
            <v>20406339875</v>
          </cell>
          <cell r="B230" t="str">
            <v>PRO PUNO E.I.R.L.</v>
          </cell>
          <cell r="C230" t="str">
            <v>JR. PEDRO VILCAPAZA NRO. 151 BARRIO MIRAFLORES</v>
          </cell>
        </row>
        <row r="231">
          <cell r="A231" t="str">
            <v>20123751664</v>
          </cell>
          <cell r="B231" t="str">
            <v>PROVERSAL SRL</v>
          </cell>
          <cell r="C231" t="str">
            <v>JR. PEDRO RUIZ NRO. 611</v>
          </cell>
        </row>
        <row r="232">
          <cell r="A232" t="str">
            <v>20100085225</v>
          </cell>
          <cell r="B232" t="str">
            <v>QUIMICA SUIZA S A</v>
          </cell>
          <cell r="C232" t="str">
            <v>AV. REPUBLICA DE PANAMA NRO. 2577 URB. SANTA CATALINA</v>
          </cell>
        </row>
        <row r="233">
          <cell r="A233" t="str">
            <v>10013356110</v>
          </cell>
          <cell r="B233" t="str">
            <v>QUIROZ YABAR GEOVANA</v>
          </cell>
          <cell r="C233" t="str">
            <v>JR. DEUSTUA NRO. 831 BARRIO MAÑAZO</v>
          </cell>
        </row>
        <row r="234">
          <cell r="A234" t="str">
            <v>10400187628</v>
          </cell>
          <cell r="B234" t="str">
            <v>QUISPE BUSTINCIO OSCAR</v>
          </cell>
          <cell r="C234" t="str">
            <v>AV. EL SOL NRO. 1149 MAGISTERIAL (FRENTE AL HOSPITAL MANUEL N.B.) PUNO</v>
          </cell>
        </row>
        <row r="235">
          <cell r="A235" t="str">
            <v>10013112687</v>
          </cell>
          <cell r="B235" t="str">
            <v>QUISPE BUSTINZA LUCY</v>
          </cell>
          <cell r="C235" t="str">
            <v>JR. ILAVE NRO. 360 CERCADO</v>
          </cell>
        </row>
        <row r="236">
          <cell r="A236" t="str">
            <v>10409236621</v>
          </cell>
          <cell r="B236" t="str">
            <v>QUISPE QUISPE LIDIA</v>
          </cell>
          <cell r="C236" t="str">
            <v>AV. EL SOL NRO. 923 BARRIO PORTEÑO</v>
          </cell>
        </row>
        <row r="237">
          <cell r="A237" t="str">
            <v>10409917122</v>
          </cell>
          <cell r="B237" t="str">
            <v>QUISPE TICONA MARIA TERESA</v>
          </cell>
          <cell r="C237" t="str">
            <v>AV. CIRCUNVALACION SUR NRO. 270 BARRIO MAÑAZO (A 3 CASAS DE LA PLATAFO</v>
          </cell>
        </row>
        <row r="238">
          <cell r="A238" t="str">
            <v>10012026141</v>
          </cell>
          <cell r="B238" t="str">
            <v>QUISPE ZAPANA VIDAL AVELINO</v>
          </cell>
          <cell r="C238" t="str">
            <v>JR. HUANCAYO NRO. 105B BARRIO VALLECITO</v>
          </cell>
        </row>
        <row r="239">
          <cell r="A239" t="str">
            <v>20490538519</v>
          </cell>
          <cell r="B239" t="str">
            <v>R Y C BIODIAGNOSTICA EMPRESA INDIVIDUAL DE RESPONSABILIDAD LIMITADA - R Y C BIODIAGNOSTICA E.I.R.L.</v>
          </cell>
          <cell r="C239" t="str">
            <v>MZA. E3 LOTE. 3B URB. LARAPA GRANDE</v>
          </cell>
        </row>
        <row r="240">
          <cell r="A240" t="str">
            <v>20364279907</v>
          </cell>
          <cell r="B240" t="str">
            <v>RADIO Y TELEVISION LIBERTAD DE EXPRESION SOCIEDAD COMERCIAL DE RESPONSABILIDAD LIMITADA</v>
          </cell>
          <cell r="C240" t="str">
            <v>AV. SIMON BOLIVAR NRO. 442 BARRIO PORTEñO</v>
          </cell>
        </row>
        <row r="241">
          <cell r="A241" t="str">
            <v>10107460646</v>
          </cell>
          <cell r="B241" t="str">
            <v>RAMOS BACAS DE RAMIREZ OLGA OLINDA</v>
          </cell>
          <cell r="C241" t="str">
            <v>AV. SINCHI ROCA NRO. 1044 URB. LA ALBORADA (ALT.AV.CAMINOS DEL INCA) L</v>
          </cell>
        </row>
        <row r="242">
          <cell r="A242" t="str">
            <v>10012285774</v>
          </cell>
          <cell r="B242" t="str">
            <v>RAMOS CCAMA RAMON RUFINO</v>
          </cell>
          <cell r="C242" t="str">
            <v>AV. EL SOL NRO. 1097 BARRIO MAGISTERIAL</v>
          </cell>
        </row>
        <row r="243">
          <cell r="A243" t="str">
            <v>10012154327</v>
          </cell>
          <cell r="B243" t="str">
            <v>RAMOS YUCRA VIDAL</v>
          </cell>
          <cell r="C243" t="str">
            <v>JR. JOSE ANTONIO ENCINAS NRO. 297 BARRIO CESAR VALLEJO</v>
          </cell>
        </row>
        <row r="244">
          <cell r="A244" t="str">
            <v>20459821652</v>
          </cell>
          <cell r="B244" t="str">
            <v>RANBAXY - PRP (PERU) S.A.C</v>
          </cell>
          <cell r="C244" t="str">
            <v>AV. JUAN DE ARONA NRO. 761 (761-765)</v>
          </cell>
        </row>
        <row r="245">
          <cell r="A245" t="str">
            <v>20100151970</v>
          </cell>
          <cell r="B245" t="str">
            <v>REFASA S.A.C.</v>
          </cell>
          <cell r="C245" t="str">
            <v>CAL. ENRIQUE VILLANUEVA NRO. 105 URB. JUAN PABLO DE MONTERRICO</v>
          </cell>
        </row>
        <row r="246">
          <cell r="A246" t="str">
            <v>20412708459</v>
          </cell>
          <cell r="B246" t="str">
            <v>REPRESENTACIONES CASTILLO S.R.L.</v>
          </cell>
          <cell r="C246" t="str">
            <v>AV. PARRA NRO. 369</v>
          </cell>
        </row>
        <row r="247">
          <cell r="A247" t="str">
            <v>10459608996</v>
          </cell>
          <cell r="B247" t="str">
            <v>RODRIGUEZ FLORES CRISTIAN MARCOS</v>
          </cell>
          <cell r="C247" t="str">
            <v>AV. LOS ANDES NRO. 213 BARRIO JOSE ANTONIO ENCIN (AL FRENTE DEL COLEGI</v>
          </cell>
        </row>
        <row r="248">
          <cell r="A248" t="str">
            <v>10012228584</v>
          </cell>
          <cell r="B248" t="str">
            <v>RODRIGUEZ LUQUE NICOLAS</v>
          </cell>
          <cell r="C248" t="str">
            <v>AV. CIRCUNVALACION NRO. 1375 BARRIO STA. ROSA</v>
          </cell>
        </row>
        <row r="249">
          <cell r="A249" t="str">
            <v>10013092368</v>
          </cell>
          <cell r="B249" t="str">
            <v>RODRIGUEZ MOLINA IDELMA LILIANA</v>
          </cell>
          <cell r="C249" t="str">
            <v>JR. CORONEL PONCE NRO. 136 BARRIO VICTORIA (A MEDIA CUADRA DE TELEFONI</v>
          </cell>
        </row>
        <row r="250">
          <cell r="A250" t="str">
            <v>20381450377</v>
          </cell>
          <cell r="B250" t="str">
            <v>SANDERSON S.A. (PERU)</v>
          </cell>
          <cell r="C250" t="str">
            <v>AV. NICOLAS ARRIOLA NRO. 345 (349 - ALT. CLINICA RICARDO PALMA</v>
          </cell>
        </row>
        <row r="251">
          <cell r="A251" t="str">
            <v>20454261659</v>
          </cell>
          <cell r="B251" t="str">
            <v>SELEMED S.R.L.</v>
          </cell>
          <cell r="C251" t="str">
            <v>AV. CAYMA NRO. 205</v>
          </cell>
        </row>
        <row r="252">
          <cell r="A252" t="str">
            <v>20448142770</v>
          </cell>
          <cell r="B252" t="str">
            <v>SELMED DEL SUR S.R.L.</v>
          </cell>
          <cell r="C252" t="str">
            <v>JR. CARLOS DREYER NRO. 161 BARRIO SAN MARTIN (A 1 CUADRA DE ADUANAS) P</v>
          </cell>
        </row>
        <row r="253">
          <cell r="A253" t="str">
            <v>20230397709</v>
          </cell>
          <cell r="B253" t="str">
            <v>SERVICENTRO JOMAFRI S. R. L.</v>
          </cell>
          <cell r="C253" t="str">
            <v>AV. EJERCITO NRO. 462 BARRIO SANTA ROSA (468</v>
          </cell>
        </row>
        <row r="254">
          <cell r="A254" t="str">
            <v>20447721245</v>
          </cell>
          <cell r="B254" t="str">
            <v>SERVICENTRO SANCHEZ EMPRESA INDIVIDUAL DE RESPONSABILIDAD LIMITADA</v>
          </cell>
          <cell r="C254" t="str">
            <v>JR. CHEVARRIA NRO. 170 BR.SILLUSTANI</v>
          </cell>
        </row>
        <row r="255">
          <cell r="A255" t="str">
            <v>20498418920</v>
          </cell>
          <cell r="B255" t="str">
            <v>SERVICIOS MEDICOS Y DIALISIS DEL SUR VIRGEN DE LA CANDELARIA S.A.C.</v>
          </cell>
          <cell r="C255" t="str">
            <v>CAL. FRANCISCO IBAÑEZ 100 102 NRO. -- URB. LA QUINTA AREQUIPA - AREQUI</v>
          </cell>
        </row>
        <row r="256">
          <cell r="A256" t="str">
            <v>20286058974</v>
          </cell>
          <cell r="B256" t="str">
            <v>SERVICIOS RECEPTIVOS TITIKAKA EIRLTDA</v>
          </cell>
          <cell r="C256" t="str">
            <v>JR. LIMA NRO. 419 INT. 207 CERCADO (MULTICENTRO PUNO) PUNO - PUNO - PU</v>
          </cell>
        </row>
        <row r="257">
          <cell r="A257" t="str">
            <v>20448296653</v>
          </cell>
          <cell r="B257" t="str">
            <v>SERVILLANTAS E &amp; R SOCIEDAD COMERCIAL DE RESPONSABILIDAD LIMITADA</v>
          </cell>
          <cell r="C257" t="str">
            <v>AV. EL SOL NRO. 984 BARRIO PORTEÑO</v>
          </cell>
        </row>
        <row r="258">
          <cell r="A258" t="str">
            <v>20363807217</v>
          </cell>
          <cell r="B258" t="str">
            <v>SERVISUR E.I.R.LTDA.</v>
          </cell>
          <cell r="C258" t="str">
            <v>AV. EL SOL NRO. 992 BARRIO PORTENO PUNO - PUNO - PUNO</v>
          </cell>
        </row>
        <row r="259">
          <cell r="A259" t="str">
            <v>20431392403</v>
          </cell>
          <cell r="B259" t="str">
            <v>SILMED S.A.C.</v>
          </cell>
          <cell r="C259" t="str">
            <v>CAL. ELIAS AGUIRRE NRO. 240 (CDRA.5 AV.JOSE PARDO) LIMA - LIMA - MIRAF</v>
          </cell>
        </row>
        <row r="260">
          <cell r="A260" t="str">
            <v>20363610936</v>
          </cell>
          <cell r="B260" t="str">
            <v>SIPA CONTRATISTAS GENERALES S.R.L.</v>
          </cell>
          <cell r="C260" t="str">
            <v>JR. 20 DE ENERO MZA. C LOTE. 1A URB. TAPARACHI (DETRAS DEL SENATI FREN</v>
          </cell>
        </row>
        <row r="261">
          <cell r="A261" t="str">
            <v>20169018813</v>
          </cell>
          <cell r="B261" t="str">
            <v>SOCIEDAD PERUANA DE MEDICINA INTENSIVA</v>
          </cell>
          <cell r="C261" t="str">
            <v>CAL. LLOQUE YUPANQUI NRO. 1126 DPTO. 304 (ALT. CDRA 10 Y 11 AV CUBA)</v>
          </cell>
        </row>
        <row r="262">
          <cell r="A262" t="str">
            <v>20171963754</v>
          </cell>
          <cell r="B262" t="str">
            <v>SOCIEDAD PERUANA DE OBSTETRICIA Y GINECOLOGIA</v>
          </cell>
        </row>
        <row r="263">
          <cell r="A263" t="str">
            <v>10401074371</v>
          </cell>
          <cell r="B263" t="str">
            <v>SOTO CENTY GERARDO</v>
          </cell>
          <cell r="C263" t="str">
            <v>NRO. 166 BARRIO PORTEÑO</v>
          </cell>
        </row>
        <row r="264">
          <cell r="A264" t="str">
            <v>10012012069</v>
          </cell>
          <cell r="B264" t="str">
            <v>SOTOMAYOR ABARCA EDUARDO</v>
          </cell>
          <cell r="C264" t="str">
            <v>JR. AYACUCHO NRO. 608 CERCADO</v>
          </cell>
        </row>
        <row r="265">
          <cell r="A265" t="str">
            <v>10408031201</v>
          </cell>
          <cell r="B265" t="str">
            <v>SUCASACA SURCO WILLINGTON</v>
          </cell>
          <cell r="C265" t="str">
            <v>JR. SAN MARTIN NRO. 1840 CERCADO</v>
          </cell>
        </row>
        <row r="266">
          <cell r="A266" t="str">
            <v>10440007584</v>
          </cell>
          <cell r="B266" t="str">
            <v>SUPA GONZALES RICHAR</v>
          </cell>
          <cell r="C266" t="str">
            <v>JR. INDEPENDENCIA NRO. 441 BRR. INDEPENDENCIA</v>
          </cell>
        </row>
        <row r="267">
          <cell r="A267" t="str">
            <v>20539614879</v>
          </cell>
          <cell r="B267" t="str">
            <v>SUPERMERCADO ALKOSTO S.A.C.</v>
          </cell>
          <cell r="C267" t="str">
            <v>SUBL A1-I MZA. A1 LOTE. -- URB. PIEDRA SANTA I (FRENTE A PARQUE DE LAS</v>
          </cell>
        </row>
        <row r="268">
          <cell r="A268" t="str">
            <v>10293826698</v>
          </cell>
          <cell r="B268" t="str">
            <v>SURCO ARIAS RENE SANTIAGO</v>
          </cell>
          <cell r="C268" t="str">
            <v>JR. CAJAMARCA NRO. 150 BR. CENTRAL</v>
          </cell>
        </row>
        <row r="269">
          <cell r="A269" t="str">
            <v>10012110095</v>
          </cell>
          <cell r="B269" t="str">
            <v>SURCO HILAQUITA TOMAS PERCY</v>
          </cell>
          <cell r="C269" t="str">
            <v>JR. CAJAMARCA NRO. 521</v>
          </cell>
        </row>
        <row r="270">
          <cell r="A270" t="str">
            <v>20447602742</v>
          </cell>
          <cell r="B270" t="str">
            <v>SUTRES BASE PUNO</v>
          </cell>
          <cell r="C270" t="str">
            <v>JR. RICARDO PALMA NRO. 120 CERCADO</v>
          </cell>
        </row>
        <row r="271">
          <cell r="A271" t="str">
            <v>20164486720</v>
          </cell>
          <cell r="B271" t="str">
            <v>SVENZA ZONA FRANCA S.R.L.</v>
          </cell>
          <cell r="C271" t="str">
            <v>AV. JAVIER PRADO ESTE NRO. 595 (SEGUNDO PISO) LIMA - LIMA - SAN ISIDRO</v>
          </cell>
        </row>
        <row r="272">
          <cell r="A272" t="str">
            <v>20406335535</v>
          </cell>
          <cell r="B272" t="str">
            <v>TABLITAS E.I.R.L.</v>
          </cell>
          <cell r="C272" t="str">
            <v>JR. TACNA NRO. 544 CERCADO</v>
          </cell>
        </row>
        <row r="273">
          <cell r="A273" t="str">
            <v>20512725369</v>
          </cell>
          <cell r="B273" t="str">
            <v>TECNOLOGIA INTEGRAL PARA LA VIDA SAC - TECNIVIDA SAC</v>
          </cell>
          <cell r="C273" t="str">
            <v>JR. CANGALLO NRO. 755 INT. A (ALT FACULTAD DE MEDICINA DE SAN MARCOS)</v>
          </cell>
        </row>
        <row r="274">
          <cell r="A274" t="str">
            <v>20100017491</v>
          </cell>
          <cell r="B274" t="str">
            <v>TELEFONICA DEL PERU SAA</v>
          </cell>
          <cell r="C274" t="str">
            <v>CAL. SCHELL NRO. 310 LIMA - LIMA - MIRAFLORES</v>
          </cell>
        </row>
        <row r="275">
          <cell r="A275" t="str">
            <v>20100177774</v>
          </cell>
          <cell r="B275" t="str">
            <v>TELEFONICA MOVILES S.A</v>
          </cell>
          <cell r="C275" t="str">
            <v>CAL. SCHELL NRO. 310 LIMA - LIMA - MIRAFLORES</v>
          </cell>
        </row>
        <row r="276">
          <cell r="A276" t="str">
            <v>20101269834</v>
          </cell>
          <cell r="B276" t="str">
            <v>TEVA PERU S.A.</v>
          </cell>
          <cell r="C276" t="str">
            <v>AV. VENEZUELA NRO. 5415 (ALT. CRUCE CON AV. FAUCETT</v>
          </cell>
        </row>
        <row r="277">
          <cell r="A277" t="str">
            <v>10435233592</v>
          </cell>
          <cell r="B277" t="str">
            <v>TEVES OSORIO DAYAN MELVI</v>
          </cell>
          <cell r="C277" t="str">
            <v>AV. PANAMERICANA NRO. 371</v>
          </cell>
        </row>
        <row r="278">
          <cell r="A278" t="str">
            <v>20141189850</v>
          </cell>
          <cell r="B278" t="str">
            <v>TIENDAS EFE S.A.</v>
          </cell>
          <cell r="C278" t="str">
            <v>AV. LUIS GONZALES NRO. 1315 (2 PISO)</v>
          </cell>
        </row>
        <row r="279">
          <cell r="A279" t="str">
            <v>20502425367</v>
          </cell>
          <cell r="B279" t="str">
            <v>TORRES PHARMA S.A.C.</v>
          </cell>
          <cell r="C279" t="str">
            <v>PJ. JULIO MONTESINOS MZA. W LOTE. 20 URB. HONOR Y LEALTAD</v>
          </cell>
        </row>
        <row r="280">
          <cell r="A280" t="str">
            <v>20331429601</v>
          </cell>
          <cell r="B280" t="str">
            <v>TOTAL ARTEFACTOS SA</v>
          </cell>
          <cell r="C280" t="str">
            <v>JR. SANTORIN NRO. 167 URB. EL VIVERO (N°175 PARALELA AV.EL DERBY)</v>
          </cell>
        </row>
        <row r="281">
          <cell r="A281" t="str">
            <v>10013151721</v>
          </cell>
          <cell r="B281" t="str">
            <v>TRIGOS SANCHEZ DULIO GILBERT</v>
          </cell>
          <cell r="C281" t="str">
            <v>JR. AREQUIPA NRO. 1110 BARRIO VICTORIA (SEGUNDO PISO)</v>
          </cell>
        </row>
        <row r="282">
          <cell r="A282" t="str">
            <v>20197705249</v>
          </cell>
          <cell r="B282" t="str">
            <v>UNILENE S.A.C.</v>
          </cell>
          <cell r="C282" t="str">
            <v>JR. NAPO NRO. 450 (1ER AL 5TO PISO-ALT CDRA 12 AV VENEZUELA</v>
          </cell>
        </row>
        <row r="283">
          <cell r="A283" t="str">
            <v>20370375675</v>
          </cell>
          <cell r="B283" t="str">
            <v>UNIMEDICA E.I.R.L.</v>
          </cell>
          <cell r="C283" t="str">
            <v>NRO. N' INT. 11 URB. SANTA ROSA DE LIMA</v>
          </cell>
        </row>
        <row r="284">
          <cell r="A284" t="str">
            <v>20145496170</v>
          </cell>
          <cell r="B284" t="str">
            <v>UNIVERSIDAD NACIONAL DEL ALTIPLANO PUNO</v>
          </cell>
          <cell r="C284" t="str">
            <v>AV, EL EJERCITO Nº 329 BARRIO SANTA ROSA PUNO PUNO</v>
          </cell>
        </row>
        <row r="285">
          <cell r="A285" t="str">
            <v>10012845591</v>
          </cell>
          <cell r="B285" t="str">
            <v>URVIOLA MENDOZA ZULEMA GENOVEVA</v>
          </cell>
          <cell r="C285" t="str">
            <v>JR. TACNA NRO. 121 INT. 405 CERCADO (EN EL CENTRO COMERCIAL PLAZA 4TO</v>
          </cell>
        </row>
        <row r="286">
          <cell r="A286" t="str">
            <v>20338896825</v>
          </cell>
          <cell r="B286" t="str">
            <v>VASCULAR S.R.L.</v>
          </cell>
          <cell r="C286" t="str">
            <v>JR. DIEGO GAVILAN NRO. 131 URB. SAN FELIPE (ENTRE LA CDRA 4 Y 5 DE PER</v>
          </cell>
        </row>
        <row r="287">
          <cell r="A287" t="str">
            <v>20464936646</v>
          </cell>
          <cell r="B287" t="str">
            <v>VENTA MEDICA S.A.</v>
          </cell>
          <cell r="C287" t="str">
            <v>MZA. D-1 LOTE. 20 P.J. VENTANILLA ALTA</v>
          </cell>
        </row>
        <row r="288">
          <cell r="A288" t="str">
            <v>20510196954</v>
          </cell>
          <cell r="B288" t="str">
            <v>VICMAR &amp; KAT EIRL</v>
          </cell>
          <cell r="C288" t="str">
            <v>JR. ALBERTO MONTELLANOS NRO. 180 URB. APOLO 1ERA ETAPA</v>
          </cell>
        </row>
        <row r="289">
          <cell r="A289" t="str">
            <v>10013431634</v>
          </cell>
          <cell r="B289" t="str">
            <v>VILCA GILA CANDELARIA</v>
          </cell>
          <cell r="C289" t="str">
            <v>JR. CHUCUITO NRO. 215 CERCADO</v>
          </cell>
        </row>
        <row r="290">
          <cell r="A290" t="str">
            <v>10419079737</v>
          </cell>
          <cell r="B290" t="str">
            <v>VILCA QUISPE JUAN RUBEN</v>
          </cell>
          <cell r="C290" t="str">
            <v>AV. EL SOL NRO. 124 INT. 13 BARRIO BELLAVISTA</v>
          </cell>
        </row>
        <row r="291">
          <cell r="A291" t="str">
            <v>10013358813</v>
          </cell>
          <cell r="B291" t="str">
            <v>VILLASANTE ARCE RUBEN IGOR</v>
          </cell>
          <cell r="C291" t="str">
            <v>JR TARAPACA NRO 348- CERCADO</v>
          </cell>
        </row>
        <row r="292">
          <cell r="A292" t="str">
            <v>20505110651</v>
          </cell>
          <cell r="B292" t="str">
            <v>W.P. BIOMED E.I.R.L.</v>
          </cell>
          <cell r="C292" t="str">
            <v>CAL. LAS PALOMAS NRO. 587 URB. LIMATAMBO</v>
          </cell>
        </row>
        <row r="293">
          <cell r="A293" t="str">
            <v>20419068714</v>
          </cell>
          <cell r="B293" t="str">
            <v>X RAY SERVICE S.A.</v>
          </cell>
          <cell r="C293" t="str">
            <v>CAL. LAUTARO NRO. 139 URB. MARANGA</v>
          </cell>
        </row>
        <row r="294">
          <cell r="A294" t="str">
            <v>10458588631</v>
          </cell>
          <cell r="B294" t="str">
            <v>YLASACA MACHACA VILMA</v>
          </cell>
          <cell r="C294" t="str">
            <v>JR. PARDO Y ALIAGA MZA. C2 LOTE. 24 URB. PUEBLO LIBRE PUNO - SAN ROMAN</v>
          </cell>
        </row>
        <row r="295">
          <cell r="A295" t="str">
            <v>10803702778</v>
          </cell>
          <cell r="B295" t="str">
            <v>YUCRA CONDORI GILMER</v>
          </cell>
          <cell r="C295" t="str">
            <v>JR. JUNIN NRO. 382 INDEPENDENCIA</v>
          </cell>
        </row>
        <row r="296">
          <cell r="A296" t="str">
            <v>10400854381</v>
          </cell>
          <cell r="B296" t="str">
            <v>YUCRA QUISPE SABINA AYDEE</v>
          </cell>
          <cell r="C296" t="str">
            <v>JR. LAMBAYEQUE NRO. 172A CERCADO (A MEDIA CDR. DEL PARQUE PINO)</v>
          </cell>
        </row>
        <row r="297">
          <cell r="A297" t="str">
            <v>10422303869</v>
          </cell>
          <cell r="B297" t="str">
            <v>ZAPANA RAMOS RUBEN</v>
          </cell>
          <cell r="C297" t="str">
            <v>JR. GENERAL LUIS LA PUERTA Nº 110</v>
          </cell>
        </row>
        <row r="298">
          <cell r="A298">
            <v>10429074989</v>
          </cell>
          <cell r="B298" t="str">
            <v>SAUL HUAMAN YUCRA</v>
          </cell>
          <cell r="C298" t="str">
            <v>URB. VILLA DEL LAGO MZ A L-21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deración uso datos"/>
      <sheetName val="Instituciones"/>
    </sheetNames>
    <sheetDataSet>
      <sheetData sheetId="0"/>
      <sheetData sheetId="1">
        <row r="2">
          <cell r="A2" t="str">
            <v>0226993</v>
          </cell>
          <cell r="B2" t="str">
            <v>70805</v>
          </cell>
          <cell r="C2" t="str">
            <v>Primaria</v>
          </cell>
          <cell r="D2" t="str">
            <v>Sector Educación</v>
          </cell>
          <cell r="E2" t="str">
            <v>CHARAMAYA</v>
          </cell>
          <cell r="F2" t="str">
            <v>CHARAMAYA</v>
          </cell>
          <cell r="G2" t="str">
            <v>Rural</v>
          </cell>
        </row>
        <row r="3">
          <cell r="A3" t="str">
            <v>0227371</v>
          </cell>
          <cell r="B3" t="str">
            <v>VILLA FATIMA</v>
          </cell>
          <cell r="C3" t="str">
            <v>Primaria</v>
          </cell>
          <cell r="D3" t="str">
            <v>Comunidad o asociación religiosa</v>
          </cell>
          <cell r="E3" t="str">
            <v>JIRON PIURA 150</v>
          </cell>
          <cell r="F3" t="str">
            <v>AZOGUINE</v>
          </cell>
          <cell r="G3" t="str">
            <v>Urbana</v>
          </cell>
        </row>
        <row r="4">
          <cell r="A4" t="str">
            <v>0227389</v>
          </cell>
          <cell r="B4" t="str">
            <v>NUESTRA SEÑORA DE LA MERCED</v>
          </cell>
          <cell r="C4" t="str">
            <v>Primaria</v>
          </cell>
          <cell r="D4" t="str">
            <v>Comunidad o asociación religiosa</v>
          </cell>
          <cell r="E4" t="str">
            <v>JIRON ALFONSO UGARTE 288</v>
          </cell>
          <cell r="F4" t="str">
            <v>PORTEÑO</v>
          </cell>
          <cell r="G4" t="str">
            <v>Urbana</v>
          </cell>
        </row>
        <row r="5">
          <cell r="A5" t="str">
            <v>0227397</v>
          </cell>
          <cell r="B5" t="str">
            <v>LA INMACULADA</v>
          </cell>
          <cell r="C5" t="str">
            <v>Primaria</v>
          </cell>
          <cell r="D5" t="str">
            <v>Comunidad o asociación religiosa</v>
          </cell>
          <cell r="E5" t="str">
            <v>JIRON TACNA 759</v>
          </cell>
          <cell r="F5" t="str">
            <v>VICTORIA</v>
          </cell>
          <cell r="G5" t="str">
            <v>Urbana</v>
          </cell>
        </row>
        <row r="6">
          <cell r="A6" t="str">
            <v>0227405</v>
          </cell>
          <cell r="B6" t="str">
            <v>SAN JUAN BAUTISTA</v>
          </cell>
          <cell r="C6" t="str">
            <v>Primaria</v>
          </cell>
          <cell r="D6" t="str">
            <v>Particular</v>
          </cell>
          <cell r="E6" t="str">
            <v>JIRON GRAU 449</v>
          </cell>
          <cell r="F6" t="str">
            <v>HUAJSAPATA</v>
          </cell>
          <cell r="G6" t="str">
            <v>Urbana</v>
          </cell>
        </row>
        <row r="7">
          <cell r="A7" t="str">
            <v>0227413</v>
          </cell>
          <cell r="B7" t="str">
            <v>ADVENTISTA PUNO</v>
          </cell>
          <cell r="C7" t="str">
            <v>Primaria</v>
          </cell>
          <cell r="D7" t="str">
            <v>Particular</v>
          </cell>
          <cell r="E7" t="str">
            <v>JIRON DEZA 454</v>
          </cell>
          <cell r="F7" t="str">
            <v>AZOGUINE</v>
          </cell>
          <cell r="G7" t="str">
            <v>Urbana</v>
          </cell>
        </row>
        <row r="8">
          <cell r="A8" t="str">
            <v>0227421</v>
          </cell>
          <cell r="B8" t="str">
            <v>70682</v>
          </cell>
          <cell r="C8" t="str">
            <v>Primaria</v>
          </cell>
          <cell r="D8" t="str">
            <v>Sector Educación</v>
          </cell>
          <cell r="E8" t="str">
            <v>TORANIPATA</v>
          </cell>
          <cell r="F8" t="str">
            <v>UROS TORANI PATA</v>
          </cell>
          <cell r="G8" t="str">
            <v>Rural</v>
          </cell>
        </row>
        <row r="9">
          <cell r="A9" t="str">
            <v>0227439</v>
          </cell>
          <cell r="B9" t="str">
            <v>ADVENTISTA SANCAYUNI</v>
          </cell>
          <cell r="C9" t="str">
            <v>Primaria</v>
          </cell>
          <cell r="D9" t="str">
            <v>Particular</v>
          </cell>
          <cell r="E9" t="str">
            <v>SANCAYUNI</v>
          </cell>
          <cell r="F9" t="str">
            <v>SANCAYUNI</v>
          </cell>
          <cell r="G9" t="str">
            <v>Rural</v>
          </cell>
        </row>
        <row r="10">
          <cell r="A10" t="str">
            <v>0229526</v>
          </cell>
          <cell r="B10" t="str">
            <v>192</v>
          </cell>
          <cell r="C10" t="str">
            <v>Inicial - Jardín</v>
          </cell>
          <cell r="D10" t="str">
            <v>Sector Educación</v>
          </cell>
          <cell r="E10" t="str">
            <v>JIRON HUAYNA CAPAC 248</v>
          </cell>
          <cell r="F10" t="str">
            <v>PORTEÑO</v>
          </cell>
          <cell r="G10" t="str">
            <v>Urbana</v>
          </cell>
        </row>
        <row r="11">
          <cell r="A11" t="str">
            <v>0229534</v>
          </cell>
          <cell r="B11" t="str">
            <v>193 CLUB DE LEONES</v>
          </cell>
          <cell r="C11" t="str">
            <v>Inicial - Jardín</v>
          </cell>
          <cell r="D11" t="str">
            <v>Sector Educación</v>
          </cell>
          <cell r="E11" t="str">
            <v>JIRON CORONEL BARRIGA 351</v>
          </cell>
          <cell r="F11" t="str">
            <v>SAN ANTONIO</v>
          </cell>
          <cell r="G11" t="str">
            <v>Urbana</v>
          </cell>
        </row>
        <row r="12">
          <cell r="A12" t="str">
            <v>0229559</v>
          </cell>
          <cell r="B12" t="str">
            <v>MARIA AUXILIADORA</v>
          </cell>
          <cell r="C12" t="str">
            <v>Inicial - Cuna Jardín</v>
          </cell>
          <cell r="D12" t="str">
            <v>Sector Educación</v>
          </cell>
          <cell r="E12" t="str">
            <v>JIRON LAMBAYEQUE 591</v>
          </cell>
          <cell r="F12" t="str">
            <v>PUNO</v>
          </cell>
          <cell r="G12" t="str">
            <v>Urbana</v>
          </cell>
        </row>
        <row r="13">
          <cell r="A13" t="str">
            <v>0229567</v>
          </cell>
          <cell r="B13" t="str">
            <v>GLORIOSO SAN CARLOS</v>
          </cell>
          <cell r="C13" t="str">
            <v>Inicial - Jardín</v>
          </cell>
          <cell r="D13" t="str">
            <v>Sector Educación</v>
          </cell>
          <cell r="E13" t="str">
            <v>AVENIDA EL SOL S/N</v>
          </cell>
          <cell r="F13" t="str">
            <v>PUNO</v>
          </cell>
          <cell r="G13" t="str">
            <v>Urbana</v>
          </cell>
        </row>
        <row r="14">
          <cell r="A14" t="str">
            <v>0229633</v>
          </cell>
          <cell r="B14" t="str">
            <v>COMPLEJO EDUCATIVO AGROPECUARIO</v>
          </cell>
          <cell r="C14" t="str">
            <v>Inicial - Jardín</v>
          </cell>
          <cell r="D14" t="str">
            <v>Sector Educación</v>
          </cell>
          <cell r="E14" t="str">
            <v>COLLACACHI</v>
          </cell>
          <cell r="F14" t="str">
            <v>HACIENDA COLLACACHI</v>
          </cell>
          <cell r="G14" t="str">
            <v>Rural</v>
          </cell>
        </row>
        <row r="15">
          <cell r="A15" t="str">
            <v>0229682</v>
          </cell>
          <cell r="B15" t="str">
            <v>208</v>
          </cell>
          <cell r="C15" t="str">
            <v>Inicial - Jardín</v>
          </cell>
          <cell r="D15" t="str">
            <v>Sector Educación</v>
          </cell>
          <cell r="E15" t="str">
            <v>JIRON GARCILASO DE LA VEGA S/N</v>
          </cell>
          <cell r="F15" t="str">
            <v>LAYKAKOTA</v>
          </cell>
          <cell r="G15" t="str">
            <v>Urbana</v>
          </cell>
        </row>
        <row r="16">
          <cell r="A16" t="str">
            <v>0229690</v>
          </cell>
          <cell r="B16" t="str">
            <v>209</v>
          </cell>
          <cell r="C16" t="str">
            <v>Inicial - Jardín</v>
          </cell>
          <cell r="D16" t="str">
            <v>Sector Educación</v>
          </cell>
          <cell r="E16" t="str">
            <v>JIRON PATACALLE S/N</v>
          </cell>
          <cell r="F16" t="str">
            <v>MAÑAZO</v>
          </cell>
          <cell r="G16" t="str">
            <v>Urbana</v>
          </cell>
        </row>
        <row r="17">
          <cell r="A17" t="str">
            <v>0229708</v>
          </cell>
          <cell r="B17" t="str">
            <v>210</v>
          </cell>
          <cell r="C17" t="str">
            <v>Inicial - Jardín</v>
          </cell>
          <cell r="D17" t="str">
            <v>Sector Educación</v>
          </cell>
          <cell r="E17" t="str">
            <v>JIRON INDEPENDENCIA 340</v>
          </cell>
          <cell r="F17" t="str">
            <v>TIQUILLACA</v>
          </cell>
          <cell r="G17" t="str">
            <v>Rural</v>
          </cell>
        </row>
        <row r="18">
          <cell r="A18" t="str">
            <v>0229732</v>
          </cell>
          <cell r="B18" t="str">
            <v>213</v>
          </cell>
          <cell r="C18" t="str">
            <v>Inicial - Jardín</v>
          </cell>
          <cell r="D18" t="str">
            <v>Sector Educación</v>
          </cell>
          <cell r="E18" t="str">
            <v>JIRON TIQUILLACA S/N</v>
          </cell>
          <cell r="F18" t="str">
            <v>VILQUE</v>
          </cell>
          <cell r="G18" t="str">
            <v>Rural</v>
          </cell>
        </row>
        <row r="19">
          <cell r="A19" t="str">
            <v>0230045</v>
          </cell>
          <cell r="B19" t="str">
            <v>LA INMACULADA</v>
          </cell>
          <cell r="C19" t="str">
            <v>Inicial - Jardín</v>
          </cell>
          <cell r="D19" t="str">
            <v>Comunidad o asociación religiosa</v>
          </cell>
          <cell r="E19" t="str">
            <v>JIRON TACNA 759</v>
          </cell>
          <cell r="F19" t="str">
            <v>VICTORIA</v>
          </cell>
          <cell r="G19" t="str">
            <v>Urbana</v>
          </cell>
        </row>
        <row r="20">
          <cell r="A20" t="str">
            <v>0230052</v>
          </cell>
          <cell r="B20" t="str">
            <v>LA INMACULADA</v>
          </cell>
          <cell r="C20" t="str">
            <v>Secundaria</v>
          </cell>
          <cell r="D20" t="str">
            <v>Comunidad o asociación religiosa</v>
          </cell>
          <cell r="E20" t="str">
            <v>JIRON TACNA 759</v>
          </cell>
          <cell r="F20" t="str">
            <v>VICTORIA</v>
          </cell>
          <cell r="G20" t="str">
            <v>Urbana</v>
          </cell>
        </row>
        <row r="21">
          <cell r="A21" t="str">
            <v>0230110</v>
          </cell>
          <cell r="B21" t="str">
            <v>70001</v>
          </cell>
          <cell r="C21" t="str">
            <v>Primaria</v>
          </cell>
          <cell r="D21" t="str">
            <v>Sector Educación</v>
          </cell>
          <cell r="E21" t="str">
            <v>JIRON LA LIBERTAD 813</v>
          </cell>
          <cell r="F21" t="str">
            <v>HUAJSAPATA</v>
          </cell>
          <cell r="G21" t="str">
            <v>Urbana</v>
          </cell>
        </row>
        <row r="22">
          <cell r="A22" t="str">
            <v>0230128</v>
          </cell>
          <cell r="B22" t="str">
            <v>70002 NUESTRA SEÑORA DE LOS CAMPOS</v>
          </cell>
          <cell r="C22" t="str">
            <v>Primaria</v>
          </cell>
          <cell r="D22" t="str">
            <v>Sector Educación</v>
          </cell>
          <cell r="E22" t="str">
            <v>QUINUAPATA</v>
          </cell>
          <cell r="F22" t="str">
            <v>TAQUILE</v>
          </cell>
          <cell r="G22" t="str">
            <v>Rural</v>
          </cell>
        </row>
        <row r="23">
          <cell r="A23" t="str">
            <v>0230136</v>
          </cell>
          <cell r="B23" t="str">
            <v>70003 SAGRADO CORAZON DE JESUS</v>
          </cell>
          <cell r="C23" t="str">
            <v>Primaria</v>
          </cell>
          <cell r="D23" t="str">
            <v>Sector Educación</v>
          </cell>
          <cell r="E23" t="str">
            <v>JIRON RICARDO PALMA 215</v>
          </cell>
          <cell r="F23" t="str">
            <v>MAGISTERIAL</v>
          </cell>
          <cell r="G23" t="str">
            <v>Urbana</v>
          </cell>
        </row>
        <row r="24">
          <cell r="A24" t="str">
            <v>0230144</v>
          </cell>
          <cell r="B24" t="str">
            <v>70004</v>
          </cell>
          <cell r="C24" t="str">
            <v>Primaria</v>
          </cell>
          <cell r="D24" t="str">
            <v>Sector Educación</v>
          </cell>
          <cell r="E24" t="str">
            <v>JIRON MANUEL PINO 261</v>
          </cell>
          <cell r="F24" t="str">
            <v>JOSE ANTONIO ENCINAS</v>
          </cell>
          <cell r="G24" t="str">
            <v>Urbana</v>
          </cell>
        </row>
        <row r="25">
          <cell r="A25" t="str">
            <v>0230151</v>
          </cell>
          <cell r="B25" t="str">
            <v>70005 CORAZON DE JESUS</v>
          </cell>
          <cell r="C25" t="str">
            <v>Primaria</v>
          </cell>
          <cell r="D25" t="str">
            <v>Sector Educación</v>
          </cell>
          <cell r="E25" t="str">
            <v>JIRON CAJAMARCA 211</v>
          </cell>
          <cell r="F25" t="str">
            <v>VICTORIA</v>
          </cell>
          <cell r="G25" t="str">
            <v>Urbana</v>
          </cell>
        </row>
        <row r="26">
          <cell r="A26" t="str">
            <v>0230177</v>
          </cell>
          <cell r="B26" t="str">
            <v>70007</v>
          </cell>
          <cell r="C26" t="str">
            <v>Primaria</v>
          </cell>
          <cell r="D26" t="str">
            <v>Sector Educación</v>
          </cell>
          <cell r="E26" t="str">
            <v>JIRON 4 DE NOVIEMBRE 185</v>
          </cell>
          <cell r="F26" t="str">
            <v>TIQUILLACA</v>
          </cell>
          <cell r="G26" t="str">
            <v>Rural</v>
          </cell>
        </row>
        <row r="27">
          <cell r="A27" t="str">
            <v>0230185</v>
          </cell>
          <cell r="B27" t="str">
            <v>70008</v>
          </cell>
          <cell r="C27" t="str">
            <v>Primaria</v>
          </cell>
          <cell r="D27" t="str">
            <v>Sector Educación</v>
          </cell>
          <cell r="E27" t="str">
            <v>SANCAYUNI</v>
          </cell>
          <cell r="F27" t="str">
            <v>SANCAYUNI</v>
          </cell>
          <cell r="G27" t="str">
            <v>Rural</v>
          </cell>
        </row>
        <row r="28">
          <cell r="A28" t="str">
            <v>0230201</v>
          </cell>
          <cell r="B28" t="str">
            <v>70010 GRAN UNIDAD ESCOLAR SAN CARLOS</v>
          </cell>
          <cell r="C28" t="str">
            <v>Primaria</v>
          </cell>
          <cell r="D28" t="str">
            <v>Sector Educación</v>
          </cell>
          <cell r="E28" t="str">
            <v>JIRON CARABAYA S/N</v>
          </cell>
          <cell r="F28" t="str">
            <v>PORTEÑO</v>
          </cell>
          <cell r="G28" t="str">
            <v>Urbana</v>
          </cell>
        </row>
        <row r="29">
          <cell r="A29" t="str">
            <v>0230219</v>
          </cell>
          <cell r="B29" t="str">
            <v>70011</v>
          </cell>
          <cell r="C29" t="str">
            <v>Primaria</v>
          </cell>
          <cell r="D29" t="str">
            <v>Sector Educación</v>
          </cell>
          <cell r="E29" t="str">
            <v>AVENIDA PANAMERICANA 402</v>
          </cell>
          <cell r="F29" t="str">
            <v>MAÑAZO</v>
          </cell>
          <cell r="G29" t="str">
            <v>Urbana</v>
          </cell>
        </row>
        <row r="30">
          <cell r="A30" t="str">
            <v>0230235</v>
          </cell>
          <cell r="B30" t="str">
            <v>70013</v>
          </cell>
          <cell r="C30" t="str">
            <v>Primaria</v>
          </cell>
          <cell r="D30" t="str">
            <v>Sector Educación</v>
          </cell>
          <cell r="E30" t="str">
            <v>JIRON FRANCISCO CHOQUEHUANCA S/N</v>
          </cell>
          <cell r="F30" t="str">
            <v>PUNO</v>
          </cell>
          <cell r="G30" t="str">
            <v>Urbana</v>
          </cell>
        </row>
        <row r="31">
          <cell r="A31" t="str">
            <v>0230284</v>
          </cell>
          <cell r="B31" t="str">
            <v>70018 SAN JOSE DE HUARAYA</v>
          </cell>
          <cell r="C31" t="str">
            <v>Primaria</v>
          </cell>
          <cell r="D31" t="str">
            <v>Sector Educación</v>
          </cell>
          <cell r="E31" t="str">
            <v>AVENIDA SESQUICENTENARIO S/N</v>
          </cell>
          <cell r="F31" t="str">
            <v>SAN JOSE</v>
          </cell>
          <cell r="G31" t="str">
            <v>Urbana</v>
          </cell>
        </row>
        <row r="32">
          <cell r="A32" t="str">
            <v>0230334</v>
          </cell>
          <cell r="B32" t="str">
            <v>70023</v>
          </cell>
          <cell r="C32" t="str">
            <v>Primaria</v>
          </cell>
          <cell r="D32" t="str">
            <v>Sector Educación</v>
          </cell>
          <cell r="E32" t="str">
            <v>JIRON PARDO 384</v>
          </cell>
          <cell r="F32" t="str">
            <v>PUNO</v>
          </cell>
          <cell r="G32" t="str">
            <v>Urbana</v>
          </cell>
        </row>
        <row r="33">
          <cell r="A33" t="str">
            <v>0230342</v>
          </cell>
          <cell r="B33" t="str">
            <v>70024</v>
          </cell>
          <cell r="C33" t="str">
            <v>Primaria</v>
          </cell>
          <cell r="D33" t="str">
            <v>Sector Educación</v>
          </cell>
          <cell r="E33" t="str">
            <v>JIRON LUIS BANCHERO ROSSI 291</v>
          </cell>
          <cell r="F33" t="str">
            <v>LAYKAKOTA</v>
          </cell>
          <cell r="G33" t="str">
            <v>Urbana</v>
          </cell>
        </row>
        <row r="34">
          <cell r="A34" t="str">
            <v>0230359</v>
          </cell>
          <cell r="B34" t="str">
            <v>70025 INDEPENDENCIA NACIONAL</v>
          </cell>
          <cell r="C34" t="str">
            <v>Primaria</v>
          </cell>
          <cell r="D34" t="str">
            <v>Sector Educación</v>
          </cell>
          <cell r="E34" t="str">
            <v>PASAJE HIPOLITO UNANUE 152</v>
          </cell>
          <cell r="F34" t="str">
            <v>BELLAVISTA</v>
          </cell>
          <cell r="G34" t="str">
            <v>Urbana</v>
          </cell>
        </row>
        <row r="35">
          <cell r="A35" t="str">
            <v>0230367</v>
          </cell>
          <cell r="B35" t="str">
            <v>70026</v>
          </cell>
          <cell r="C35" t="str">
            <v>Primaria</v>
          </cell>
          <cell r="D35" t="str">
            <v>Sector Educación</v>
          </cell>
          <cell r="E35" t="str">
            <v>AVENIDA TITICACA 516</v>
          </cell>
          <cell r="F35" t="str">
            <v>PORTEÑO</v>
          </cell>
          <cell r="G35" t="str">
            <v>Urbana</v>
          </cell>
        </row>
        <row r="36">
          <cell r="A36" t="str">
            <v>0230391</v>
          </cell>
          <cell r="B36" t="str">
            <v>MARIA AUXILIADORA</v>
          </cell>
          <cell r="C36" t="str">
            <v>Primaria</v>
          </cell>
          <cell r="D36" t="str">
            <v>Sector Educación</v>
          </cell>
          <cell r="E36" t="str">
            <v>JIRON LAMBAYEQUE 591</v>
          </cell>
          <cell r="F36" t="str">
            <v>PUNO</v>
          </cell>
          <cell r="G36" t="str">
            <v>Urbana</v>
          </cell>
        </row>
        <row r="37">
          <cell r="A37" t="str">
            <v>0230458</v>
          </cell>
          <cell r="B37" t="str">
            <v>70035</v>
          </cell>
          <cell r="C37" t="str">
            <v>Primaria</v>
          </cell>
          <cell r="D37" t="str">
            <v>Sector Educación</v>
          </cell>
          <cell r="E37" t="str">
            <v>AVENIDA FLORAL 815</v>
          </cell>
          <cell r="F37" t="str">
            <v>VALLECITO</v>
          </cell>
          <cell r="G37" t="str">
            <v>Urbana</v>
          </cell>
        </row>
        <row r="38">
          <cell r="A38" t="str">
            <v>0230474</v>
          </cell>
          <cell r="B38" t="str">
            <v>70037 VIRGEN DE LAS MERCEDES</v>
          </cell>
          <cell r="C38" t="str">
            <v>Primaria</v>
          </cell>
          <cell r="D38" t="str">
            <v>Sector Educación</v>
          </cell>
          <cell r="E38" t="str">
            <v>JIRON LIMA S/N</v>
          </cell>
          <cell r="F38" t="str">
            <v>AMANTANI</v>
          </cell>
          <cell r="G38" t="str">
            <v>Rural</v>
          </cell>
        </row>
        <row r="39">
          <cell r="A39" t="str">
            <v>0230508</v>
          </cell>
          <cell r="B39" t="str">
            <v>70040</v>
          </cell>
          <cell r="C39" t="str">
            <v>Primaria</v>
          </cell>
          <cell r="D39" t="str">
            <v>Sector Educación</v>
          </cell>
          <cell r="E39" t="str">
            <v>JIRON TIQUILLACA 133</v>
          </cell>
          <cell r="F39" t="str">
            <v>VILQUE</v>
          </cell>
          <cell r="G39" t="str">
            <v>Rural</v>
          </cell>
        </row>
        <row r="40">
          <cell r="A40" t="str">
            <v>0230532</v>
          </cell>
          <cell r="B40" t="str">
            <v>70043</v>
          </cell>
          <cell r="C40" t="str">
            <v>Primaria</v>
          </cell>
          <cell r="D40" t="str">
            <v>Sector Educación</v>
          </cell>
          <cell r="E40" t="str">
            <v>HUERTA HUARAYA</v>
          </cell>
          <cell r="F40" t="str">
            <v>HUERTA HUARAYA</v>
          </cell>
          <cell r="G40" t="str">
            <v>Rural</v>
          </cell>
        </row>
        <row r="41">
          <cell r="A41" t="str">
            <v>0230540</v>
          </cell>
          <cell r="B41" t="str">
            <v>70044</v>
          </cell>
          <cell r="C41" t="str">
            <v>Primaria</v>
          </cell>
          <cell r="D41" t="str">
            <v>Sector Educación</v>
          </cell>
          <cell r="E41" t="str">
            <v>CARICARI</v>
          </cell>
          <cell r="F41" t="str">
            <v>CARI CARI</v>
          </cell>
          <cell r="G41" t="str">
            <v>Rural</v>
          </cell>
        </row>
        <row r="42">
          <cell r="A42" t="str">
            <v>0230557</v>
          </cell>
          <cell r="B42" t="str">
            <v>70045</v>
          </cell>
          <cell r="C42" t="str">
            <v>Primaria</v>
          </cell>
          <cell r="D42" t="str">
            <v>Sector Educación</v>
          </cell>
          <cell r="E42" t="str">
            <v>AVENIDA SIMON BOLIVAR 2767 ETAPA I</v>
          </cell>
          <cell r="F42" t="str">
            <v>CHANU CHANU ETAPA 1</v>
          </cell>
          <cell r="G42" t="str">
            <v>Urbana</v>
          </cell>
        </row>
        <row r="43">
          <cell r="A43" t="str">
            <v>0230607</v>
          </cell>
          <cell r="B43" t="str">
            <v>70052</v>
          </cell>
          <cell r="C43" t="str">
            <v>Primaria</v>
          </cell>
          <cell r="D43" t="str">
            <v>Sector Educación</v>
          </cell>
          <cell r="E43" t="str">
            <v>CCAPI LOS UROS</v>
          </cell>
          <cell r="F43" t="str">
            <v>ISLA CCAPI LOS UROS</v>
          </cell>
          <cell r="G43" t="str">
            <v>Rural</v>
          </cell>
        </row>
        <row r="44">
          <cell r="A44" t="str">
            <v>0230664</v>
          </cell>
          <cell r="B44" t="str">
            <v>70058 FRANCISCO BOLOGNESI</v>
          </cell>
          <cell r="C44" t="str">
            <v>Primaria</v>
          </cell>
          <cell r="D44" t="str">
            <v>Sector Educación</v>
          </cell>
          <cell r="E44" t="str">
            <v>OCCOSUYO</v>
          </cell>
          <cell r="F44" t="str">
            <v>OCCOSUYO</v>
          </cell>
          <cell r="G44" t="str">
            <v>Rural</v>
          </cell>
        </row>
        <row r="45">
          <cell r="A45" t="str">
            <v>0230680</v>
          </cell>
          <cell r="B45" t="str">
            <v>70060</v>
          </cell>
          <cell r="C45" t="str">
            <v>Primaria</v>
          </cell>
          <cell r="D45" t="str">
            <v>Sector Educación</v>
          </cell>
          <cell r="E45" t="str">
            <v>ULLAGACHI</v>
          </cell>
          <cell r="F45" t="str">
            <v>ULLAGACHI</v>
          </cell>
          <cell r="G45" t="str">
            <v>Rural</v>
          </cell>
        </row>
        <row r="46">
          <cell r="A46" t="str">
            <v>0230706</v>
          </cell>
          <cell r="B46" t="str">
            <v>70062</v>
          </cell>
          <cell r="C46" t="str">
            <v>Primaria</v>
          </cell>
          <cell r="D46" t="str">
            <v>Sector Educación</v>
          </cell>
          <cell r="E46" t="str">
            <v>JIRON ICHUÑA S/N</v>
          </cell>
          <cell r="F46" t="str">
            <v>JUNCAL</v>
          </cell>
          <cell r="G46" t="str">
            <v>Rural</v>
          </cell>
        </row>
        <row r="47">
          <cell r="A47" t="str">
            <v>0230714</v>
          </cell>
          <cell r="B47" t="str">
            <v>70063</v>
          </cell>
          <cell r="C47" t="str">
            <v>Primaria</v>
          </cell>
          <cell r="D47" t="str">
            <v>Sector Educación</v>
          </cell>
          <cell r="E47" t="str">
            <v>CONDORIRI</v>
          </cell>
          <cell r="F47" t="str">
            <v>CONDORIRI</v>
          </cell>
          <cell r="G47" t="str">
            <v>Rural</v>
          </cell>
        </row>
        <row r="48">
          <cell r="A48" t="str">
            <v>0230722</v>
          </cell>
          <cell r="B48" t="str">
            <v>70064 SAN MARTIN DE PORRES</v>
          </cell>
          <cell r="C48" t="str">
            <v>Primaria</v>
          </cell>
          <cell r="D48" t="str">
            <v>Sector Educación</v>
          </cell>
          <cell r="E48" t="str">
            <v>AVENIDA CIUDAD DE LA PAZ 384</v>
          </cell>
          <cell r="F48" t="str">
            <v>SAN MARTIN</v>
          </cell>
          <cell r="G48" t="str">
            <v>Urbana</v>
          </cell>
        </row>
        <row r="49">
          <cell r="A49" t="str">
            <v>0230888</v>
          </cell>
          <cell r="B49" t="str">
            <v>70081</v>
          </cell>
          <cell r="C49" t="str">
            <v>Primaria</v>
          </cell>
          <cell r="D49" t="str">
            <v>Sector Educación</v>
          </cell>
          <cell r="E49" t="str">
            <v>SALCEDO</v>
          </cell>
          <cell r="F49" t="str">
            <v>SALCEDO</v>
          </cell>
          <cell r="G49" t="str">
            <v>Urbana</v>
          </cell>
        </row>
        <row r="50">
          <cell r="A50" t="str">
            <v>0230979</v>
          </cell>
          <cell r="B50" t="str">
            <v>70090</v>
          </cell>
          <cell r="C50" t="str">
            <v>Primaria</v>
          </cell>
          <cell r="D50" t="str">
            <v>Sector Educación</v>
          </cell>
          <cell r="E50" t="str">
            <v>JAYLLIHUAYA</v>
          </cell>
          <cell r="F50" t="str">
            <v>JAYLLIHUAYA</v>
          </cell>
          <cell r="G50" t="str">
            <v>Urbana</v>
          </cell>
        </row>
        <row r="51">
          <cell r="A51" t="str">
            <v>0230995</v>
          </cell>
          <cell r="B51" t="str">
            <v>70092</v>
          </cell>
          <cell r="C51" t="str">
            <v>Primaria</v>
          </cell>
          <cell r="D51" t="str">
            <v>Sector Educación</v>
          </cell>
          <cell r="E51" t="str">
            <v>THUNUHUIRE CHICO</v>
          </cell>
          <cell r="F51" t="str">
            <v>TUNUHUIRICHICO</v>
          </cell>
          <cell r="G51" t="str">
            <v>Rural</v>
          </cell>
        </row>
        <row r="52">
          <cell r="A52" t="str">
            <v>0231043</v>
          </cell>
          <cell r="B52" t="str">
            <v>70097</v>
          </cell>
          <cell r="C52" t="str">
            <v>Primaria</v>
          </cell>
          <cell r="D52" t="str">
            <v>Sector Educación</v>
          </cell>
          <cell r="E52" t="str">
            <v>OJHERANI</v>
          </cell>
          <cell r="F52" t="str">
            <v>OJHERANI</v>
          </cell>
          <cell r="G52" t="str">
            <v>Rural</v>
          </cell>
        </row>
        <row r="53">
          <cell r="A53" t="str">
            <v>0231670</v>
          </cell>
          <cell r="B53" t="str">
            <v>70160</v>
          </cell>
          <cell r="C53" t="str">
            <v>Primaria</v>
          </cell>
          <cell r="D53" t="str">
            <v>Sector Educación</v>
          </cell>
          <cell r="E53" t="str">
            <v>CHIMU</v>
          </cell>
          <cell r="F53" t="str">
            <v>CHIMU</v>
          </cell>
          <cell r="G53" t="str">
            <v>Rural</v>
          </cell>
        </row>
        <row r="54">
          <cell r="A54" t="str">
            <v>0231712</v>
          </cell>
          <cell r="B54" t="str">
            <v>70164</v>
          </cell>
          <cell r="C54" t="str">
            <v>Primaria</v>
          </cell>
          <cell r="D54" t="str">
            <v>Sector Educación</v>
          </cell>
          <cell r="E54" t="str">
            <v>CANCHARANI</v>
          </cell>
          <cell r="F54" t="str">
            <v>CANCHARANI</v>
          </cell>
          <cell r="G54" t="str">
            <v>Urbana</v>
          </cell>
        </row>
        <row r="55">
          <cell r="A55" t="str">
            <v>0239038</v>
          </cell>
          <cell r="B55" t="str">
            <v>70733</v>
          </cell>
          <cell r="C55" t="str">
            <v>Primaria</v>
          </cell>
          <cell r="D55" t="str">
            <v>Sector Educación</v>
          </cell>
          <cell r="E55" t="str">
            <v>CENTRAL YANARICO</v>
          </cell>
          <cell r="F55" t="str">
            <v>YANARICO</v>
          </cell>
          <cell r="G55" t="str">
            <v>Rural</v>
          </cell>
        </row>
        <row r="56">
          <cell r="A56" t="str">
            <v>0239079</v>
          </cell>
          <cell r="B56" t="str">
            <v>COMPLEJO EDUCATIVO AGROPECUARIO</v>
          </cell>
          <cell r="C56" t="str">
            <v>Primaria</v>
          </cell>
          <cell r="D56" t="str">
            <v>Sector Educación</v>
          </cell>
          <cell r="E56" t="str">
            <v>COLLACACHI</v>
          </cell>
          <cell r="F56" t="str">
            <v>HACIENDA COLLACACHI</v>
          </cell>
          <cell r="G56" t="str">
            <v>Rural</v>
          </cell>
        </row>
        <row r="57">
          <cell r="A57" t="str">
            <v>0239798</v>
          </cell>
          <cell r="B57" t="str">
            <v>SAN JUAN BOSCO</v>
          </cell>
          <cell r="C57" t="str">
            <v>Secundaria</v>
          </cell>
          <cell r="D57" t="str">
            <v>Sector Educación</v>
          </cell>
          <cell r="E57" t="str">
            <v>DON BOSCO</v>
          </cell>
          <cell r="F57" t="str">
            <v>SALCEDO</v>
          </cell>
          <cell r="G57" t="str">
            <v>Urbana</v>
          </cell>
        </row>
        <row r="58">
          <cell r="A58" t="str">
            <v>0239814</v>
          </cell>
          <cell r="B58" t="str">
            <v>45 EMILIO ROMERO PADILLA</v>
          </cell>
          <cell r="C58" t="str">
            <v>Secundaria</v>
          </cell>
          <cell r="D58" t="str">
            <v>Sector Educación</v>
          </cell>
          <cell r="E58" t="str">
            <v>JIRON HUANCANE 154</v>
          </cell>
          <cell r="F58" t="str">
            <v>VICTORIA</v>
          </cell>
          <cell r="G58" t="str">
            <v>Urbana</v>
          </cell>
        </row>
        <row r="59">
          <cell r="A59" t="str">
            <v>0239822</v>
          </cell>
          <cell r="B59" t="str">
            <v>32</v>
          </cell>
          <cell r="C59" t="str">
            <v>Secundaria</v>
          </cell>
          <cell r="D59" t="str">
            <v>Sector Educación</v>
          </cell>
          <cell r="E59" t="str">
            <v>JIRON SIMON BOLIVAR 1505</v>
          </cell>
          <cell r="F59" t="str">
            <v>TUPAC AMARU</v>
          </cell>
          <cell r="G59" t="str">
            <v>Urbana</v>
          </cell>
        </row>
        <row r="60">
          <cell r="A60" t="str">
            <v>0240069</v>
          </cell>
          <cell r="B60" t="str">
            <v>PUNO</v>
          </cell>
          <cell r="C60" t="str">
            <v>Técnico Productiva</v>
          </cell>
          <cell r="D60" t="str">
            <v>Sector Educación</v>
          </cell>
          <cell r="E60" t="str">
            <v>JIRON ILAVE 269</v>
          </cell>
          <cell r="F60" t="str">
            <v>HUAJSAPATA</v>
          </cell>
          <cell r="G60" t="str">
            <v>Urbana</v>
          </cell>
        </row>
        <row r="61">
          <cell r="A61" t="str">
            <v>0240176</v>
          </cell>
          <cell r="B61" t="str">
            <v>GRAN UNIDAD ESCOLAR SAN CARLOS</v>
          </cell>
          <cell r="C61" t="str">
            <v>Secundaria</v>
          </cell>
          <cell r="D61" t="str">
            <v>Sector Educación</v>
          </cell>
          <cell r="E61" t="str">
            <v>JIRON EL PUERTO 164</v>
          </cell>
          <cell r="F61" t="str">
            <v>PORTEÑO</v>
          </cell>
          <cell r="G61" t="str">
            <v>Urbana</v>
          </cell>
        </row>
        <row r="62">
          <cell r="A62" t="str">
            <v>0240184</v>
          </cell>
          <cell r="B62" t="str">
            <v>GLORIOSO SAN CARLOS</v>
          </cell>
          <cell r="C62" t="str">
            <v>Secundaria</v>
          </cell>
          <cell r="D62" t="str">
            <v>Sector Educación</v>
          </cell>
          <cell r="E62" t="str">
            <v>JIRON AREQUIPA 245</v>
          </cell>
          <cell r="F62" t="str">
            <v>PUNO</v>
          </cell>
          <cell r="G62" t="str">
            <v>Urbana</v>
          </cell>
        </row>
        <row r="63">
          <cell r="A63" t="str">
            <v>0240259</v>
          </cell>
          <cell r="B63" t="str">
            <v>SANTA ROSA</v>
          </cell>
          <cell r="C63" t="str">
            <v>Secundaria</v>
          </cell>
          <cell r="D63" t="str">
            <v>Sector Educación</v>
          </cell>
          <cell r="E63" t="str">
            <v>JIRON DEUSTUA 715</v>
          </cell>
          <cell r="F63" t="str">
            <v>ORKAPATA</v>
          </cell>
          <cell r="G63" t="str">
            <v>Urbana</v>
          </cell>
        </row>
        <row r="64">
          <cell r="A64" t="str">
            <v>0240267</v>
          </cell>
          <cell r="B64" t="str">
            <v>MARIA AUXILIADORA</v>
          </cell>
          <cell r="C64" t="str">
            <v>Secundaria</v>
          </cell>
          <cell r="D64" t="str">
            <v>Sector Educación</v>
          </cell>
          <cell r="E64" t="str">
            <v>JIRON LAMBAYEQUE 591</v>
          </cell>
          <cell r="F64" t="str">
            <v>PUNO</v>
          </cell>
          <cell r="G64" t="str">
            <v>Urbana</v>
          </cell>
        </row>
        <row r="65">
          <cell r="A65" t="str">
            <v>0242263</v>
          </cell>
          <cell r="B65" t="str">
            <v>70730</v>
          </cell>
          <cell r="C65" t="str">
            <v>Primaria</v>
          </cell>
          <cell r="D65" t="str">
            <v>Sector Educación</v>
          </cell>
          <cell r="E65" t="str">
            <v>CONAVIRI</v>
          </cell>
          <cell r="F65" t="str">
            <v>CONAVIRI</v>
          </cell>
          <cell r="G65" t="str">
            <v>Rural</v>
          </cell>
        </row>
        <row r="66">
          <cell r="A66" t="str">
            <v>0243758</v>
          </cell>
          <cell r="B66" t="str">
            <v>70606</v>
          </cell>
          <cell r="C66" t="str">
            <v>Primaria</v>
          </cell>
          <cell r="D66" t="str">
            <v>Sector Educación</v>
          </cell>
          <cell r="E66" t="str">
            <v>QUEMILLUNI</v>
          </cell>
          <cell r="F66" t="str">
            <v>QUEMILLUNI</v>
          </cell>
          <cell r="G66" t="str">
            <v>Rural</v>
          </cell>
        </row>
        <row r="67">
          <cell r="A67" t="str">
            <v>0243840</v>
          </cell>
          <cell r="B67" t="str">
            <v>70620</v>
          </cell>
          <cell r="C67" t="str">
            <v>Primaria</v>
          </cell>
          <cell r="D67" t="str">
            <v>Sector Educación</v>
          </cell>
          <cell r="E67" t="str">
            <v>CHULLUNI</v>
          </cell>
          <cell r="F67" t="str">
            <v>UROS CHULLUNI</v>
          </cell>
          <cell r="G67" t="str">
            <v>Rural</v>
          </cell>
        </row>
        <row r="68">
          <cell r="A68" t="str">
            <v>0243857</v>
          </cell>
          <cell r="B68" t="str">
            <v>71001 ALMIRANTE MIGUEL GRAU</v>
          </cell>
          <cell r="C68" t="str">
            <v>Primaria</v>
          </cell>
          <cell r="D68" t="str">
            <v>Sector Educación</v>
          </cell>
          <cell r="E68" t="str">
            <v>JIRON EL PUERTO 297</v>
          </cell>
          <cell r="F68" t="str">
            <v>PORTEÑO</v>
          </cell>
          <cell r="G68" t="str">
            <v>Urbana</v>
          </cell>
        </row>
        <row r="69">
          <cell r="A69" t="str">
            <v>0243972</v>
          </cell>
          <cell r="B69" t="str">
            <v>GLORIOSO SAN CARLOS</v>
          </cell>
          <cell r="C69" t="str">
            <v>Primaria</v>
          </cell>
          <cell r="D69" t="str">
            <v>Sector Educación</v>
          </cell>
          <cell r="E69" t="str">
            <v>AVENIDA EL SOL S/N</v>
          </cell>
          <cell r="F69" t="str">
            <v>PUNO</v>
          </cell>
          <cell r="G69" t="str">
            <v>Urbana</v>
          </cell>
        </row>
        <row r="70">
          <cell r="A70" t="str">
            <v>0474353</v>
          </cell>
          <cell r="B70" t="str">
            <v>219 SANTA ROSA DE LIMA</v>
          </cell>
          <cell r="C70" t="str">
            <v>Inicial - Jardín</v>
          </cell>
          <cell r="D70" t="str">
            <v>Sector Educación</v>
          </cell>
          <cell r="E70" t="str">
            <v>JIRON NAZCA S/N</v>
          </cell>
          <cell r="F70" t="str">
            <v>CHACARILLA DEL LAGO</v>
          </cell>
          <cell r="G70" t="str">
            <v>Urbana</v>
          </cell>
        </row>
        <row r="71">
          <cell r="A71" t="str">
            <v>0474403</v>
          </cell>
          <cell r="B71" t="str">
            <v>NUESTRA SEÑORA DE LA MERCED</v>
          </cell>
          <cell r="C71" t="str">
            <v>Secundaria</v>
          </cell>
          <cell r="D71" t="str">
            <v>Comunidad o asociación religiosa</v>
          </cell>
          <cell r="E71" t="str">
            <v>JIRON ALFONSO UGARTE 288</v>
          </cell>
          <cell r="F71" t="str">
            <v>PORTEÑO</v>
          </cell>
          <cell r="G71" t="str">
            <v>Urbana</v>
          </cell>
        </row>
        <row r="72">
          <cell r="A72" t="str">
            <v>0474544</v>
          </cell>
          <cell r="B72" t="str">
            <v>70719</v>
          </cell>
          <cell r="C72" t="str">
            <v>Primaria</v>
          </cell>
          <cell r="D72" t="str">
            <v>Sector Educación</v>
          </cell>
          <cell r="E72" t="str">
            <v>MACHACMARCA</v>
          </cell>
          <cell r="F72" t="str">
            <v>MACHACMARCA</v>
          </cell>
          <cell r="G72" t="str">
            <v>Rural</v>
          </cell>
        </row>
        <row r="73">
          <cell r="A73" t="str">
            <v>0474551</v>
          </cell>
          <cell r="B73" t="str">
            <v>70731</v>
          </cell>
          <cell r="C73" t="str">
            <v>Primaria</v>
          </cell>
          <cell r="D73" t="str">
            <v>Sector Educación</v>
          </cell>
          <cell r="E73" t="str">
            <v>LARIPATA</v>
          </cell>
          <cell r="F73" t="str">
            <v>LARIPATA</v>
          </cell>
          <cell r="G73" t="str">
            <v>Rural</v>
          </cell>
        </row>
        <row r="74">
          <cell r="A74" t="str">
            <v>0474569</v>
          </cell>
          <cell r="B74" t="str">
            <v>MAÑAZO</v>
          </cell>
          <cell r="C74" t="str">
            <v>Secundaria</v>
          </cell>
          <cell r="D74" t="str">
            <v>Sector Educación</v>
          </cell>
          <cell r="E74" t="str">
            <v>AVENIDA LA CULTURA S/N</v>
          </cell>
          <cell r="F74" t="str">
            <v>ALTO ALIANZA</v>
          </cell>
          <cell r="G74" t="str">
            <v>Urbana</v>
          </cell>
        </row>
        <row r="75">
          <cell r="A75" t="str">
            <v>0477976</v>
          </cell>
          <cell r="B75" t="str">
            <v>70707</v>
          </cell>
          <cell r="C75" t="str">
            <v>Primaria</v>
          </cell>
          <cell r="D75" t="str">
            <v>Sector Educación</v>
          </cell>
          <cell r="E75" t="str">
            <v>CHINGARANI</v>
          </cell>
          <cell r="F75" t="str">
            <v>CHINGARANI</v>
          </cell>
          <cell r="G75" t="str">
            <v>Rural</v>
          </cell>
        </row>
        <row r="76">
          <cell r="A76" t="str">
            <v>0487330</v>
          </cell>
          <cell r="B76" t="str">
            <v>70700</v>
          </cell>
          <cell r="C76" t="str">
            <v>Primaria</v>
          </cell>
          <cell r="D76" t="str">
            <v>Sector Educación</v>
          </cell>
          <cell r="E76" t="str">
            <v>CECCECANI</v>
          </cell>
          <cell r="F76" t="str">
            <v>CECCECANI</v>
          </cell>
          <cell r="G76" t="str">
            <v>Rural</v>
          </cell>
        </row>
        <row r="77">
          <cell r="A77" t="str">
            <v>0506733</v>
          </cell>
          <cell r="B77" t="str">
            <v>224</v>
          </cell>
          <cell r="C77" t="str">
            <v>Inicial - Jardín</v>
          </cell>
          <cell r="D77" t="str">
            <v>Sector Educación</v>
          </cell>
          <cell r="E77" t="str">
            <v>AVENIDA SESQUICENTENARIO S/N</v>
          </cell>
          <cell r="F77" t="str">
            <v>SAN JOSE</v>
          </cell>
          <cell r="G77" t="str">
            <v>Urbana</v>
          </cell>
        </row>
        <row r="78">
          <cell r="A78" t="str">
            <v>0506832</v>
          </cell>
          <cell r="B78" t="str">
            <v>254</v>
          </cell>
          <cell r="C78" t="str">
            <v>Inicial - Jardín</v>
          </cell>
          <cell r="D78" t="str">
            <v>Sector Educación</v>
          </cell>
          <cell r="E78" t="str">
            <v>AVENIDA SIMON BOLIVAR 2767 ETAPA I</v>
          </cell>
          <cell r="F78" t="str">
            <v>CHANU CHANU ETAPA 1</v>
          </cell>
          <cell r="G78" t="str">
            <v>Urbana</v>
          </cell>
        </row>
        <row r="79">
          <cell r="A79" t="str">
            <v>0506931</v>
          </cell>
          <cell r="B79" t="str">
            <v>252</v>
          </cell>
          <cell r="C79" t="str">
            <v>Inicial - Jardín</v>
          </cell>
          <cell r="D79" t="str">
            <v>Sector Educación</v>
          </cell>
          <cell r="E79" t="str">
            <v>CIUDAD UNIVERSITARIA</v>
          </cell>
          <cell r="F79" t="str">
            <v>CIUDAD UNIVERSITARIA</v>
          </cell>
          <cell r="G79" t="str">
            <v>Urbana</v>
          </cell>
        </row>
        <row r="80">
          <cell r="A80" t="str">
            <v>0515940</v>
          </cell>
          <cell r="B80" t="str">
            <v>70699 GAMALIEL CHURATA</v>
          </cell>
          <cell r="C80" t="str">
            <v>Primaria</v>
          </cell>
          <cell r="D80" t="str">
            <v>Sector Educación</v>
          </cell>
          <cell r="E80" t="str">
            <v>KOMERUCHO</v>
          </cell>
          <cell r="F80" t="str">
            <v>KOMERUCHO</v>
          </cell>
          <cell r="G80" t="str">
            <v>Rural</v>
          </cell>
        </row>
        <row r="81">
          <cell r="A81" t="str">
            <v>0520130</v>
          </cell>
          <cell r="B81" t="str">
            <v>253</v>
          </cell>
          <cell r="C81" t="str">
            <v>Inicial - Jardín</v>
          </cell>
          <cell r="D81" t="str">
            <v>Sector Educación</v>
          </cell>
          <cell r="E81" t="str">
            <v>CHIMU VALLECITO</v>
          </cell>
          <cell r="F81" t="str">
            <v>CHIMU</v>
          </cell>
          <cell r="G81" t="str">
            <v>Rural</v>
          </cell>
        </row>
        <row r="82">
          <cell r="A82" t="str">
            <v>0521195</v>
          </cell>
          <cell r="B82" t="str">
            <v>NIÑO JESUS DE PRAGA</v>
          </cell>
          <cell r="C82" t="str">
            <v>Básica Especial - Primaria</v>
          </cell>
          <cell r="D82" t="str">
            <v>Sector Educación</v>
          </cell>
          <cell r="E82" t="str">
            <v>AVENIDA EJERCITO 670 ETAPA I</v>
          </cell>
          <cell r="F82" t="str">
            <v>CHANU CHANU ETAPA 1</v>
          </cell>
          <cell r="G82" t="str">
            <v>Urbana</v>
          </cell>
        </row>
        <row r="83">
          <cell r="A83" t="str">
            <v>0529305</v>
          </cell>
          <cell r="B83" t="str">
            <v>70702</v>
          </cell>
          <cell r="C83" t="str">
            <v>Primaria</v>
          </cell>
          <cell r="D83" t="str">
            <v>Sector Educación</v>
          </cell>
          <cell r="E83" t="str">
            <v>HUILAMOCCO</v>
          </cell>
          <cell r="F83" t="str">
            <v>HUILAMOCCO</v>
          </cell>
          <cell r="G83" t="str">
            <v>Rural</v>
          </cell>
        </row>
        <row r="84">
          <cell r="A84" t="str">
            <v>0536912</v>
          </cell>
          <cell r="B84" t="str">
            <v>SAN FRANCISCO</v>
          </cell>
          <cell r="C84" t="str">
            <v>Secundaria</v>
          </cell>
          <cell r="D84" t="str">
            <v>Sector Educación</v>
          </cell>
          <cell r="E84" t="str">
            <v>JIRON 4 DE NOVIEMBRE 182</v>
          </cell>
          <cell r="F84" t="str">
            <v>TIQUILLACA</v>
          </cell>
          <cell r="G84" t="str">
            <v>Rural</v>
          </cell>
        </row>
        <row r="85">
          <cell r="A85" t="str">
            <v>0538959</v>
          </cell>
          <cell r="B85" t="str">
            <v>NUESTRA SEÑORA DE LA MERCED</v>
          </cell>
          <cell r="C85" t="str">
            <v>Inicial - Jardín</v>
          </cell>
          <cell r="D85" t="str">
            <v>Comunidad o asociación religiosa</v>
          </cell>
          <cell r="E85" t="str">
            <v>JIRON ALFONSO UGARTE 288</v>
          </cell>
          <cell r="F85" t="str">
            <v>PORTEÑO</v>
          </cell>
          <cell r="G85" t="str">
            <v>Urbana</v>
          </cell>
        </row>
        <row r="86">
          <cell r="A86" t="str">
            <v>0539056</v>
          </cell>
          <cell r="B86" t="str">
            <v>379</v>
          </cell>
          <cell r="C86" t="str">
            <v>Inicial - Jardín</v>
          </cell>
          <cell r="D86" t="str">
            <v>Sector Educación</v>
          </cell>
          <cell r="E86" t="str">
            <v>JIRON MANUEL UBALDE 379</v>
          </cell>
          <cell r="F86" t="str">
            <v>2 DE MAYO</v>
          </cell>
          <cell r="G86" t="str">
            <v>Urbana</v>
          </cell>
        </row>
        <row r="87">
          <cell r="A87" t="str">
            <v>0539353</v>
          </cell>
          <cell r="B87" t="str">
            <v>264</v>
          </cell>
          <cell r="C87" t="str">
            <v>Inicial - Jardín</v>
          </cell>
          <cell r="D87" t="str">
            <v>Sector Educación</v>
          </cell>
          <cell r="E87" t="str">
            <v>UROS CHULLUNI</v>
          </cell>
          <cell r="F87" t="str">
            <v>UROS CHULLUNI</v>
          </cell>
          <cell r="G87" t="str">
            <v>Rural</v>
          </cell>
        </row>
        <row r="88">
          <cell r="A88" t="str">
            <v>0546911</v>
          </cell>
          <cell r="B88" t="str">
            <v>70734</v>
          </cell>
          <cell r="C88" t="str">
            <v>Primaria</v>
          </cell>
          <cell r="D88" t="str">
            <v>Sector Educación</v>
          </cell>
          <cell r="E88" t="str">
            <v>COTAÑA</v>
          </cell>
          <cell r="F88" t="str">
            <v>COTAÑA</v>
          </cell>
          <cell r="G88" t="str">
            <v>Rural</v>
          </cell>
        </row>
        <row r="89">
          <cell r="A89" t="str">
            <v>0548511</v>
          </cell>
          <cell r="B89" t="str">
            <v>248</v>
          </cell>
          <cell r="C89" t="str">
            <v>Inicial - Jardín</v>
          </cell>
          <cell r="D89" t="str">
            <v>Sector Educación</v>
          </cell>
          <cell r="E89" t="str">
            <v>JIRON HUASCAR 127</v>
          </cell>
          <cell r="F89" t="str">
            <v>MAGISTERIAL</v>
          </cell>
          <cell r="G89" t="str">
            <v>Urbana</v>
          </cell>
        </row>
        <row r="90">
          <cell r="A90" t="str">
            <v>0548610</v>
          </cell>
          <cell r="B90" t="str">
            <v>249</v>
          </cell>
          <cell r="C90" t="str">
            <v>Inicial - Jardín</v>
          </cell>
          <cell r="D90" t="str">
            <v>Sector Educación</v>
          </cell>
          <cell r="E90" t="str">
            <v>ICHU</v>
          </cell>
          <cell r="F90" t="str">
            <v>ICHU</v>
          </cell>
          <cell r="G90" t="str">
            <v>Rural</v>
          </cell>
        </row>
        <row r="91">
          <cell r="A91" t="str">
            <v>0559328</v>
          </cell>
          <cell r="B91" t="str">
            <v>70647</v>
          </cell>
          <cell r="C91" t="str">
            <v>Primaria</v>
          </cell>
          <cell r="D91" t="str">
            <v>Sector Educación</v>
          </cell>
          <cell r="E91" t="str">
            <v>CACHIPASCANA</v>
          </cell>
          <cell r="F91" t="str">
            <v>CACHIPASCANA</v>
          </cell>
          <cell r="G91" t="str">
            <v>Rural</v>
          </cell>
        </row>
        <row r="92">
          <cell r="A92" t="str">
            <v>0574913</v>
          </cell>
          <cell r="B92" t="str">
            <v>270</v>
          </cell>
          <cell r="C92" t="str">
            <v>Inicial - Jardín</v>
          </cell>
          <cell r="D92" t="str">
            <v>Sector Educación</v>
          </cell>
          <cell r="E92" t="str">
            <v>JIRON HUARAZ 151</v>
          </cell>
          <cell r="F92" t="str">
            <v>BELLAVISTA</v>
          </cell>
          <cell r="G92" t="str">
            <v>Urbana</v>
          </cell>
        </row>
        <row r="93">
          <cell r="A93" t="str">
            <v>0574947</v>
          </cell>
          <cell r="B93" t="str">
            <v>ANDRES AVELINO CACERES</v>
          </cell>
          <cell r="C93" t="str">
            <v>Inicial - Jardín</v>
          </cell>
          <cell r="D93" t="str">
            <v>Particular</v>
          </cell>
          <cell r="E93" t="str">
            <v>PASAJE PARDO S/N</v>
          </cell>
          <cell r="F93" t="str">
            <v>PUNO</v>
          </cell>
          <cell r="G93" t="str">
            <v>Urbana</v>
          </cell>
        </row>
        <row r="94">
          <cell r="A94" t="str">
            <v>0574970</v>
          </cell>
          <cell r="B94" t="str">
            <v>255</v>
          </cell>
          <cell r="C94" t="str">
            <v>Inicial - Jardín</v>
          </cell>
          <cell r="D94" t="str">
            <v>Sector Educación</v>
          </cell>
          <cell r="E94" t="str">
            <v>AVENIDA EJERCITO S/N ETAPA I</v>
          </cell>
          <cell r="F94" t="str">
            <v>CHANU CHANU ETAPA 1</v>
          </cell>
          <cell r="G94" t="str">
            <v>Urbana</v>
          </cell>
        </row>
        <row r="95">
          <cell r="A95" t="str">
            <v>0578773</v>
          </cell>
          <cell r="B95" t="str">
            <v>INDEPENDENCIA NACIONAL</v>
          </cell>
          <cell r="C95" t="str">
            <v>Secundaria</v>
          </cell>
          <cell r="D95" t="str">
            <v>Sector Educación</v>
          </cell>
          <cell r="E95" t="str">
            <v>PASAJE HIPOLITO UNANUE 152</v>
          </cell>
          <cell r="F95" t="str">
            <v>BELLAVISTA</v>
          </cell>
          <cell r="G95" t="str">
            <v>Urbana</v>
          </cell>
        </row>
        <row r="96">
          <cell r="A96" t="str">
            <v>0578799</v>
          </cell>
          <cell r="B96" t="str">
            <v>JOSE ANTONIO ENCINAS</v>
          </cell>
          <cell r="C96" t="str">
            <v>Secundaria</v>
          </cell>
          <cell r="D96" t="str">
            <v>Sector Educación</v>
          </cell>
          <cell r="E96" t="str">
            <v>JIRON LOS ANDES 246</v>
          </cell>
          <cell r="F96" t="str">
            <v>JOSE ANTONIO ENCINAS</v>
          </cell>
          <cell r="G96" t="str">
            <v>Urbana</v>
          </cell>
        </row>
        <row r="97">
          <cell r="A97" t="str">
            <v>0578807</v>
          </cell>
          <cell r="B97" t="str">
            <v>SAN JUAN BAUTISTA</v>
          </cell>
          <cell r="C97" t="str">
            <v>Secundaria</v>
          </cell>
          <cell r="D97" t="str">
            <v>Particular</v>
          </cell>
          <cell r="E97" t="str">
            <v>JIRON GRAU 449</v>
          </cell>
          <cell r="F97" t="str">
            <v>HUAJSAPATA</v>
          </cell>
          <cell r="G97" t="str">
            <v>Urbana</v>
          </cell>
        </row>
        <row r="98">
          <cell r="A98" t="str">
            <v>0578823</v>
          </cell>
          <cell r="B98" t="str">
            <v>CARLOS RUBINA BURGOS</v>
          </cell>
          <cell r="C98" t="str">
            <v>Secundaria</v>
          </cell>
          <cell r="D98" t="str">
            <v>Sector Educación</v>
          </cell>
          <cell r="E98" t="str">
            <v>JIRON GRAU 388</v>
          </cell>
          <cell r="F98" t="str">
            <v>PUNO</v>
          </cell>
          <cell r="G98" t="str">
            <v>Urbana</v>
          </cell>
        </row>
        <row r="99">
          <cell r="A99" t="str">
            <v>0618363</v>
          </cell>
          <cell r="B99" t="str">
            <v>274</v>
          </cell>
          <cell r="C99" t="str">
            <v>Inicial - Jardín</v>
          </cell>
          <cell r="D99" t="str">
            <v>Sector Educación</v>
          </cell>
          <cell r="E99" t="str">
            <v>AVENIDA LAYKAKOTA 171</v>
          </cell>
          <cell r="F99" t="str">
            <v>LAYKAKOTA</v>
          </cell>
          <cell r="G99" t="str">
            <v>Urbana</v>
          </cell>
        </row>
        <row r="100">
          <cell r="A100" t="str">
            <v>0618371</v>
          </cell>
          <cell r="B100" t="str">
            <v>275</v>
          </cell>
          <cell r="C100" t="str">
            <v>Inicial - Jardín</v>
          </cell>
          <cell r="D100" t="str">
            <v>Sector Educación</v>
          </cell>
          <cell r="E100" t="str">
            <v>JIRON PANAMA 400</v>
          </cell>
          <cell r="F100" t="str">
            <v>BARRIO LLAVINI</v>
          </cell>
          <cell r="G100" t="str">
            <v>Urbana</v>
          </cell>
        </row>
        <row r="101">
          <cell r="A101" t="str">
            <v>0618389</v>
          </cell>
          <cell r="B101" t="str">
            <v>276</v>
          </cell>
          <cell r="C101" t="str">
            <v>Inicial - Jardín</v>
          </cell>
          <cell r="D101" t="str">
            <v>Sector Educación</v>
          </cell>
          <cell r="E101" t="str">
            <v>JIRON ALTIPLANO S/N</v>
          </cell>
          <cell r="F101" t="str">
            <v>SANTIAGO CHEJONA</v>
          </cell>
          <cell r="G101" t="str">
            <v>Urbana</v>
          </cell>
        </row>
        <row r="102">
          <cell r="A102" t="str">
            <v>0618397</v>
          </cell>
          <cell r="B102" t="str">
            <v>278</v>
          </cell>
          <cell r="C102" t="str">
            <v>Inicial - Jardín</v>
          </cell>
          <cell r="D102" t="str">
            <v>Sector Educación</v>
          </cell>
          <cell r="E102" t="str">
            <v>JIRON ILO S/N</v>
          </cell>
          <cell r="F102" t="str">
            <v>PUNO</v>
          </cell>
          <cell r="G102" t="str">
            <v>Urbana</v>
          </cell>
        </row>
        <row r="103">
          <cell r="A103" t="str">
            <v>0618405</v>
          </cell>
          <cell r="B103" t="str">
            <v>279</v>
          </cell>
          <cell r="C103" t="str">
            <v>Inicial - Jardín</v>
          </cell>
          <cell r="D103" t="str">
            <v>Sector Educación</v>
          </cell>
          <cell r="E103" t="str">
            <v>VILLA PAXA</v>
          </cell>
          <cell r="F103" t="str">
            <v>VILLA PAXA</v>
          </cell>
          <cell r="G103" t="str">
            <v>Urbana</v>
          </cell>
        </row>
        <row r="104">
          <cell r="A104" t="str">
            <v>0618413</v>
          </cell>
          <cell r="B104" t="str">
            <v>70655 INTERCULTURAL PUNO</v>
          </cell>
          <cell r="C104" t="str">
            <v>Primaria</v>
          </cell>
          <cell r="D104" t="str">
            <v>Sector Educación</v>
          </cell>
          <cell r="E104" t="str">
            <v>DOS DE MAYO</v>
          </cell>
          <cell r="F104" t="str">
            <v>2 DE MAYO</v>
          </cell>
          <cell r="G104" t="str">
            <v>Urbana</v>
          </cell>
        </row>
        <row r="105">
          <cell r="A105" t="str">
            <v>0618439</v>
          </cell>
          <cell r="B105" t="str">
            <v>70657</v>
          </cell>
          <cell r="C105" t="str">
            <v>Primaria</v>
          </cell>
          <cell r="D105" t="str">
            <v>Sector Educación</v>
          </cell>
          <cell r="E105" t="str">
            <v>JIRON CALVARIO S/N</v>
          </cell>
          <cell r="F105" t="str">
            <v>PUNO</v>
          </cell>
          <cell r="G105" t="str">
            <v>Urbana</v>
          </cell>
        </row>
        <row r="106">
          <cell r="A106" t="str">
            <v>0618447</v>
          </cell>
          <cell r="B106" t="str">
            <v>POLITECNICO HUASCAR</v>
          </cell>
          <cell r="C106" t="str">
            <v>Secundaria</v>
          </cell>
          <cell r="D106" t="str">
            <v>Sector Educación</v>
          </cell>
          <cell r="E106" t="str">
            <v>JIRON ANTONIO MACHADO 140</v>
          </cell>
          <cell r="F106" t="str">
            <v>PUNO</v>
          </cell>
          <cell r="G106" t="str">
            <v>Urbana</v>
          </cell>
        </row>
        <row r="107">
          <cell r="A107" t="str">
            <v>0631135</v>
          </cell>
          <cell r="B107" t="str">
            <v>MIGUEL GRAU</v>
          </cell>
          <cell r="C107" t="str">
            <v>Secundaria</v>
          </cell>
          <cell r="D107" t="str">
            <v>Sector Educación</v>
          </cell>
          <cell r="E107" t="str">
            <v>LAMPAYUNI</v>
          </cell>
          <cell r="F107" t="str">
            <v>AMANTANI</v>
          </cell>
          <cell r="G107" t="str">
            <v>Rural</v>
          </cell>
        </row>
        <row r="108">
          <cell r="A108" t="str">
            <v>0631366</v>
          </cell>
          <cell r="B108" t="str">
            <v>70688</v>
          </cell>
          <cell r="C108" t="str">
            <v>Primaria</v>
          </cell>
          <cell r="D108" t="str">
            <v>Sector Educación</v>
          </cell>
          <cell r="E108" t="str">
            <v>LLANQUERI</v>
          </cell>
          <cell r="F108" t="str">
            <v>LLANQUERI</v>
          </cell>
          <cell r="G108" t="str">
            <v>Rural</v>
          </cell>
        </row>
        <row r="109">
          <cell r="A109" t="str">
            <v>0660258</v>
          </cell>
          <cell r="B109" t="str">
            <v>284 CARLOS DREYER</v>
          </cell>
          <cell r="C109" t="str">
            <v>Inicial - Jardín</v>
          </cell>
          <cell r="D109" t="str">
            <v>Sector Educación</v>
          </cell>
          <cell r="E109" t="str">
            <v>JIRON CARLOS DREYER 444</v>
          </cell>
          <cell r="F109" t="str">
            <v>SAN MARTIN</v>
          </cell>
          <cell r="G109" t="str">
            <v>Urbana</v>
          </cell>
        </row>
        <row r="110">
          <cell r="A110" t="str">
            <v>0660266</v>
          </cell>
          <cell r="B110" t="str">
            <v>70701</v>
          </cell>
          <cell r="C110" t="str">
            <v>Primaria</v>
          </cell>
          <cell r="D110" t="str">
            <v>Sector Educación</v>
          </cell>
          <cell r="E110" t="str">
            <v>CHACCO</v>
          </cell>
          <cell r="F110" t="str">
            <v>CHACO</v>
          </cell>
          <cell r="G110" t="str">
            <v>Rural</v>
          </cell>
        </row>
        <row r="111">
          <cell r="A111" t="str">
            <v>0660290</v>
          </cell>
          <cell r="B111" t="str">
            <v>ADVENTISTA PUNO</v>
          </cell>
          <cell r="C111" t="str">
            <v>Secundaria</v>
          </cell>
          <cell r="D111" t="str">
            <v>Particular</v>
          </cell>
          <cell r="E111" t="str">
            <v>JIRON DEZA 454</v>
          </cell>
          <cell r="F111" t="str">
            <v>AZOGUINE</v>
          </cell>
          <cell r="G111" t="str">
            <v>Urbana</v>
          </cell>
        </row>
        <row r="112">
          <cell r="A112" t="str">
            <v>0660332</v>
          </cell>
          <cell r="B112" t="str">
            <v>70697</v>
          </cell>
          <cell r="C112" t="str">
            <v>Primaria</v>
          </cell>
          <cell r="D112" t="str">
            <v>Sector Educación</v>
          </cell>
          <cell r="E112" t="str">
            <v>CRUZANI</v>
          </cell>
          <cell r="F112" t="str">
            <v>CRUSANI</v>
          </cell>
          <cell r="G112" t="str">
            <v>Rural</v>
          </cell>
        </row>
        <row r="113">
          <cell r="A113" t="str">
            <v>0701482</v>
          </cell>
          <cell r="B113" t="str">
            <v>322</v>
          </cell>
          <cell r="C113" t="str">
            <v>Inicial - Jardín</v>
          </cell>
          <cell r="D113" t="str">
            <v>Sector Educación</v>
          </cell>
          <cell r="E113" t="str">
            <v>JIRON TUMBES 248</v>
          </cell>
          <cell r="F113" t="str">
            <v>SANTA ROSA</v>
          </cell>
          <cell r="G113" t="str">
            <v>Urbana</v>
          </cell>
        </row>
        <row r="114">
          <cell r="A114" t="str">
            <v>0701490</v>
          </cell>
          <cell r="B114" t="str">
            <v>287</v>
          </cell>
          <cell r="C114" t="str">
            <v>Inicial - Jardín</v>
          </cell>
          <cell r="D114" t="str">
            <v>Sector Educación</v>
          </cell>
          <cell r="E114" t="str">
            <v>JIRON LEONCIO PRADO 1495</v>
          </cell>
          <cell r="F114" t="str">
            <v>TORRES SAN CARLOS</v>
          </cell>
          <cell r="G114" t="str">
            <v>Urbana</v>
          </cell>
        </row>
        <row r="115">
          <cell r="A115" t="str">
            <v>0701508</v>
          </cell>
          <cell r="B115" t="str">
            <v>290</v>
          </cell>
          <cell r="C115" t="str">
            <v>Inicial - Jardín</v>
          </cell>
          <cell r="D115" t="str">
            <v>Sector Educación</v>
          </cell>
          <cell r="E115" t="str">
            <v>JIRON MILLER FULLHER S/N</v>
          </cell>
          <cell r="F115" t="str">
            <v>EL MIRADOR DE YANAMAYO</v>
          </cell>
          <cell r="G115" t="str">
            <v>Urbana</v>
          </cell>
        </row>
        <row r="116">
          <cell r="A116" t="str">
            <v>0701557</v>
          </cell>
          <cell r="B116" t="str">
            <v>SAN JOSE</v>
          </cell>
          <cell r="C116" t="str">
            <v>Secundaria</v>
          </cell>
          <cell r="D116" t="str">
            <v>Sector Educación</v>
          </cell>
          <cell r="E116" t="str">
            <v>PASAJE ALTO DE LA LUNA S/N</v>
          </cell>
          <cell r="F116" t="str">
            <v>PUNO</v>
          </cell>
          <cell r="G116" t="str">
            <v>Urbana</v>
          </cell>
        </row>
        <row r="117">
          <cell r="A117" t="str">
            <v>0701649</v>
          </cell>
          <cell r="B117" t="str">
            <v>ARTE Y FOLKLORE</v>
          </cell>
          <cell r="C117" t="str">
            <v>Técnico Productiva</v>
          </cell>
          <cell r="D117" t="str">
            <v>Sector Educación</v>
          </cell>
          <cell r="E117" t="str">
            <v>JIRON PUNO 415</v>
          </cell>
          <cell r="F117" t="str">
            <v>PUNO</v>
          </cell>
          <cell r="G117" t="str">
            <v>Urbana</v>
          </cell>
        </row>
        <row r="118">
          <cell r="A118" t="str">
            <v>0706507</v>
          </cell>
          <cell r="B118" t="str">
            <v>285 GRAN UNIDAD ESCOLAR SAN CARLOS</v>
          </cell>
          <cell r="C118" t="str">
            <v>Inicial - Jardín</v>
          </cell>
          <cell r="D118" t="str">
            <v>Sector Educación</v>
          </cell>
          <cell r="E118" t="str">
            <v>JIRON EL PUERTO 164</v>
          </cell>
          <cell r="F118" t="str">
            <v>PORTEÑO</v>
          </cell>
          <cell r="G118" t="str">
            <v>Urbana</v>
          </cell>
        </row>
        <row r="119">
          <cell r="A119" t="str">
            <v>0804286</v>
          </cell>
          <cell r="B119" t="str">
            <v>70717</v>
          </cell>
          <cell r="C119" t="str">
            <v>Primaria</v>
          </cell>
          <cell r="D119" t="str">
            <v>Sector Educación</v>
          </cell>
          <cell r="E119" t="str">
            <v>JIRON EL MIRADOR S/N</v>
          </cell>
          <cell r="F119" t="str">
            <v>EL MIRADOR DE YANAMAYO</v>
          </cell>
          <cell r="G119" t="str">
            <v>Urbana</v>
          </cell>
        </row>
        <row r="120">
          <cell r="A120" t="str">
            <v>0804294</v>
          </cell>
          <cell r="B120" t="str">
            <v>VILLA DEL LAGO</v>
          </cell>
          <cell r="C120" t="str">
            <v>Primaria</v>
          </cell>
          <cell r="D120" t="str">
            <v>Sector Educación</v>
          </cell>
          <cell r="E120" t="str">
            <v>AVENIDA NORTE S/N</v>
          </cell>
          <cell r="F120" t="str">
            <v>VILLA DEL LAGO</v>
          </cell>
          <cell r="G120" t="str">
            <v>Urbana</v>
          </cell>
        </row>
        <row r="121">
          <cell r="A121" t="str">
            <v>0804534</v>
          </cell>
          <cell r="B121" t="str">
            <v>70703</v>
          </cell>
          <cell r="C121" t="str">
            <v>Primaria</v>
          </cell>
          <cell r="D121" t="str">
            <v>Sector Educación</v>
          </cell>
          <cell r="E121" t="str">
            <v>ANDAMARCA</v>
          </cell>
          <cell r="F121" t="str">
            <v>ANDAMARCA</v>
          </cell>
          <cell r="G121" t="str">
            <v>Rural</v>
          </cell>
        </row>
        <row r="122">
          <cell r="A122" t="str">
            <v>1023191</v>
          </cell>
          <cell r="B122" t="str">
            <v>288</v>
          </cell>
          <cell r="C122" t="str">
            <v>Inicial - Jardín</v>
          </cell>
          <cell r="D122" t="str">
            <v>Sector Educación</v>
          </cell>
          <cell r="E122" t="str">
            <v>ALDEA INFANTIL VIRGEN DE LA CANDELARIA</v>
          </cell>
          <cell r="F122" t="str">
            <v>SALCEDO</v>
          </cell>
          <cell r="G122" t="str">
            <v>Urbana</v>
          </cell>
        </row>
        <row r="123">
          <cell r="A123" t="str">
            <v>1023233</v>
          </cell>
          <cell r="B123" t="str">
            <v>294</v>
          </cell>
          <cell r="C123" t="str">
            <v>Inicial - Jardín</v>
          </cell>
          <cell r="D123" t="str">
            <v>Sector Educación</v>
          </cell>
          <cell r="E123" t="str">
            <v>MZ G ETAPA II</v>
          </cell>
          <cell r="F123" t="str">
            <v>AZIRUNI</v>
          </cell>
          <cell r="G123" t="str">
            <v>Urbana</v>
          </cell>
        </row>
        <row r="124">
          <cell r="A124" t="str">
            <v>1023274</v>
          </cell>
          <cell r="B124" t="str">
            <v>296</v>
          </cell>
          <cell r="C124" t="str">
            <v>Inicial - Jardín</v>
          </cell>
          <cell r="D124" t="str">
            <v>Sector Educación</v>
          </cell>
          <cell r="E124" t="str">
            <v>JAILLIHUAYA</v>
          </cell>
          <cell r="F124" t="str">
            <v>JAYLLIHUAYA</v>
          </cell>
          <cell r="G124" t="str">
            <v>Urbana</v>
          </cell>
        </row>
        <row r="125">
          <cell r="A125" t="str">
            <v>1023316</v>
          </cell>
          <cell r="B125" t="str">
            <v>324 DIVINO NIÑO JESUS</v>
          </cell>
          <cell r="C125" t="str">
            <v>Inicial - Jardín</v>
          </cell>
          <cell r="D125" t="str">
            <v>Sector Educación</v>
          </cell>
          <cell r="E125" t="str">
            <v>VILLA DEL LAGO</v>
          </cell>
          <cell r="F125" t="str">
            <v>VILLA DEL LAGO</v>
          </cell>
          <cell r="G125" t="str">
            <v>Urbana</v>
          </cell>
        </row>
        <row r="126">
          <cell r="A126" t="str">
            <v>1023357</v>
          </cell>
          <cell r="B126" t="str">
            <v>325</v>
          </cell>
          <cell r="C126" t="str">
            <v>Inicial - Jardín</v>
          </cell>
          <cell r="D126" t="str">
            <v>Sector Educación</v>
          </cell>
          <cell r="E126" t="str">
            <v>CARRETERA PUNO - MOQUEGUA KM 5</v>
          </cell>
          <cell r="F126" t="str">
            <v>LOS ANDES</v>
          </cell>
          <cell r="G126" t="str">
            <v>Urbana</v>
          </cell>
        </row>
        <row r="127">
          <cell r="A127" t="str">
            <v>1023399</v>
          </cell>
          <cell r="B127" t="str">
            <v>326 MANUEL NUÑEZ BUTRON</v>
          </cell>
          <cell r="C127" t="str">
            <v>Inicial - Cuna Jardín</v>
          </cell>
          <cell r="D127" t="str">
            <v>Sector Educación</v>
          </cell>
          <cell r="E127" t="str">
            <v>AVENIDA EL SOL 1122</v>
          </cell>
          <cell r="F127" t="str">
            <v>VICTORIA</v>
          </cell>
          <cell r="G127" t="str">
            <v>Urbana</v>
          </cell>
        </row>
        <row r="128">
          <cell r="A128" t="str">
            <v>1023431</v>
          </cell>
          <cell r="B128" t="str">
            <v>327</v>
          </cell>
          <cell r="C128" t="str">
            <v>Inicial - Jardín</v>
          </cell>
          <cell r="D128" t="str">
            <v>Sector Educación</v>
          </cell>
          <cell r="E128" t="str">
            <v>CIUDAD LA HUMANIDAD</v>
          </cell>
          <cell r="F128" t="str">
            <v>PUNO</v>
          </cell>
          <cell r="G128" t="str">
            <v>Urbana</v>
          </cell>
        </row>
        <row r="129">
          <cell r="A129" t="str">
            <v>1023597</v>
          </cell>
          <cell r="B129" t="str">
            <v>DIVINO LA PRE</v>
          </cell>
          <cell r="C129" t="str">
            <v>Inicial - Jardín</v>
          </cell>
          <cell r="D129" t="str">
            <v>Particular</v>
          </cell>
          <cell r="E129" t="str">
            <v>JIRON EL PUERTO 609</v>
          </cell>
          <cell r="F129" t="str">
            <v>PUNO</v>
          </cell>
          <cell r="G129" t="str">
            <v>Urbana</v>
          </cell>
        </row>
        <row r="130">
          <cell r="A130" t="str">
            <v>1023753</v>
          </cell>
          <cell r="B130" t="str">
            <v>70726</v>
          </cell>
          <cell r="C130" t="str">
            <v>Primaria</v>
          </cell>
          <cell r="D130" t="str">
            <v>Sector Educación</v>
          </cell>
          <cell r="E130" t="str">
            <v>UROS TRIBUNA</v>
          </cell>
          <cell r="F130" t="str">
            <v>UROSTRIBUNA</v>
          </cell>
          <cell r="G130" t="str">
            <v>Rural</v>
          </cell>
        </row>
        <row r="131">
          <cell r="A131" t="str">
            <v>1023837</v>
          </cell>
          <cell r="B131" t="str">
            <v>DIVINO LA PRE</v>
          </cell>
          <cell r="C131" t="str">
            <v>Primaria</v>
          </cell>
          <cell r="D131" t="str">
            <v>Particular</v>
          </cell>
          <cell r="E131" t="str">
            <v>JIRON EL PUERTO 609</v>
          </cell>
          <cell r="F131" t="str">
            <v>PUNO</v>
          </cell>
          <cell r="G131" t="str">
            <v>Urbana</v>
          </cell>
        </row>
        <row r="132">
          <cell r="A132" t="str">
            <v>1023878</v>
          </cell>
          <cell r="B132" t="str">
            <v>PRESCOTT</v>
          </cell>
          <cell r="C132" t="str">
            <v>Primaria</v>
          </cell>
          <cell r="D132" t="str">
            <v>Particular</v>
          </cell>
          <cell r="E132" t="str">
            <v>SAN VICENTE DE PAUL MZ L LOTE 29</v>
          </cell>
          <cell r="F132" t="str">
            <v>SAN VICENTE DE PAUL</v>
          </cell>
          <cell r="G132" t="str">
            <v>Urbana</v>
          </cell>
        </row>
        <row r="133">
          <cell r="A133" t="str">
            <v>1023910</v>
          </cell>
          <cell r="B133" t="str">
            <v>BRANDEEN</v>
          </cell>
          <cell r="C133" t="str">
            <v>Primaria</v>
          </cell>
          <cell r="D133" t="str">
            <v>Particular</v>
          </cell>
          <cell r="E133" t="str">
            <v>JIRON BRANDEEN 428</v>
          </cell>
          <cell r="F133" t="str">
            <v>LOS PINOS</v>
          </cell>
          <cell r="G133" t="str">
            <v>Urbana</v>
          </cell>
        </row>
        <row r="134">
          <cell r="A134" t="str">
            <v>1023951</v>
          </cell>
          <cell r="B134" t="str">
            <v>CIENCIAS LEONARDO FIBONACI</v>
          </cell>
          <cell r="C134" t="str">
            <v>Primaria</v>
          </cell>
          <cell r="D134" t="str">
            <v>Particular</v>
          </cell>
          <cell r="E134" t="str">
            <v>JIRON LAMBAYEQUE 222</v>
          </cell>
          <cell r="F134" t="str">
            <v>PUNO</v>
          </cell>
          <cell r="G134" t="str">
            <v>Urbana</v>
          </cell>
        </row>
        <row r="135">
          <cell r="A135" t="str">
            <v>1024033</v>
          </cell>
          <cell r="B135" t="str">
            <v>JOSE CARLOS MARIATEGUI APLICACION UNA</v>
          </cell>
          <cell r="C135" t="str">
            <v>Secundaria</v>
          </cell>
          <cell r="D135" t="str">
            <v>Sector Educación</v>
          </cell>
          <cell r="E135" t="str">
            <v>JIRON JORGE BASADRE S/N</v>
          </cell>
          <cell r="F135" t="str">
            <v>CIUDAD UNIVERSITARIA</v>
          </cell>
          <cell r="G135" t="str">
            <v>Urbana</v>
          </cell>
        </row>
        <row r="136">
          <cell r="A136" t="str">
            <v>1024074</v>
          </cell>
          <cell r="B136" t="str">
            <v>CARLOS DANTE NAVA</v>
          </cell>
          <cell r="C136" t="str">
            <v>Secundaria</v>
          </cell>
          <cell r="D136" t="str">
            <v>Sector Educación</v>
          </cell>
          <cell r="E136" t="str">
            <v>JAYLLIHUAYA</v>
          </cell>
          <cell r="F136" t="str">
            <v>JAYLLIHUAYA</v>
          </cell>
          <cell r="G136" t="str">
            <v>Urbana</v>
          </cell>
        </row>
        <row r="137">
          <cell r="A137" t="str">
            <v>1024157</v>
          </cell>
          <cell r="B137" t="str">
            <v>DIVINO MAESTRO</v>
          </cell>
          <cell r="C137" t="str">
            <v>Secundaria</v>
          </cell>
          <cell r="D137" t="str">
            <v>Particular</v>
          </cell>
          <cell r="E137" t="str">
            <v>AVENIDA TITICACA 340</v>
          </cell>
          <cell r="F137" t="str">
            <v>PUNO</v>
          </cell>
          <cell r="G137" t="str">
            <v>Urbana</v>
          </cell>
        </row>
        <row r="138">
          <cell r="A138" t="str">
            <v>1024199</v>
          </cell>
          <cell r="B138" t="str">
            <v>PRESCOTT</v>
          </cell>
          <cell r="C138" t="str">
            <v>Secundaria</v>
          </cell>
          <cell r="D138" t="str">
            <v>Particular</v>
          </cell>
          <cell r="E138" t="str">
            <v>SAN VICENTE DE PAUL MZ L LOTE 29</v>
          </cell>
          <cell r="F138" t="str">
            <v>SAN VICENTE DE PAUL</v>
          </cell>
          <cell r="G138" t="str">
            <v>Urbana</v>
          </cell>
        </row>
        <row r="139">
          <cell r="A139" t="str">
            <v>1024595</v>
          </cell>
          <cell r="B139" t="str">
            <v>NUESTRA SEÑORA DE COPACABANA</v>
          </cell>
          <cell r="C139" t="str">
            <v>Básica Especial - Primaria</v>
          </cell>
          <cell r="D139" t="str">
            <v>Sector Educación</v>
          </cell>
          <cell r="E139" t="str">
            <v>JIRON SIDERAL S/N</v>
          </cell>
          <cell r="F139" t="str">
            <v>SANTIAGO CHEJONA</v>
          </cell>
          <cell r="G139" t="str">
            <v>Urbana</v>
          </cell>
        </row>
        <row r="140">
          <cell r="A140" t="str">
            <v>1024710</v>
          </cell>
          <cell r="B140" t="str">
            <v>MULTIDATO</v>
          </cell>
          <cell r="C140" t="str">
            <v>Técnico Productiva</v>
          </cell>
          <cell r="D140" t="str">
            <v>Particular</v>
          </cell>
          <cell r="E140" t="str">
            <v>JIRON AREQUIPA 2DO PISO 351</v>
          </cell>
          <cell r="F140" t="str">
            <v>PUNO</v>
          </cell>
          <cell r="G140" t="str">
            <v>Urbana</v>
          </cell>
        </row>
        <row r="141">
          <cell r="A141" t="str">
            <v>1025352</v>
          </cell>
          <cell r="B141" t="str">
            <v>291</v>
          </cell>
          <cell r="C141" t="str">
            <v>Inicial - Jardín</v>
          </cell>
          <cell r="D141" t="str">
            <v>Sector Educación</v>
          </cell>
          <cell r="E141" t="str">
            <v>QUINUAPATA</v>
          </cell>
          <cell r="F141" t="str">
            <v>QUINUAPATA</v>
          </cell>
          <cell r="G141" t="str">
            <v>Rural</v>
          </cell>
        </row>
        <row r="142">
          <cell r="A142" t="str">
            <v>1025394</v>
          </cell>
          <cell r="B142" t="str">
            <v>TAQUILE</v>
          </cell>
          <cell r="C142" t="str">
            <v>Secundaria</v>
          </cell>
          <cell r="D142" t="str">
            <v>Sector Educación</v>
          </cell>
          <cell r="E142" t="str">
            <v>QUINUA PATA</v>
          </cell>
          <cell r="F142" t="str">
            <v>TAQUILE</v>
          </cell>
          <cell r="G142" t="str">
            <v>Rural</v>
          </cell>
        </row>
        <row r="143">
          <cell r="A143" t="str">
            <v>1025576</v>
          </cell>
          <cell r="B143" t="str">
            <v>330</v>
          </cell>
          <cell r="C143" t="str">
            <v>Inicial - Jardín</v>
          </cell>
          <cell r="D143" t="str">
            <v>Sector Educación</v>
          </cell>
          <cell r="E143" t="str">
            <v>JIRON MAYPU S/N</v>
          </cell>
          <cell r="F143" t="str">
            <v>ALTO BELLAVISTA</v>
          </cell>
          <cell r="G143" t="str">
            <v>Urbana</v>
          </cell>
        </row>
        <row r="144">
          <cell r="A144" t="str">
            <v>1025758</v>
          </cell>
          <cell r="B144" t="str">
            <v>70801 NUESTRA SEÑORA DE GUADALUPE</v>
          </cell>
          <cell r="C144" t="str">
            <v>Primaria</v>
          </cell>
          <cell r="D144" t="str">
            <v>Sector Educación</v>
          </cell>
          <cell r="E144" t="str">
            <v>CIUDAD DE UNAMUNO</v>
          </cell>
          <cell r="F144" t="str">
            <v>PUNO</v>
          </cell>
          <cell r="G144" t="str">
            <v>Urbana</v>
          </cell>
        </row>
        <row r="145">
          <cell r="A145" t="str">
            <v>1025766</v>
          </cell>
          <cell r="B145" t="str">
            <v>70802</v>
          </cell>
          <cell r="C145" t="str">
            <v>Primaria</v>
          </cell>
          <cell r="D145" t="str">
            <v>Sector Educación</v>
          </cell>
          <cell r="E145" t="str">
            <v>ISLA KAPI CRUZ GRANDE</v>
          </cell>
          <cell r="F145" t="str">
            <v>ISLA KAPI CRUZ GRANDE</v>
          </cell>
          <cell r="G145" t="str">
            <v>Rural</v>
          </cell>
        </row>
        <row r="146">
          <cell r="A146" t="str">
            <v>1029586</v>
          </cell>
          <cell r="B146" t="str">
            <v>ABC TECNICA JESUS OBRERO</v>
          </cell>
          <cell r="C146" t="str">
            <v>Técnico Productiva</v>
          </cell>
          <cell r="D146" t="str">
            <v>Particular</v>
          </cell>
          <cell r="E146" t="str">
            <v>AVENIDA EJERCITO 252</v>
          </cell>
          <cell r="F146" t="str">
            <v>SANTA ROSA</v>
          </cell>
          <cell r="G146" t="str">
            <v>Urbana</v>
          </cell>
        </row>
        <row r="147">
          <cell r="A147" t="str">
            <v>1029644</v>
          </cell>
          <cell r="B147" t="str">
            <v>VILLA DEL LAGO</v>
          </cell>
          <cell r="C147" t="str">
            <v>Secundaria</v>
          </cell>
          <cell r="D147" t="str">
            <v>Sector Educación</v>
          </cell>
          <cell r="E147" t="str">
            <v>AVENIDA NORTE S/N</v>
          </cell>
          <cell r="F147" t="str">
            <v>VILLA DEL LAGO</v>
          </cell>
          <cell r="G147" t="str">
            <v>Urbana</v>
          </cell>
        </row>
        <row r="148">
          <cell r="A148" t="str">
            <v>1029818</v>
          </cell>
          <cell r="B148" t="str">
            <v>SAN ANTONIO DE PADUA</v>
          </cell>
          <cell r="C148" t="str">
            <v>Primaria</v>
          </cell>
          <cell r="D148" t="str">
            <v>Sector Educación</v>
          </cell>
          <cell r="E148" t="str">
            <v>DANIEL ALCIDES CARRION</v>
          </cell>
          <cell r="F148" t="str">
            <v>SAN ANTONIO</v>
          </cell>
          <cell r="G148" t="str">
            <v>Urbana</v>
          </cell>
        </row>
        <row r="149">
          <cell r="A149" t="str">
            <v>1029974</v>
          </cell>
          <cell r="B149" t="str">
            <v>SAN ANTONIO DE PADUA</v>
          </cell>
          <cell r="C149" t="str">
            <v>Secundaria</v>
          </cell>
          <cell r="D149" t="str">
            <v>Sector Educación</v>
          </cell>
          <cell r="E149" t="str">
            <v>DANIEL ALCIDES CARRION</v>
          </cell>
          <cell r="F149" t="str">
            <v>SAN ANTONIO</v>
          </cell>
          <cell r="G149" t="str">
            <v>Urbana</v>
          </cell>
        </row>
        <row r="150">
          <cell r="A150" t="str">
            <v>1029990</v>
          </cell>
          <cell r="B150" t="str">
            <v>IMAGINA SCHOOL</v>
          </cell>
          <cell r="C150" t="str">
            <v>Inicial - Jardín</v>
          </cell>
          <cell r="D150" t="str">
            <v>Particular</v>
          </cell>
          <cell r="E150" t="str">
            <v>JIRON BRANDEEN 265</v>
          </cell>
          <cell r="F150" t="str">
            <v>LOS PINOS</v>
          </cell>
          <cell r="G150" t="str">
            <v>Urbana</v>
          </cell>
        </row>
        <row r="151">
          <cell r="A151" t="str">
            <v>1153535</v>
          </cell>
          <cell r="B151" t="str">
            <v>SAN JUAN BOSCO</v>
          </cell>
          <cell r="C151" t="str">
            <v>Técnico Productiva</v>
          </cell>
          <cell r="D151" t="str">
            <v>Particular</v>
          </cell>
          <cell r="E151" t="str">
            <v>JIRON AREQUIPA 475</v>
          </cell>
          <cell r="F151" t="str">
            <v>PUNO</v>
          </cell>
          <cell r="G151" t="str">
            <v>Urbana</v>
          </cell>
        </row>
        <row r="152">
          <cell r="A152" t="str">
            <v>0230573</v>
          </cell>
          <cell r="B152" t="str">
            <v>POLITECNICO HUASCAR</v>
          </cell>
          <cell r="C152" t="str">
            <v>Primaria</v>
          </cell>
          <cell r="D152" t="str">
            <v>Sector Educación</v>
          </cell>
          <cell r="E152" t="str">
            <v>JIRON ANTONIO MACHADO 140</v>
          </cell>
          <cell r="F152" t="str">
            <v>PUNO</v>
          </cell>
          <cell r="G152" t="str">
            <v>Urbana</v>
          </cell>
        </row>
        <row r="153">
          <cell r="A153" t="str">
            <v>0239590</v>
          </cell>
          <cell r="B153" t="str">
            <v>VILLA FATIMA</v>
          </cell>
          <cell r="C153" t="str">
            <v>Secundaria</v>
          </cell>
          <cell r="D153" t="str">
            <v>Comunidad o asociación religiosa</v>
          </cell>
          <cell r="E153" t="str">
            <v>JIRON PIURA 150</v>
          </cell>
          <cell r="F153" t="str">
            <v>AZOGUINE</v>
          </cell>
          <cell r="G153" t="str">
            <v>Urbana</v>
          </cell>
        </row>
        <row r="154">
          <cell r="A154" t="str">
            <v>0239632</v>
          </cell>
          <cell r="B154" t="str">
            <v>CEBA - GLORIOSO SAN CARLOS</v>
          </cell>
          <cell r="C154" t="str">
            <v>Básica Alternativa - Avanzado</v>
          </cell>
          <cell r="D154" t="str">
            <v>Sector Educación</v>
          </cell>
          <cell r="E154" t="str">
            <v>JIRON AREQUIPA 245</v>
          </cell>
          <cell r="F154" t="str">
            <v>PUNO</v>
          </cell>
          <cell r="G154" t="str">
            <v>Urbana</v>
          </cell>
        </row>
        <row r="155">
          <cell r="A155" t="str">
            <v>0240408</v>
          </cell>
          <cell r="B155" t="str">
            <v>CEBA - GUE SAN CARLOS</v>
          </cell>
          <cell r="C155" t="str">
            <v>Básica Alternativa - Inicial e Intermedio</v>
          </cell>
          <cell r="D155" t="str">
            <v>Sector Educación</v>
          </cell>
          <cell r="E155" t="str">
            <v>JIRON EL PUERTO 164</v>
          </cell>
          <cell r="F155" t="str">
            <v>PORTEÑO</v>
          </cell>
          <cell r="G155" t="str">
            <v>Urbana</v>
          </cell>
        </row>
        <row r="156">
          <cell r="A156" t="str">
            <v>0240523</v>
          </cell>
          <cell r="B156" t="str">
            <v>CEBA - GLORIOSO SAN CARLOS</v>
          </cell>
          <cell r="C156" t="str">
            <v>Básica Alternativa - Inicial e Intermedio</v>
          </cell>
          <cell r="D156" t="str">
            <v>Sector Educación</v>
          </cell>
          <cell r="E156" t="str">
            <v>JIRON AREQUIPA 245</v>
          </cell>
          <cell r="F156" t="str">
            <v>PUNO</v>
          </cell>
          <cell r="G156" t="str">
            <v>Urbana</v>
          </cell>
        </row>
        <row r="157">
          <cell r="A157" t="str">
            <v>0474361</v>
          </cell>
          <cell r="B157" t="str">
            <v>70623</v>
          </cell>
          <cell r="C157" t="str">
            <v>Primaria</v>
          </cell>
          <cell r="D157" t="str">
            <v>Sector Educación</v>
          </cell>
          <cell r="E157" t="str">
            <v>JIRON LEONCIO PRADO 345</v>
          </cell>
          <cell r="F157" t="str">
            <v>SANTA ROSA</v>
          </cell>
          <cell r="G157" t="str">
            <v>Urbana</v>
          </cell>
        </row>
        <row r="158">
          <cell r="A158" t="str">
            <v>0578815</v>
          </cell>
          <cell r="B158" t="str">
            <v>COMPLEJO EDUCATIVO AGROPECUARIO</v>
          </cell>
          <cell r="C158" t="str">
            <v>Secundaria</v>
          </cell>
          <cell r="D158" t="str">
            <v>Sector Educación</v>
          </cell>
          <cell r="E158" t="str">
            <v>COLLACACHI</v>
          </cell>
          <cell r="F158" t="str">
            <v>HACIENDA COLLACACHI</v>
          </cell>
          <cell r="G158" t="str">
            <v>Rural</v>
          </cell>
        </row>
        <row r="159">
          <cell r="A159" t="str">
            <v>0618421</v>
          </cell>
          <cell r="B159" t="str">
            <v>70656</v>
          </cell>
          <cell r="C159" t="str">
            <v>Primaria</v>
          </cell>
          <cell r="D159" t="str">
            <v>Sector Educación</v>
          </cell>
          <cell r="E159" t="str">
            <v>JIRON ALVIC S/N</v>
          </cell>
          <cell r="F159" t="str">
            <v>RICARDO PALMA</v>
          </cell>
          <cell r="G159" t="str">
            <v>Urbana</v>
          </cell>
        </row>
        <row r="160">
          <cell r="A160" t="str">
            <v>0631333</v>
          </cell>
          <cell r="B160" t="str">
            <v>JUAN BUSTAMANTE DUEÑAS</v>
          </cell>
          <cell r="C160" t="str">
            <v>Secundaria</v>
          </cell>
          <cell r="D160" t="str">
            <v>Sector Educación</v>
          </cell>
          <cell r="E160" t="str">
            <v>CALLE CABANILLAS 194</v>
          </cell>
          <cell r="F160" t="str">
            <v>VILQUE</v>
          </cell>
          <cell r="G160" t="str">
            <v>Rural</v>
          </cell>
        </row>
        <row r="161">
          <cell r="A161" t="str">
            <v>1023712</v>
          </cell>
          <cell r="B161" t="str">
            <v>ADVENTISTA</v>
          </cell>
          <cell r="C161" t="str">
            <v>Primaria</v>
          </cell>
          <cell r="D161" t="str">
            <v>Particular</v>
          </cell>
          <cell r="E161" t="str">
            <v>UROS SANTA MARIA</v>
          </cell>
          <cell r="F161" t="str">
            <v>UROS SANTA MARIA</v>
          </cell>
          <cell r="G161" t="str">
            <v>Rural</v>
          </cell>
        </row>
        <row r="162">
          <cell r="A162" t="str">
            <v>1023993</v>
          </cell>
          <cell r="B162" t="str">
            <v>IMAGINA SCHOOL</v>
          </cell>
          <cell r="C162" t="str">
            <v>Primaria</v>
          </cell>
          <cell r="D162" t="str">
            <v>Particular</v>
          </cell>
          <cell r="E162" t="str">
            <v>JIRON BRANDEEN 265</v>
          </cell>
          <cell r="F162" t="str">
            <v>LOS PINOS</v>
          </cell>
          <cell r="G162" t="str">
            <v>Urbana</v>
          </cell>
        </row>
        <row r="163">
          <cell r="A163" t="str">
            <v>1024314</v>
          </cell>
          <cell r="B163" t="str">
            <v>CEBA - SANTA ROSA</v>
          </cell>
          <cell r="C163" t="str">
            <v>Básica Alternativa - Avanzado</v>
          </cell>
          <cell r="D163" t="str">
            <v>Sector Educación</v>
          </cell>
          <cell r="E163" t="str">
            <v>JIRON LEONCIO PRADO 345</v>
          </cell>
          <cell r="F163" t="str">
            <v>SANTA ROSA</v>
          </cell>
          <cell r="G163" t="str">
            <v>Urbana</v>
          </cell>
        </row>
        <row r="164">
          <cell r="A164" t="str">
            <v>1024355</v>
          </cell>
          <cell r="B164" t="str">
            <v>CEBA - 70025 INDEPENDENCIA NACIONAL</v>
          </cell>
          <cell r="C164" t="str">
            <v>Básica Alternativa - Avanzado</v>
          </cell>
          <cell r="D164" t="str">
            <v>Sector Educación</v>
          </cell>
          <cell r="E164" t="str">
            <v>PASAJE HIPOLITO UNANUE 152</v>
          </cell>
          <cell r="F164" t="str">
            <v>BELLAVISTA</v>
          </cell>
          <cell r="G164" t="str">
            <v>Urbana</v>
          </cell>
        </row>
        <row r="165">
          <cell r="A165" t="str">
            <v>1024397</v>
          </cell>
          <cell r="B165" t="str">
            <v>CEBA - JOSE ANTONIO ENCINAS</v>
          </cell>
          <cell r="C165" t="str">
            <v>Básica Alternativa - Inicial e Intermedio</v>
          </cell>
          <cell r="D165" t="str">
            <v>Sector Educación</v>
          </cell>
          <cell r="E165" t="str">
            <v>JIRON LOS ANDES 246</v>
          </cell>
          <cell r="F165" t="str">
            <v>JOSE ANTONIO ENCINAS</v>
          </cell>
          <cell r="G165" t="str">
            <v>Urbana</v>
          </cell>
        </row>
        <row r="166">
          <cell r="A166" t="str">
            <v>1025741</v>
          </cell>
          <cell r="B166" t="str">
            <v>CEBA - 70025 INDEPENDENCIA NACIONAL</v>
          </cell>
          <cell r="C166" t="str">
            <v>Básica Alternativa - Inicial e Intermedio</v>
          </cell>
          <cell r="D166" t="str">
            <v>Sector Educación</v>
          </cell>
          <cell r="E166" t="str">
            <v>PASAJE HIPOLITO UNANUE 152</v>
          </cell>
          <cell r="F166" t="str">
            <v>BELLAVISTA</v>
          </cell>
          <cell r="G166" t="str">
            <v>Urbana</v>
          </cell>
        </row>
        <row r="167">
          <cell r="A167" t="str">
            <v>1025774</v>
          </cell>
          <cell r="B167" t="str">
            <v>UROS CHULLUNI</v>
          </cell>
          <cell r="C167" t="str">
            <v>Secundaria</v>
          </cell>
          <cell r="D167" t="str">
            <v>Sector Educación</v>
          </cell>
          <cell r="E167" t="str">
            <v>CHULLUNI</v>
          </cell>
          <cell r="F167" t="str">
            <v>UROS CHULLUNI</v>
          </cell>
          <cell r="G167" t="str">
            <v>Rural</v>
          </cell>
        </row>
        <row r="168">
          <cell r="A168" t="str">
            <v>1028786</v>
          </cell>
          <cell r="B168" t="str">
            <v>JEAN PIAGET</v>
          </cell>
          <cell r="C168" t="str">
            <v>Primaria</v>
          </cell>
          <cell r="D168" t="str">
            <v>Particular</v>
          </cell>
          <cell r="E168" t="str">
            <v>JIRON FEDERICO MOORE 147</v>
          </cell>
          <cell r="F168" t="str">
            <v>LOS PINOS</v>
          </cell>
          <cell r="G168" t="str">
            <v>Urbana</v>
          </cell>
        </row>
        <row r="169">
          <cell r="A169" t="str">
            <v>1154343</v>
          </cell>
          <cell r="B169" t="str">
            <v>SAN IGNACIO DE LOYOLA</v>
          </cell>
          <cell r="C169" t="str">
            <v>Secundaria</v>
          </cell>
          <cell r="D169" t="str">
            <v>Particular</v>
          </cell>
          <cell r="E169" t="str">
            <v>JIRON ANDRES RAZURI 475</v>
          </cell>
          <cell r="F169" t="str">
            <v>PUNO</v>
          </cell>
          <cell r="G169" t="str">
            <v>Urbana</v>
          </cell>
        </row>
        <row r="170">
          <cell r="A170" t="str">
            <v>1154335</v>
          </cell>
          <cell r="B170" t="str">
            <v>SAN IGNACIO DE LOYOLA</v>
          </cell>
          <cell r="C170" t="str">
            <v>Primaria</v>
          </cell>
          <cell r="D170" t="str">
            <v>Particular</v>
          </cell>
          <cell r="E170" t="str">
            <v>JIRON ANDRES RAZURI 475</v>
          </cell>
          <cell r="F170" t="str">
            <v>PUNO</v>
          </cell>
          <cell r="G170" t="str">
            <v>Urbana</v>
          </cell>
        </row>
        <row r="171">
          <cell r="A171" t="str">
            <v>1154426</v>
          </cell>
          <cell r="B171" t="str">
            <v>332</v>
          </cell>
          <cell r="C171" t="str">
            <v>Inicial - Jardín</v>
          </cell>
          <cell r="D171" t="str">
            <v>Sector Educación</v>
          </cell>
          <cell r="E171" t="str">
            <v>CIUDAD PEDAGOGICA</v>
          </cell>
          <cell r="F171" t="str">
            <v>SALCEDO</v>
          </cell>
          <cell r="G171" t="str">
            <v>Urbana</v>
          </cell>
        </row>
        <row r="172">
          <cell r="A172" t="str">
            <v>1154459</v>
          </cell>
          <cell r="B172" t="str">
            <v>70808</v>
          </cell>
          <cell r="C172" t="str">
            <v>Primaria</v>
          </cell>
          <cell r="D172" t="str">
            <v>Sector Educación</v>
          </cell>
          <cell r="E172" t="str">
            <v>CIUDAD PEDAGOGICA</v>
          </cell>
          <cell r="F172" t="str">
            <v>SALCEDO</v>
          </cell>
          <cell r="G172" t="str">
            <v>Urbana</v>
          </cell>
        </row>
        <row r="173">
          <cell r="A173" t="str">
            <v>0230599</v>
          </cell>
          <cell r="B173" t="str">
            <v>70051</v>
          </cell>
          <cell r="C173" t="str">
            <v>Primaria</v>
          </cell>
          <cell r="D173" t="str">
            <v>Sector Educación</v>
          </cell>
          <cell r="E173" t="str">
            <v>YANAMAYO S/N</v>
          </cell>
          <cell r="F173" t="str">
            <v>YANAMAYO</v>
          </cell>
          <cell r="G173" t="str">
            <v>Rural</v>
          </cell>
        </row>
        <row r="174">
          <cell r="A174" t="str">
            <v>1024124</v>
          </cell>
          <cell r="B174" t="str">
            <v>LOS ANDES</v>
          </cell>
          <cell r="C174" t="str">
            <v>Secundaria</v>
          </cell>
          <cell r="D174" t="str">
            <v>Sector Educación</v>
          </cell>
          <cell r="E174" t="str">
            <v>JIRON SAN ANTONIO S/N</v>
          </cell>
          <cell r="F174" t="str">
            <v>JUNCAL</v>
          </cell>
          <cell r="G174" t="str">
            <v>Rural</v>
          </cell>
        </row>
        <row r="175">
          <cell r="A175" t="str">
            <v>1024678</v>
          </cell>
          <cell r="B175" t="str">
            <v>SAN MARTIN DE PORRAS</v>
          </cell>
          <cell r="C175" t="str">
            <v>Técnico Productiva</v>
          </cell>
          <cell r="D175" t="str">
            <v>Sector Educación</v>
          </cell>
          <cell r="E175" t="str">
            <v>ESTABLECIMIENTO PENAL YANAMAYO</v>
          </cell>
          <cell r="F175" t="str">
            <v>YANAMAYO</v>
          </cell>
          <cell r="G175" t="str">
            <v>Rural</v>
          </cell>
        </row>
        <row r="176">
          <cell r="A176" t="str">
            <v>1154780</v>
          </cell>
          <cell r="B176" t="str">
            <v>IMAGINA SCHOOL</v>
          </cell>
          <cell r="C176" t="str">
            <v>Secundaria</v>
          </cell>
          <cell r="D176" t="str">
            <v>Particular</v>
          </cell>
          <cell r="E176" t="str">
            <v>JIRON BRANDEEN 265</v>
          </cell>
          <cell r="F176" t="str">
            <v>LOS PINOS</v>
          </cell>
          <cell r="G176" t="str">
            <v>Urbana</v>
          </cell>
        </row>
        <row r="177">
          <cell r="A177" t="str">
            <v>1154301</v>
          </cell>
          <cell r="B177" t="str">
            <v>SAN IGNACIO DE LOYOLA</v>
          </cell>
          <cell r="C177" t="str">
            <v>Inicial - Jardín</v>
          </cell>
          <cell r="D177" t="str">
            <v>Particular</v>
          </cell>
          <cell r="E177" t="str">
            <v>JIRON J MORAL 110</v>
          </cell>
          <cell r="F177" t="str">
            <v>HUAYNA PUCARA</v>
          </cell>
          <cell r="G177" t="str">
            <v>Urbana</v>
          </cell>
        </row>
        <row r="178">
          <cell r="A178" t="str">
            <v>1259449</v>
          </cell>
          <cell r="B178" t="str">
            <v>MANCO CAPAC</v>
          </cell>
          <cell r="C178" t="str">
            <v>Técnico Productiva</v>
          </cell>
          <cell r="D178" t="str">
            <v>Otro sector público (FF.AA.)</v>
          </cell>
          <cell r="E178" t="str">
            <v>AVENIDA EJERCITO S/N ETAPA I</v>
          </cell>
          <cell r="F178" t="str">
            <v>CHANU CHANU ETAPA 1</v>
          </cell>
          <cell r="G178" t="str">
            <v>Urbana</v>
          </cell>
        </row>
        <row r="179">
          <cell r="A179" t="str">
            <v>1154939</v>
          </cell>
          <cell r="B179" t="str">
            <v>CEBA - GERMAN TORRES HUMPIRI</v>
          </cell>
          <cell r="C179" t="str">
            <v>Básica Alternativa - Avanzado</v>
          </cell>
          <cell r="D179" t="str">
            <v>Particular</v>
          </cell>
          <cell r="E179" t="str">
            <v>MZ I LOTE 13 ETAPA II</v>
          </cell>
          <cell r="F179" t="str">
            <v>PUNO</v>
          </cell>
          <cell r="G179" t="str">
            <v>Urbana</v>
          </cell>
        </row>
        <row r="180">
          <cell r="A180" t="str">
            <v>1023845</v>
          </cell>
          <cell r="B180" t="str">
            <v>CEBA - DOMINGO SAVIO</v>
          </cell>
          <cell r="C180" t="str">
            <v>Básica Alternativa - Avanzado</v>
          </cell>
          <cell r="D180" t="str">
            <v>Particular</v>
          </cell>
          <cell r="E180" t="str">
            <v>JIRON AREQUIPA 360</v>
          </cell>
          <cell r="F180" t="str">
            <v>PUNO</v>
          </cell>
          <cell r="G180" t="str">
            <v>Urbana</v>
          </cell>
        </row>
        <row r="181">
          <cell r="A181" t="str">
            <v>1023779</v>
          </cell>
          <cell r="B181" t="str">
            <v>CEBA - DOMINGO SAVIO</v>
          </cell>
          <cell r="C181" t="str">
            <v>Básica Alternativa - Inicial e Intermedio</v>
          </cell>
          <cell r="D181" t="str">
            <v>Particular</v>
          </cell>
          <cell r="E181" t="str">
            <v>JIRON AREQUIPA 360</v>
          </cell>
          <cell r="F181" t="str">
            <v>PUNO</v>
          </cell>
          <cell r="G181" t="str">
            <v>Urbana</v>
          </cell>
        </row>
        <row r="182">
          <cell r="A182" t="str">
            <v>0231415</v>
          </cell>
          <cell r="B182" t="str">
            <v>70134 JOSE ANTONIO ENCINAS</v>
          </cell>
          <cell r="C182" t="str">
            <v>Primaria</v>
          </cell>
          <cell r="D182" t="str">
            <v>Sector Educación</v>
          </cell>
          <cell r="E182" t="str">
            <v>INCHUPALLA</v>
          </cell>
          <cell r="F182" t="str">
            <v>INCHUPALLA</v>
          </cell>
          <cell r="G182" t="str">
            <v>Rural</v>
          </cell>
        </row>
        <row r="183">
          <cell r="A183" t="str">
            <v>1571124</v>
          </cell>
          <cell r="B183" t="str">
            <v>DIEGO J. THOMPSON</v>
          </cell>
          <cell r="C183" t="str">
            <v>Inicial - Jardín</v>
          </cell>
          <cell r="D183" t="str">
            <v>Particular</v>
          </cell>
          <cell r="E183" t="str">
            <v>JIRON JOSE MARIA ARGUEDAS MZ D LOTE 17</v>
          </cell>
          <cell r="F183" t="str">
            <v>LAYKAKOTA</v>
          </cell>
          <cell r="G183" t="str">
            <v>Urbana</v>
          </cell>
        </row>
        <row r="184">
          <cell r="A184" t="str">
            <v>1571132</v>
          </cell>
          <cell r="B184" t="str">
            <v>DIEGO J. THOMPSON</v>
          </cell>
          <cell r="C184" t="str">
            <v>Primaria</v>
          </cell>
          <cell r="D184" t="str">
            <v>Particular</v>
          </cell>
          <cell r="E184" t="str">
            <v>JIRON JOSE MARIA ARGUEDAS MZ D LOTE 17</v>
          </cell>
          <cell r="F184" t="str">
            <v>LAYKAKOTA</v>
          </cell>
          <cell r="G184" t="str">
            <v>Urbana</v>
          </cell>
        </row>
        <row r="185">
          <cell r="A185" t="str">
            <v>1571140</v>
          </cell>
          <cell r="B185" t="str">
            <v>DIEGO J. THOMPSON</v>
          </cell>
          <cell r="C185" t="str">
            <v>Secundaria</v>
          </cell>
          <cell r="D185" t="str">
            <v>Particular</v>
          </cell>
          <cell r="E185" t="str">
            <v>JIRON JOSE MARIA ARGUEDAS MZ D LOTE 17</v>
          </cell>
          <cell r="F185" t="str">
            <v>LAYKAKOTA</v>
          </cell>
          <cell r="G185" t="str">
            <v>Urbana</v>
          </cell>
        </row>
        <row r="186">
          <cell r="A186" t="str">
            <v>0229575</v>
          </cell>
          <cell r="B186" t="str">
            <v>197</v>
          </cell>
          <cell r="C186" t="str">
            <v>Inicial - Jardín</v>
          </cell>
          <cell r="D186" t="str">
            <v>Sector Educación</v>
          </cell>
          <cell r="E186" t="str">
            <v>JIRON JUAN SANTOS S/N</v>
          </cell>
          <cell r="F186" t="str">
            <v>PUNO</v>
          </cell>
          <cell r="G186" t="str">
            <v>Urbana</v>
          </cell>
        </row>
        <row r="187">
          <cell r="A187" t="str">
            <v>0229674</v>
          </cell>
          <cell r="B187" t="str">
            <v>207 JOSE ANTONIO ENCINAS</v>
          </cell>
          <cell r="C187" t="str">
            <v>Inicial - Jardín</v>
          </cell>
          <cell r="D187" t="str">
            <v>Sector Educación</v>
          </cell>
          <cell r="E187" t="str">
            <v>JIRON LOS ANDES 362</v>
          </cell>
          <cell r="F187" t="str">
            <v>JOSE ANTONIO ENCINAS</v>
          </cell>
          <cell r="G187" t="str">
            <v>Urbana</v>
          </cell>
        </row>
        <row r="188">
          <cell r="A188" t="str">
            <v>1571157</v>
          </cell>
          <cell r="B188" t="str">
            <v>CLAUDIO GALENO</v>
          </cell>
          <cell r="C188" t="str">
            <v>Secundaria</v>
          </cell>
          <cell r="D188" t="str">
            <v>Particular</v>
          </cell>
          <cell r="E188" t="str">
            <v>JIRON TEODORO VALCARCEL 136</v>
          </cell>
          <cell r="F188" t="str">
            <v>PUNO</v>
          </cell>
          <cell r="G188" t="str">
            <v>Urbana</v>
          </cell>
        </row>
        <row r="189">
          <cell r="A189" t="str">
            <v>1155308</v>
          </cell>
          <cell r="B189" t="str">
            <v>MAÑAZO</v>
          </cell>
          <cell r="C189" t="str">
            <v>Técnico Productiva</v>
          </cell>
          <cell r="D189" t="str">
            <v>Sector Educación</v>
          </cell>
          <cell r="E189" t="str">
            <v>JIRON JOSE CARLOS MARIATEGUI S/N</v>
          </cell>
          <cell r="F189" t="str">
            <v>ALFONSO UGARTE</v>
          </cell>
          <cell r="G189" t="str">
            <v>Urbana</v>
          </cell>
        </row>
        <row r="190">
          <cell r="A190" t="str">
            <v>1571181</v>
          </cell>
          <cell r="B190" t="str">
            <v>SAN JUAN BAUTISTA</v>
          </cell>
          <cell r="C190" t="str">
            <v>Inicial - Jardín</v>
          </cell>
          <cell r="D190" t="str">
            <v>Particular</v>
          </cell>
          <cell r="E190" t="str">
            <v>JIRON GRAU 449</v>
          </cell>
          <cell r="F190" t="str">
            <v>HUAJSAPATA</v>
          </cell>
          <cell r="G190" t="str">
            <v>Urbana</v>
          </cell>
        </row>
        <row r="191">
          <cell r="A191" t="str">
            <v>0218438</v>
          </cell>
          <cell r="B191" t="str">
            <v>70609</v>
          </cell>
          <cell r="C191" t="str">
            <v>Primaria</v>
          </cell>
          <cell r="D191" t="str">
            <v>Sector Educación</v>
          </cell>
          <cell r="E191" t="str">
            <v>SUCASCO</v>
          </cell>
          <cell r="F191" t="str">
            <v>SUCASCO</v>
          </cell>
          <cell r="G191" t="str">
            <v>Rural</v>
          </cell>
        </row>
        <row r="192">
          <cell r="A192" t="str">
            <v>0227017</v>
          </cell>
          <cell r="B192" t="str">
            <v>70713</v>
          </cell>
          <cell r="C192" t="str">
            <v>Primaria</v>
          </cell>
          <cell r="D192" t="str">
            <v>Sector Educación</v>
          </cell>
          <cell r="E192" t="str">
            <v>SAN JOSE PRINCIPIO</v>
          </cell>
          <cell r="F192" t="str">
            <v>SAN JOSE PRINCIPIO</v>
          </cell>
          <cell r="G192" t="str">
            <v>Rural</v>
          </cell>
        </row>
        <row r="193">
          <cell r="A193" t="str">
            <v>0227504</v>
          </cell>
          <cell r="B193" t="str">
            <v>70015</v>
          </cell>
          <cell r="C193" t="str">
            <v>Primaria</v>
          </cell>
          <cell r="D193" t="str">
            <v>Sector Educación</v>
          </cell>
          <cell r="E193" t="str">
            <v>CAPANO</v>
          </cell>
          <cell r="F193" t="str">
            <v>CAPANO</v>
          </cell>
          <cell r="G193" t="str">
            <v>Rural</v>
          </cell>
        </row>
        <row r="194">
          <cell r="A194" t="str">
            <v>0229617</v>
          </cell>
          <cell r="B194" t="str">
            <v>261 SAN AGUSTIN</v>
          </cell>
          <cell r="C194" t="str">
            <v>Inicial - Jardín</v>
          </cell>
          <cell r="D194" t="str">
            <v>Sector Educación</v>
          </cell>
          <cell r="E194" t="str">
            <v>CALLE CEMENTERIO S/N</v>
          </cell>
          <cell r="F194" t="str">
            <v>COATA</v>
          </cell>
          <cell r="G194" t="str">
            <v>Rural</v>
          </cell>
        </row>
        <row r="195">
          <cell r="A195" t="str">
            <v>0230169</v>
          </cell>
          <cell r="B195" t="str">
            <v>70006</v>
          </cell>
          <cell r="C195" t="str">
            <v>Primaria</v>
          </cell>
          <cell r="D195" t="str">
            <v>Sector Educación</v>
          </cell>
          <cell r="E195" t="str">
            <v>PLAZA DE ARMAS</v>
          </cell>
          <cell r="F195" t="str">
            <v>PAUCARCOLLA</v>
          </cell>
          <cell r="G195" t="str">
            <v>Rural</v>
          </cell>
        </row>
        <row r="196">
          <cell r="A196" t="str">
            <v>0230193</v>
          </cell>
          <cell r="B196" t="str">
            <v>70009 VIRGEN DEL CARMEN</v>
          </cell>
          <cell r="C196" t="str">
            <v>Primaria</v>
          </cell>
          <cell r="D196" t="str">
            <v>Sector Educación</v>
          </cell>
          <cell r="E196" t="str">
            <v>AVENIDA EL MAESTRO S/N</v>
          </cell>
          <cell r="F196" t="str">
            <v>ATUNCOLLA</v>
          </cell>
          <cell r="G196" t="str">
            <v>Rural</v>
          </cell>
        </row>
        <row r="197">
          <cell r="A197" t="str">
            <v>0230268</v>
          </cell>
          <cell r="B197" t="str">
            <v>70016</v>
          </cell>
          <cell r="C197" t="str">
            <v>Primaria</v>
          </cell>
          <cell r="D197" t="str">
            <v>Sector Educación</v>
          </cell>
          <cell r="E197" t="str">
            <v>CCOTOS</v>
          </cell>
          <cell r="F197" t="str">
            <v>CCOTOS</v>
          </cell>
          <cell r="G197" t="str">
            <v>Rural</v>
          </cell>
        </row>
        <row r="198">
          <cell r="A198" t="str">
            <v>0230276</v>
          </cell>
          <cell r="B198" t="str">
            <v>70017</v>
          </cell>
          <cell r="C198" t="str">
            <v>Primaria</v>
          </cell>
          <cell r="D198" t="str">
            <v>Sector Educación</v>
          </cell>
          <cell r="E198" t="str">
            <v>SIALE</v>
          </cell>
          <cell r="F198" t="str">
            <v>SIALE</v>
          </cell>
          <cell r="G198" t="str">
            <v>Rural</v>
          </cell>
        </row>
        <row r="199">
          <cell r="A199" t="str">
            <v>0230292</v>
          </cell>
          <cell r="B199" t="str">
            <v>70019</v>
          </cell>
          <cell r="C199" t="str">
            <v>Primaria</v>
          </cell>
          <cell r="D199" t="str">
            <v>Sector Educación</v>
          </cell>
          <cell r="E199" t="str">
            <v>CHILLORA</v>
          </cell>
          <cell r="F199" t="str">
            <v>CHILLORA</v>
          </cell>
          <cell r="G199" t="str">
            <v>Rural</v>
          </cell>
        </row>
        <row r="200">
          <cell r="A200" t="str">
            <v>0230300</v>
          </cell>
          <cell r="B200" t="str">
            <v>70020</v>
          </cell>
          <cell r="C200" t="str">
            <v>Primaria</v>
          </cell>
          <cell r="D200" t="str">
            <v>Sector Educación</v>
          </cell>
          <cell r="E200" t="str">
            <v>YAPURA</v>
          </cell>
          <cell r="F200" t="str">
            <v>YAPURA</v>
          </cell>
          <cell r="G200" t="str">
            <v>Rural</v>
          </cell>
        </row>
        <row r="201">
          <cell r="A201" t="str">
            <v>0230318</v>
          </cell>
          <cell r="B201" t="str">
            <v>70021</v>
          </cell>
          <cell r="C201" t="str">
            <v>Primaria</v>
          </cell>
          <cell r="D201" t="str">
            <v>Sector Educación</v>
          </cell>
          <cell r="E201" t="str">
            <v>ISAÑURA</v>
          </cell>
          <cell r="F201" t="str">
            <v>ISAÑURA</v>
          </cell>
          <cell r="G201" t="str">
            <v>Rural</v>
          </cell>
        </row>
        <row r="202">
          <cell r="A202" t="str">
            <v>0230326</v>
          </cell>
          <cell r="B202" t="str">
            <v>70022</v>
          </cell>
          <cell r="C202" t="str">
            <v>Primaria</v>
          </cell>
          <cell r="D202" t="str">
            <v>Sector Educación</v>
          </cell>
          <cell r="E202" t="str">
            <v>COLLANA I</v>
          </cell>
          <cell r="F202" t="str">
            <v>COLLANA</v>
          </cell>
          <cell r="G202" t="str">
            <v>Rural</v>
          </cell>
        </row>
        <row r="203">
          <cell r="A203" t="str">
            <v>0230375</v>
          </cell>
          <cell r="B203" t="str">
            <v>70027</v>
          </cell>
          <cell r="C203" t="str">
            <v>Primaria</v>
          </cell>
          <cell r="D203" t="str">
            <v>Sector Educación</v>
          </cell>
          <cell r="E203" t="str">
            <v>ESCALLANI</v>
          </cell>
          <cell r="F203" t="str">
            <v>ESCALLANI</v>
          </cell>
          <cell r="G203" t="str">
            <v>Rural</v>
          </cell>
        </row>
        <row r="204">
          <cell r="A204" t="str">
            <v>0230383</v>
          </cell>
          <cell r="B204" t="str">
            <v>70028</v>
          </cell>
          <cell r="C204" t="str">
            <v>Primaria</v>
          </cell>
          <cell r="D204" t="str">
            <v>Sector Educación</v>
          </cell>
          <cell r="E204" t="str">
            <v>CHAPA</v>
          </cell>
          <cell r="F204" t="str">
            <v>CHAPA</v>
          </cell>
          <cell r="G204" t="str">
            <v>Rural</v>
          </cell>
        </row>
        <row r="205">
          <cell r="A205" t="str">
            <v>0230409</v>
          </cell>
          <cell r="B205" t="str">
            <v>70030</v>
          </cell>
          <cell r="C205" t="str">
            <v>Primaria</v>
          </cell>
          <cell r="D205" t="str">
            <v>Sector Educación</v>
          </cell>
          <cell r="E205" t="str">
            <v>JIRON CULTURA S/N</v>
          </cell>
          <cell r="F205" t="str">
            <v>COATA</v>
          </cell>
          <cell r="G205" t="str">
            <v>Rural</v>
          </cell>
        </row>
        <row r="206">
          <cell r="A206" t="str">
            <v>0230417</v>
          </cell>
          <cell r="B206" t="str">
            <v>70031</v>
          </cell>
          <cell r="C206" t="str">
            <v>Primaria</v>
          </cell>
          <cell r="D206" t="str">
            <v>Sector Educación</v>
          </cell>
          <cell r="E206" t="str">
            <v>POJSIN CARATA</v>
          </cell>
          <cell r="F206" t="str">
            <v>POJSIN CARATA</v>
          </cell>
          <cell r="G206" t="str">
            <v>Rural</v>
          </cell>
        </row>
        <row r="207">
          <cell r="A207" t="str">
            <v>0230425</v>
          </cell>
          <cell r="B207" t="str">
            <v>70032</v>
          </cell>
          <cell r="C207" t="str">
            <v>Primaria</v>
          </cell>
          <cell r="D207" t="str">
            <v>Sector Educación</v>
          </cell>
          <cell r="E207" t="str">
            <v>CAPAJSI</v>
          </cell>
          <cell r="F207" t="str">
            <v>CAPAJSI</v>
          </cell>
          <cell r="G207" t="str">
            <v>Rural</v>
          </cell>
        </row>
        <row r="208">
          <cell r="A208" t="str">
            <v>0230433</v>
          </cell>
          <cell r="B208" t="str">
            <v>70033 SEÑOR DE HUANCA</v>
          </cell>
          <cell r="C208" t="str">
            <v>Primaria</v>
          </cell>
          <cell r="D208" t="str">
            <v>Sector Educación</v>
          </cell>
          <cell r="E208" t="str">
            <v>YASIN</v>
          </cell>
          <cell r="F208" t="str">
            <v>YASIN</v>
          </cell>
          <cell r="G208" t="str">
            <v>Rural</v>
          </cell>
        </row>
        <row r="209">
          <cell r="A209" t="str">
            <v>0230441</v>
          </cell>
          <cell r="B209" t="str">
            <v>70034 NUESTRA SEÑORA DE LA MERCED</v>
          </cell>
          <cell r="C209" t="str">
            <v>Primaria</v>
          </cell>
          <cell r="D209" t="str">
            <v>Sector Educación</v>
          </cell>
          <cell r="E209" t="str">
            <v>JIRON PUNO S/N</v>
          </cell>
          <cell r="F209" t="str">
            <v>SORAZA</v>
          </cell>
          <cell r="G209" t="str">
            <v>Rural</v>
          </cell>
        </row>
        <row r="210">
          <cell r="A210" t="str">
            <v>0230466</v>
          </cell>
          <cell r="B210" t="str">
            <v>70036</v>
          </cell>
          <cell r="C210" t="str">
            <v>Primaria</v>
          </cell>
          <cell r="D210" t="str">
            <v>Sector Educación</v>
          </cell>
          <cell r="E210" t="str">
            <v>JIRON DOS DE MAYO 664</v>
          </cell>
          <cell r="F210" t="str">
            <v>CAPACHICA</v>
          </cell>
          <cell r="G210" t="str">
            <v>Rural</v>
          </cell>
        </row>
        <row r="211">
          <cell r="A211" t="str">
            <v>0230482</v>
          </cell>
          <cell r="B211" t="str">
            <v>70038</v>
          </cell>
          <cell r="C211" t="str">
            <v>Primaria</v>
          </cell>
          <cell r="D211" t="str">
            <v>Sector Educación</v>
          </cell>
          <cell r="E211" t="str">
            <v>JIRON LIMA S/N</v>
          </cell>
          <cell r="F211" t="str">
            <v>HUATTA</v>
          </cell>
          <cell r="G211" t="str">
            <v>Rural</v>
          </cell>
        </row>
        <row r="212">
          <cell r="A212" t="str">
            <v>0230490</v>
          </cell>
          <cell r="B212" t="str">
            <v>70039</v>
          </cell>
          <cell r="C212" t="str">
            <v>Primaria</v>
          </cell>
          <cell r="D212" t="str">
            <v>Sector Educación</v>
          </cell>
          <cell r="E212" t="str">
            <v>LLACHON</v>
          </cell>
          <cell r="F212" t="str">
            <v>LLACHON</v>
          </cell>
          <cell r="G212" t="str">
            <v>Rural</v>
          </cell>
        </row>
        <row r="213">
          <cell r="A213" t="str">
            <v>0230524</v>
          </cell>
          <cell r="B213" t="str">
            <v>70042</v>
          </cell>
          <cell r="C213" t="str">
            <v>Primaria</v>
          </cell>
          <cell r="D213" t="str">
            <v>Sector Educación</v>
          </cell>
          <cell r="E213" t="str">
            <v>PALCAMAYO</v>
          </cell>
          <cell r="F213" t="str">
            <v>PALCAMAYO</v>
          </cell>
          <cell r="G213" t="str">
            <v>Rural</v>
          </cell>
        </row>
        <row r="214">
          <cell r="A214" t="str">
            <v>0230565</v>
          </cell>
          <cell r="B214" t="str">
            <v>70046</v>
          </cell>
          <cell r="C214" t="str">
            <v>Primaria</v>
          </cell>
          <cell r="D214" t="str">
            <v>Sector Educación</v>
          </cell>
          <cell r="E214" t="str">
            <v>HILATA</v>
          </cell>
          <cell r="F214" t="str">
            <v>HILATA</v>
          </cell>
          <cell r="G214" t="str">
            <v>Rural</v>
          </cell>
        </row>
        <row r="215">
          <cell r="A215" t="str">
            <v>0230615</v>
          </cell>
          <cell r="B215" t="str">
            <v>70053</v>
          </cell>
          <cell r="C215" t="str">
            <v>Primaria</v>
          </cell>
          <cell r="D215" t="str">
            <v>Sector Educación</v>
          </cell>
          <cell r="E215" t="str">
            <v>YANICO</v>
          </cell>
          <cell r="F215" t="str">
            <v>YANICO / TITILE</v>
          </cell>
          <cell r="G215" t="str">
            <v>Rural</v>
          </cell>
        </row>
        <row r="216">
          <cell r="A216" t="str">
            <v>0230631</v>
          </cell>
          <cell r="B216" t="str">
            <v>70055 CESAR VALLEJO</v>
          </cell>
          <cell r="C216" t="str">
            <v>Primaria</v>
          </cell>
          <cell r="D216" t="str">
            <v>Sector Educación</v>
          </cell>
          <cell r="E216" t="str">
            <v>CHINCHERPAMPA</v>
          </cell>
          <cell r="F216" t="str">
            <v>CHINCHERPAMPA</v>
          </cell>
          <cell r="G216" t="str">
            <v>Rural</v>
          </cell>
        </row>
        <row r="217">
          <cell r="A217" t="str">
            <v>0230698</v>
          </cell>
          <cell r="B217" t="str">
            <v>70061</v>
          </cell>
          <cell r="C217" t="str">
            <v>Primaria</v>
          </cell>
          <cell r="D217" t="str">
            <v>Sector Educación</v>
          </cell>
          <cell r="E217" t="str">
            <v>ANTONIANI</v>
          </cell>
          <cell r="F217" t="str">
            <v>ANTONIANI</v>
          </cell>
          <cell r="G217" t="str">
            <v>Rural</v>
          </cell>
        </row>
        <row r="218">
          <cell r="A218" t="str">
            <v>0230748</v>
          </cell>
          <cell r="B218" t="str">
            <v>70066</v>
          </cell>
          <cell r="C218" t="str">
            <v>Primaria</v>
          </cell>
          <cell r="D218" t="str">
            <v>Sector Educación</v>
          </cell>
          <cell r="E218" t="str">
            <v>QUIVILLACA</v>
          </cell>
          <cell r="F218" t="str">
            <v>QUIVILLACA</v>
          </cell>
          <cell r="G218" t="str">
            <v>Rural</v>
          </cell>
        </row>
        <row r="219">
          <cell r="A219" t="str">
            <v>0230755</v>
          </cell>
          <cell r="B219" t="str">
            <v>70067 FRANCISCO BOLOGNESI</v>
          </cell>
          <cell r="C219" t="str">
            <v>Primaria</v>
          </cell>
          <cell r="D219" t="str">
            <v>Sector Educación</v>
          </cell>
          <cell r="E219" t="str">
            <v>PUTUCUNI PATA</v>
          </cell>
          <cell r="F219" t="str">
            <v>PUTUCUNI PATA</v>
          </cell>
          <cell r="G219" t="str">
            <v>Rural</v>
          </cell>
        </row>
        <row r="220">
          <cell r="A220" t="str">
            <v>0230763</v>
          </cell>
          <cell r="B220" t="str">
            <v>70068</v>
          </cell>
          <cell r="C220" t="str">
            <v>Primaria</v>
          </cell>
          <cell r="D220" t="str">
            <v>Sector Educación</v>
          </cell>
          <cell r="E220" t="str">
            <v>COLLANA LOJERA</v>
          </cell>
          <cell r="F220" t="str">
            <v>COLLANA LOJERA</v>
          </cell>
          <cell r="G220" t="str">
            <v>Rural</v>
          </cell>
        </row>
        <row r="221">
          <cell r="A221" t="str">
            <v>0230771</v>
          </cell>
          <cell r="B221" t="str">
            <v>70069</v>
          </cell>
          <cell r="C221" t="str">
            <v>Primaria</v>
          </cell>
          <cell r="D221" t="str">
            <v>Sector Educación</v>
          </cell>
          <cell r="E221" t="str">
            <v>CAPARA</v>
          </cell>
          <cell r="F221" t="str">
            <v>SANTA CRUZ DE CAPARA</v>
          </cell>
          <cell r="G221" t="str">
            <v>Rural</v>
          </cell>
        </row>
        <row r="222">
          <cell r="A222" t="str">
            <v>0230789</v>
          </cell>
          <cell r="B222" t="str">
            <v>70070</v>
          </cell>
          <cell r="C222" t="str">
            <v>Primaria</v>
          </cell>
          <cell r="D222" t="str">
            <v>Sector Educación</v>
          </cell>
          <cell r="E222" t="str">
            <v>CANDILE</v>
          </cell>
          <cell r="F222" t="str">
            <v>CANDILE</v>
          </cell>
          <cell r="G222" t="str">
            <v>Rural</v>
          </cell>
        </row>
        <row r="223">
          <cell r="A223" t="str">
            <v>0230797</v>
          </cell>
          <cell r="B223" t="str">
            <v>70071</v>
          </cell>
          <cell r="C223" t="str">
            <v>Primaria</v>
          </cell>
          <cell r="D223" t="str">
            <v>Sector Educación</v>
          </cell>
          <cell r="E223" t="str">
            <v>FAON</v>
          </cell>
          <cell r="F223" t="str">
            <v>FAON</v>
          </cell>
          <cell r="G223" t="str">
            <v>Rural</v>
          </cell>
        </row>
        <row r="224">
          <cell r="A224" t="str">
            <v>0230805</v>
          </cell>
          <cell r="B224" t="str">
            <v>70072</v>
          </cell>
          <cell r="C224" t="str">
            <v>Primaria</v>
          </cell>
          <cell r="D224" t="str">
            <v>Sector Educación</v>
          </cell>
          <cell r="E224" t="str">
            <v>UQUISILLA</v>
          </cell>
          <cell r="F224" t="str">
            <v>UQUISILLA</v>
          </cell>
          <cell r="G224" t="str">
            <v>Rural</v>
          </cell>
        </row>
        <row r="225">
          <cell r="A225" t="str">
            <v>0239046</v>
          </cell>
          <cell r="B225" t="str">
            <v>70712</v>
          </cell>
          <cell r="C225" t="str">
            <v>Primaria</v>
          </cell>
          <cell r="D225" t="str">
            <v>Sector Educación</v>
          </cell>
          <cell r="E225" t="str">
            <v>MORO</v>
          </cell>
          <cell r="F225" t="str">
            <v>MORO</v>
          </cell>
          <cell r="G225" t="str">
            <v>Rural</v>
          </cell>
        </row>
        <row r="226">
          <cell r="A226" t="str">
            <v>0239061</v>
          </cell>
          <cell r="B226" t="str">
            <v>70715</v>
          </cell>
          <cell r="C226" t="str">
            <v>Primaria</v>
          </cell>
          <cell r="D226" t="str">
            <v>Sector Educación</v>
          </cell>
          <cell r="E226" t="str">
            <v>LLUNGO</v>
          </cell>
          <cell r="F226" t="str">
            <v>LLUNGO</v>
          </cell>
          <cell r="G226" t="str">
            <v>Rural</v>
          </cell>
        </row>
        <row r="227">
          <cell r="A227" t="str">
            <v>0239723</v>
          </cell>
          <cell r="B227" t="str">
            <v>ENRIQUE TORRES BELON</v>
          </cell>
          <cell r="C227" t="str">
            <v>Secundaria</v>
          </cell>
          <cell r="D227" t="str">
            <v>Sector Educación</v>
          </cell>
          <cell r="E227" t="str">
            <v>CHAPA</v>
          </cell>
          <cell r="F227" t="str">
            <v>CHAPA</v>
          </cell>
          <cell r="G227" t="str">
            <v>Rural</v>
          </cell>
        </row>
        <row r="228">
          <cell r="A228" t="str">
            <v>0474445</v>
          </cell>
          <cell r="B228" t="str">
            <v>70704</v>
          </cell>
          <cell r="C228" t="str">
            <v>Primaria</v>
          </cell>
          <cell r="D228" t="str">
            <v>Sector Educación</v>
          </cell>
          <cell r="E228" t="str">
            <v>SAJANACACHI</v>
          </cell>
          <cell r="F228" t="str">
            <v>SAJANACACHI</v>
          </cell>
          <cell r="G228" t="str">
            <v>Rural</v>
          </cell>
        </row>
        <row r="229">
          <cell r="A229" t="str">
            <v>0474452</v>
          </cell>
          <cell r="B229" t="str">
            <v>JOSE CARLOS MARIATEGUI</v>
          </cell>
          <cell r="C229" t="str">
            <v>Secundaria</v>
          </cell>
          <cell r="D229" t="str">
            <v>Sector Educación</v>
          </cell>
          <cell r="E229" t="str">
            <v>JIRON DOS DE MAYO 831</v>
          </cell>
          <cell r="F229" t="str">
            <v>CAPACHICA</v>
          </cell>
          <cell r="G229" t="str">
            <v>Rural</v>
          </cell>
        </row>
        <row r="230">
          <cell r="A230" t="str">
            <v>0487348</v>
          </cell>
          <cell r="B230" t="str">
            <v>215</v>
          </cell>
          <cell r="C230" t="str">
            <v>Inicial - Jardín</v>
          </cell>
          <cell r="D230" t="str">
            <v>Sector Educación</v>
          </cell>
          <cell r="E230" t="str">
            <v>JIRON LIMA S/N</v>
          </cell>
          <cell r="F230" t="str">
            <v>HUATTA</v>
          </cell>
          <cell r="G230" t="str">
            <v>Rural</v>
          </cell>
        </row>
        <row r="231">
          <cell r="A231" t="str">
            <v>0507533</v>
          </cell>
          <cell r="B231" t="str">
            <v>SAN ANDRES</v>
          </cell>
          <cell r="C231" t="str">
            <v>Secundaria</v>
          </cell>
          <cell r="D231" t="str">
            <v>Sector Educación</v>
          </cell>
          <cell r="E231" t="str">
            <v>JIRON PUNO S/N</v>
          </cell>
          <cell r="F231" t="str">
            <v>ATUNCOLLA</v>
          </cell>
          <cell r="G231" t="str">
            <v>Rural</v>
          </cell>
        </row>
        <row r="232">
          <cell r="A232" t="str">
            <v>0513192</v>
          </cell>
          <cell r="B232" t="str">
            <v>323</v>
          </cell>
          <cell r="C232" t="str">
            <v>Inicial - Jardín</v>
          </cell>
          <cell r="D232" t="str">
            <v>Sector Educación</v>
          </cell>
          <cell r="E232" t="str">
            <v>JIRON TUPAC AMARU 104</v>
          </cell>
          <cell r="F232" t="str">
            <v>PAUCARCOLLA</v>
          </cell>
          <cell r="G232" t="str">
            <v>Rural</v>
          </cell>
        </row>
        <row r="233">
          <cell r="A233" t="str">
            <v>0515841</v>
          </cell>
          <cell r="B233" t="str">
            <v>70720</v>
          </cell>
          <cell r="C233" t="str">
            <v>Primaria</v>
          </cell>
          <cell r="D233" t="str">
            <v>Sector Educación</v>
          </cell>
          <cell r="E233" t="str">
            <v>BUENA VISTA</v>
          </cell>
          <cell r="F233" t="str">
            <v>BUENAVISTA</v>
          </cell>
          <cell r="G233" t="str">
            <v>Rural</v>
          </cell>
        </row>
        <row r="234">
          <cell r="A234" t="str">
            <v>0522193</v>
          </cell>
          <cell r="B234" t="str">
            <v>SAN JUAN DE HUATTA</v>
          </cell>
          <cell r="C234" t="str">
            <v>Secundaria</v>
          </cell>
          <cell r="D234" t="str">
            <v>Sector Educación</v>
          </cell>
          <cell r="E234" t="str">
            <v>JIRON LIMA S/N</v>
          </cell>
          <cell r="F234" t="str">
            <v>HUATTA</v>
          </cell>
          <cell r="G234" t="str">
            <v>Rural</v>
          </cell>
        </row>
        <row r="235">
          <cell r="A235" t="str">
            <v>0522292</v>
          </cell>
          <cell r="B235" t="str">
            <v>TUPAC AMARU</v>
          </cell>
          <cell r="C235" t="str">
            <v>Secundaria</v>
          </cell>
          <cell r="D235" t="str">
            <v>Sector Educación</v>
          </cell>
          <cell r="E235" t="str">
            <v>JIRON CAHUIDE 260</v>
          </cell>
          <cell r="F235" t="str">
            <v>PAUCARCOLLA</v>
          </cell>
          <cell r="G235" t="str">
            <v>Rural</v>
          </cell>
        </row>
        <row r="236">
          <cell r="A236" t="str">
            <v>0546713</v>
          </cell>
          <cell r="B236" t="str">
            <v>70706</v>
          </cell>
          <cell r="C236" t="str">
            <v>Primaria</v>
          </cell>
          <cell r="D236" t="str">
            <v>Sector Educación</v>
          </cell>
          <cell r="E236" t="str">
            <v>SAN ANTONIO DE UMAYO</v>
          </cell>
          <cell r="F236" t="str">
            <v>SAN ANTONIO DE UMAYO</v>
          </cell>
          <cell r="G236" t="str">
            <v>Rural</v>
          </cell>
        </row>
        <row r="237">
          <cell r="A237" t="str">
            <v>0559294</v>
          </cell>
          <cell r="B237" t="str">
            <v>70645</v>
          </cell>
          <cell r="C237" t="str">
            <v>Primaria</v>
          </cell>
          <cell r="D237" t="str">
            <v>Sector Educación</v>
          </cell>
          <cell r="E237" t="str">
            <v>MACHALLATA</v>
          </cell>
          <cell r="F237" t="str">
            <v>MACHALLATA</v>
          </cell>
          <cell r="G237" t="str">
            <v>Rural</v>
          </cell>
        </row>
        <row r="238">
          <cell r="A238" t="str">
            <v>0578930</v>
          </cell>
          <cell r="B238" t="str">
            <v>FRAY SAN MARTIN DE PORRES</v>
          </cell>
          <cell r="C238" t="str">
            <v>Secundaria</v>
          </cell>
          <cell r="D238" t="str">
            <v>Sector Educación</v>
          </cell>
          <cell r="E238" t="str">
            <v>LLACHON</v>
          </cell>
          <cell r="F238" t="str">
            <v>LLACHON</v>
          </cell>
          <cell r="G238" t="str">
            <v>Rural</v>
          </cell>
        </row>
        <row r="239">
          <cell r="A239" t="str">
            <v>0578955</v>
          </cell>
          <cell r="B239" t="str">
            <v>SAN AGUSTIN</v>
          </cell>
          <cell r="C239" t="str">
            <v>Secundaria</v>
          </cell>
          <cell r="D239" t="str">
            <v>Sector Educación</v>
          </cell>
          <cell r="E239" t="str">
            <v>JIRON JOSE CARLOS MARIATEGUI S/N</v>
          </cell>
          <cell r="F239" t="str">
            <v>COATA</v>
          </cell>
          <cell r="G239" t="str">
            <v>Rural</v>
          </cell>
        </row>
        <row r="240">
          <cell r="A240" t="str">
            <v>0578963</v>
          </cell>
          <cell r="B240" t="str">
            <v>SORAZA</v>
          </cell>
          <cell r="C240" t="str">
            <v>Secundaria</v>
          </cell>
          <cell r="D240" t="str">
            <v>Sector Educación</v>
          </cell>
          <cell r="E240" t="str">
            <v>SORAZA</v>
          </cell>
          <cell r="F240" t="str">
            <v>SORAZA</v>
          </cell>
          <cell r="G240" t="str">
            <v>Rural</v>
          </cell>
        </row>
        <row r="241">
          <cell r="A241" t="str">
            <v>0631291</v>
          </cell>
          <cell r="B241" t="str">
            <v>70667</v>
          </cell>
          <cell r="C241" t="str">
            <v>Primaria</v>
          </cell>
          <cell r="D241" t="str">
            <v>Sector Educación</v>
          </cell>
          <cell r="E241" t="str">
            <v>JIRON PUNO S/N</v>
          </cell>
          <cell r="F241" t="str">
            <v>JOCHI SAN FRANCISCO</v>
          </cell>
          <cell r="G241" t="str">
            <v>Rural</v>
          </cell>
        </row>
        <row r="242">
          <cell r="A242" t="str">
            <v>0631309</v>
          </cell>
          <cell r="B242" t="str">
            <v>70705</v>
          </cell>
          <cell r="C242" t="str">
            <v>Primaria</v>
          </cell>
          <cell r="D242" t="str">
            <v>Sector Educación</v>
          </cell>
          <cell r="E242" t="str">
            <v>SAMUCHACA</v>
          </cell>
          <cell r="F242" t="str">
            <v>SAMUCHACA</v>
          </cell>
          <cell r="G242" t="str">
            <v>Rural</v>
          </cell>
        </row>
        <row r="243">
          <cell r="A243" t="str">
            <v>0701623</v>
          </cell>
          <cell r="B243" t="str">
            <v>HUATTA</v>
          </cell>
          <cell r="C243" t="str">
            <v>Técnico Productiva</v>
          </cell>
          <cell r="D243" t="str">
            <v>Sector Educación</v>
          </cell>
          <cell r="E243" t="str">
            <v>JIRON LIMA S/N</v>
          </cell>
          <cell r="F243" t="str">
            <v>HUATTA</v>
          </cell>
          <cell r="G243" t="str">
            <v>Rural</v>
          </cell>
        </row>
        <row r="244">
          <cell r="A244" t="str">
            <v>0804351</v>
          </cell>
          <cell r="B244" t="str">
            <v>70708</v>
          </cell>
          <cell r="C244" t="str">
            <v>Primaria</v>
          </cell>
          <cell r="D244" t="str">
            <v>Sector Educación</v>
          </cell>
          <cell r="E244" t="str">
            <v>ANANZAYA</v>
          </cell>
          <cell r="F244" t="str">
            <v>ANANZAYA</v>
          </cell>
          <cell r="G244" t="str">
            <v>Rural</v>
          </cell>
        </row>
        <row r="245">
          <cell r="A245" t="str">
            <v>1023209</v>
          </cell>
          <cell r="B245" t="str">
            <v>293</v>
          </cell>
          <cell r="C245" t="str">
            <v>Inicial - Jardín</v>
          </cell>
          <cell r="D245" t="str">
            <v>Sector Educación</v>
          </cell>
          <cell r="E245" t="str">
            <v>AVENIDA SILLUSTANI S/N</v>
          </cell>
          <cell r="F245" t="str">
            <v>ATUNCOLLA</v>
          </cell>
          <cell r="G245" t="str">
            <v>Rural</v>
          </cell>
        </row>
        <row r="246">
          <cell r="A246" t="str">
            <v>1023282</v>
          </cell>
          <cell r="B246" t="str">
            <v>201</v>
          </cell>
          <cell r="C246" t="str">
            <v>Inicial - Jardín</v>
          </cell>
          <cell r="D246" t="str">
            <v>Sector Educación</v>
          </cell>
          <cell r="E246" t="str">
            <v>JIRON AREQUIPA S/N</v>
          </cell>
          <cell r="F246" t="str">
            <v>CAPACHICA</v>
          </cell>
          <cell r="G246" t="str">
            <v>Rural</v>
          </cell>
        </row>
        <row r="247">
          <cell r="A247" t="str">
            <v>1023324</v>
          </cell>
          <cell r="B247" t="str">
            <v>297</v>
          </cell>
          <cell r="C247" t="str">
            <v>Inicial - Jardín</v>
          </cell>
          <cell r="D247" t="str">
            <v>Sector Educación</v>
          </cell>
          <cell r="E247" t="str">
            <v>YAPURA</v>
          </cell>
          <cell r="F247" t="str">
            <v>YAPURA</v>
          </cell>
          <cell r="G247" t="str">
            <v>Rural</v>
          </cell>
        </row>
        <row r="248">
          <cell r="A248" t="str">
            <v>1023365</v>
          </cell>
          <cell r="B248" t="str">
            <v>JOSE OLAYA BALANDRA</v>
          </cell>
          <cell r="C248" t="str">
            <v>Secundaria</v>
          </cell>
          <cell r="D248" t="str">
            <v>Sector Educación</v>
          </cell>
          <cell r="E248" t="str">
            <v>ESCALLANI</v>
          </cell>
          <cell r="F248" t="str">
            <v>ESCALLANI</v>
          </cell>
          <cell r="G248" t="str">
            <v>Rural</v>
          </cell>
        </row>
        <row r="249">
          <cell r="A249" t="str">
            <v>1023407</v>
          </cell>
          <cell r="B249" t="str">
            <v>CORAZON DE CRISTO</v>
          </cell>
          <cell r="C249" t="str">
            <v>Secundaria</v>
          </cell>
          <cell r="D249" t="str">
            <v>Sector Educación</v>
          </cell>
          <cell r="E249" t="str">
            <v>YAPURA</v>
          </cell>
          <cell r="F249" t="str">
            <v>YAPURA</v>
          </cell>
          <cell r="G249" t="str">
            <v>Rural</v>
          </cell>
        </row>
        <row r="250">
          <cell r="A250" t="str">
            <v>1023647</v>
          </cell>
          <cell r="B250" t="str">
            <v>SAJANACACHI</v>
          </cell>
          <cell r="C250" t="str">
            <v>Secundaria</v>
          </cell>
          <cell r="D250" t="str">
            <v>Sector Educación</v>
          </cell>
          <cell r="E250" t="str">
            <v>SAJANACACHI</v>
          </cell>
          <cell r="F250" t="str">
            <v>SAJANACACHI</v>
          </cell>
          <cell r="G250" t="str">
            <v>Rural</v>
          </cell>
        </row>
        <row r="251">
          <cell r="A251" t="str">
            <v>1023688</v>
          </cell>
          <cell r="B251" t="str">
            <v>TECNICO INDUSTRIAL TAHUANTINSUYO</v>
          </cell>
          <cell r="C251" t="str">
            <v>Secundaria</v>
          </cell>
          <cell r="D251" t="str">
            <v>Sector Educación</v>
          </cell>
          <cell r="E251" t="str">
            <v>JIRON 28 DE JULIO S/N</v>
          </cell>
          <cell r="F251" t="str">
            <v>SUCASCO</v>
          </cell>
          <cell r="G251" t="str">
            <v>Rural</v>
          </cell>
        </row>
        <row r="252">
          <cell r="A252" t="str">
            <v>1023803</v>
          </cell>
          <cell r="B252" t="str">
            <v>295</v>
          </cell>
          <cell r="C252" t="str">
            <v>Inicial - Jardín</v>
          </cell>
          <cell r="D252" t="str">
            <v>Sector Educación</v>
          </cell>
          <cell r="E252" t="str">
            <v>COLLANA I</v>
          </cell>
          <cell r="F252" t="str">
            <v>COLLANA</v>
          </cell>
          <cell r="G252" t="str">
            <v>Rural</v>
          </cell>
        </row>
        <row r="253">
          <cell r="A253" t="str">
            <v>1025477</v>
          </cell>
          <cell r="B253" t="str">
            <v>289</v>
          </cell>
          <cell r="C253" t="str">
            <v>Inicial - Jardín</v>
          </cell>
          <cell r="D253" t="str">
            <v>Sector Educación</v>
          </cell>
          <cell r="E253" t="str">
            <v>JIRON LIMA S/N</v>
          </cell>
          <cell r="F253" t="str">
            <v>SORAZA</v>
          </cell>
          <cell r="G253" t="str">
            <v>Rural</v>
          </cell>
        </row>
        <row r="254">
          <cell r="A254" t="str">
            <v>1025717</v>
          </cell>
          <cell r="B254" t="str">
            <v>298</v>
          </cell>
          <cell r="C254" t="str">
            <v>Inicial - Jardín</v>
          </cell>
          <cell r="D254" t="str">
            <v>Sector Educación</v>
          </cell>
          <cell r="E254" t="str">
            <v>LLACHON</v>
          </cell>
          <cell r="F254" t="str">
            <v>LLACHON</v>
          </cell>
          <cell r="G254" t="str">
            <v>Rural</v>
          </cell>
        </row>
        <row r="255">
          <cell r="A255" t="str">
            <v>1154491</v>
          </cell>
          <cell r="B255" t="str">
            <v>JOSE ABELARDO QUIÑONES</v>
          </cell>
          <cell r="C255" t="str">
            <v>Secundaria</v>
          </cell>
          <cell r="D255" t="str">
            <v>Sector Educación</v>
          </cell>
          <cell r="E255" t="str">
            <v>CCOTOS</v>
          </cell>
          <cell r="F255" t="str">
            <v>CCOTOS</v>
          </cell>
          <cell r="G255" t="str">
            <v>Rural</v>
          </cell>
        </row>
        <row r="256">
          <cell r="A256" t="str">
            <v>0227009</v>
          </cell>
          <cell r="B256" t="str">
            <v>70709</v>
          </cell>
          <cell r="C256" t="str">
            <v>Primaria</v>
          </cell>
          <cell r="D256" t="str">
            <v>Sector Educación</v>
          </cell>
          <cell r="E256" t="str">
            <v>SACUYO</v>
          </cell>
          <cell r="F256" t="str">
            <v>SACUYO</v>
          </cell>
          <cell r="G256" t="str">
            <v>Rural</v>
          </cell>
        </row>
        <row r="257">
          <cell r="A257" t="str">
            <v>0229641</v>
          </cell>
          <cell r="B257" t="str">
            <v>204</v>
          </cell>
          <cell r="C257" t="str">
            <v>Inicial - Jardín</v>
          </cell>
          <cell r="D257" t="str">
            <v>Sector Educación</v>
          </cell>
          <cell r="E257" t="str">
            <v>SACUYO</v>
          </cell>
          <cell r="F257" t="str">
            <v>SACUYO</v>
          </cell>
          <cell r="G257" t="str">
            <v>Rural</v>
          </cell>
        </row>
        <row r="258">
          <cell r="A258" t="str">
            <v>0230987</v>
          </cell>
          <cell r="B258" t="str">
            <v>70091</v>
          </cell>
          <cell r="C258" t="str">
            <v>Primaria</v>
          </cell>
          <cell r="D258" t="str">
            <v>Sector Educación</v>
          </cell>
          <cell r="E258" t="str">
            <v>JIRON AUGUSTO B LEGUIA 242</v>
          </cell>
          <cell r="F258" t="str">
            <v>LARAQUERI</v>
          </cell>
          <cell r="G258" t="str">
            <v>Urbana</v>
          </cell>
        </row>
        <row r="259">
          <cell r="A259" t="str">
            <v>0231092</v>
          </cell>
          <cell r="B259" t="str">
            <v>70102</v>
          </cell>
          <cell r="C259" t="str">
            <v>Primaria</v>
          </cell>
          <cell r="D259" t="str">
            <v>Sector Educación</v>
          </cell>
          <cell r="E259" t="str">
            <v>CARUCAYA</v>
          </cell>
          <cell r="F259" t="str">
            <v>CARUCAYA</v>
          </cell>
          <cell r="G259" t="str">
            <v>Rural</v>
          </cell>
        </row>
        <row r="260">
          <cell r="A260" t="str">
            <v>0231209</v>
          </cell>
          <cell r="B260" t="str">
            <v>70113</v>
          </cell>
          <cell r="C260" t="str">
            <v>Primaria</v>
          </cell>
          <cell r="D260" t="str">
            <v>Sector Educación</v>
          </cell>
          <cell r="E260" t="str">
            <v>SOQUESANI</v>
          </cell>
          <cell r="F260" t="str">
            <v>SOQUESANI</v>
          </cell>
          <cell r="G260" t="str">
            <v>Rural</v>
          </cell>
        </row>
        <row r="261">
          <cell r="A261" t="str">
            <v>0231332</v>
          </cell>
          <cell r="B261" t="str">
            <v>70126</v>
          </cell>
          <cell r="C261" t="str">
            <v>Primaria</v>
          </cell>
          <cell r="D261" t="str">
            <v>Sector Educación</v>
          </cell>
          <cell r="E261" t="str">
            <v>HUARIJUYO</v>
          </cell>
          <cell r="F261" t="str">
            <v>HUARIJUYO</v>
          </cell>
          <cell r="G261" t="str">
            <v>Rural</v>
          </cell>
        </row>
        <row r="262">
          <cell r="A262" t="str">
            <v>0231407</v>
          </cell>
          <cell r="B262" t="str">
            <v>70133</v>
          </cell>
          <cell r="C262" t="str">
            <v>Primaria</v>
          </cell>
          <cell r="D262" t="str">
            <v>Sector Educación</v>
          </cell>
          <cell r="E262" t="str">
            <v>PICHACANI</v>
          </cell>
          <cell r="F262" t="str">
            <v>PICHACANI</v>
          </cell>
          <cell r="G262" t="str">
            <v>Rural</v>
          </cell>
        </row>
        <row r="263">
          <cell r="A263" t="str">
            <v>0231571</v>
          </cell>
          <cell r="B263" t="str">
            <v>70150</v>
          </cell>
          <cell r="C263" t="str">
            <v>Primaria</v>
          </cell>
          <cell r="D263" t="str">
            <v>Sector Educación</v>
          </cell>
          <cell r="E263" t="str">
            <v>HUACCOCHULLO</v>
          </cell>
          <cell r="F263" t="str">
            <v>HUACOCHULLO</v>
          </cell>
          <cell r="G263" t="str">
            <v>Rural</v>
          </cell>
        </row>
        <row r="264">
          <cell r="A264" t="str">
            <v>0231589</v>
          </cell>
          <cell r="B264" t="str">
            <v>70151</v>
          </cell>
          <cell r="C264" t="str">
            <v>Primaria</v>
          </cell>
          <cell r="D264" t="str">
            <v>Sector Educación</v>
          </cell>
          <cell r="E264" t="str">
            <v>TOLAMARCA</v>
          </cell>
          <cell r="F264" t="str">
            <v>TOLAMARCA</v>
          </cell>
          <cell r="G264" t="str">
            <v>Rural</v>
          </cell>
        </row>
        <row r="265">
          <cell r="A265" t="str">
            <v>0231621</v>
          </cell>
          <cell r="B265" t="str">
            <v>70155</v>
          </cell>
          <cell r="C265" t="str">
            <v>Primaria</v>
          </cell>
          <cell r="D265" t="str">
            <v>Sector Educación</v>
          </cell>
          <cell r="E265" t="str">
            <v>ÑUÑOMARCA</v>
          </cell>
          <cell r="F265" t="str">
            <v>ÑUÑUMARCA</v>
          </cell>
          <cell r="G265" t="str">
            <v>Rural</v>
          </cell>
        </row>
        <row r="266">
          <cell r="A266" t="str">
            <v>0231738</v>
          </cell>
          <cell r="B266" t="str">
            <v>70166</v>
          </cell>
          <cell r="C266" t="str">
            <v>Primaria</v>
          </cell>
          <cell r="D266" t="str">
            <v>Sector Educación</v>
          </cell>
          <cell r="E266" t="str">
            <v>ANGOSTURA</v>
          </cell>
          <cell r="F266" t="str">
            <v>ANGOSTURA</v>
          </cell>
          <cell r="G266" t="str">
            <v>Rural</v>
          </cell>
        </row>
        <row r="267">
          <cell r="A267" t="str">
            <v>0231761</v>
          </cell>
          <cell r="B267" t="str">
            <v>70169</v>
          </cell>
          <cell r="C267" t="str">
            <v>Primaria</v>
          </cell>
          <cell r="D267" t="str">
            <v>Sector Educación</v>
          </cell>
          <cell r="E267" t="str">
            <v>TARUCAMARCA</v>
          </cell>
          <cell r="F267" t="str">
            <v>TARUCAMARCA</v>
          </cell>
          <cell r="G267" t="str">
            <v>Rural</v>
          </cell>
        </row>
        <row r="268">
          <cell r="A268" t="str">
            <v>0239384</v>
          </cell>
          <cell r="B268" t="str">
            <v>70727</v>
          </cell>
          <cell r="C268" t="str">
            <v>Primaria</v>
          </cell>
          <cell r="D268" t="str">
            <v>Sector Educación</v>
          </cell>
          <cell r="E268" t="str">
            <v>VILUYO</v>
          </cell>
          <cell r="F268" t="str">
            <v>HACIENDA VILUYO</v>
          </cell>
          <cell r="G268" t="str">
            <v>Rural</v>
          </cell>
        </row>
        <row r="269">
          <cell r="A269" t="str">
            <v>0474338</v>
          </cell>
          <cell r="B269" t="str">
            <v>70622</v>
          </cell>
          <cell r="C269" t="str">
            <v>Primaria</v>
          </cell>
          <cell r="D269" t="str">
            <v>Sector Educación</v>
          </cell>
          <cell r="E269" t="str">
            <v>ANCACCA</v>
          </cell>
          <cell r="F269" t="str">
            <v>ANCACCA</v>
          </cell>
          <cell r="G269" t="str">
            <v>Rural</v>
          </cell>
        </row>
        <row r="270">
          <cell r="A270" t="str">
            <v>0474346</v>
          </cell>
          <cell r="B270" t="str">
            <v>70651</v>
          </cell>
          <cell r="C270" t="str">
            <v>Primaria</v>
          </cell>
          <cell r="D270" t="str">
            <v>Sector Educación</v>
          </cell>
          <cell r="E270" t="str">
            <v>CATAHUI</v>
          </cell>
          <cell r="F270" t="str">
            <v>CATAHUI</v>
          </cell>
          <cell r="G270" t="str">
            <v>Rural</v>
          </cell>
        </row>
        <row r="271">
          <cell r="A271" t="str">
            <v>0474627</v>
          </cell>
          <cell r="B271" t="str">
            <v>225</v>
          </cell>
          <cell r="C271" t="str">
            <v>Inicial - Jardín</v>
          </cell>
          <cell r="D271" t="str">
            <v>Sector Educación</v>
          </cell>
          <cell r="E271" t="str">
            <v>JIRON PUNO 225</v>
          </cell>
          <cell r="F271" t="str">
            <v>LARAQUERI</v>
          </cell>
          <cell r="G271" t="str">
            <v>Urbana</v>
          </cell>
        </row>
        <row r="272">
          <cell r="A272" t="str">
            <v>0489963</v>
          </cell>
          <cell r="B272" t="str">
            <v>EDUARDO BENIGNO LUQUE ROMERO</v>
          </cell>
          <cell r="C272" t="str">
            <v>Secundaria</v>
          </cell>
          <cell r="D272" t="str">
            <v>Sector Educación</v>
          </cell>
          <cell r="E272" t="str">
            <v>ANCCACA</v>
          </cell>
          <cell r="F272" t="str">
            <v>LARAQUERI</v>
          </cell>
          <cell r="G272" t="str">
            <v>Urbana</v>
          </cell>
        </row>
        <row r="273">
          <cell r="A273" t="str">
            <v>0516740</v>
          </cell>
          <cell r="B273" t="str">
            <v>70660</v>
          </cell>
          <cell r="C273" t="str">
            <v>Primaria</v>
          </cell>
          <cell r="D273" t="str">
            <v>Sector Educación</v>
          </cell>
          <cell r="E273" t="str">
            <v>AQUECHIA</v>
          </cell>
          <cell r="F273" t="str">
            <v>AQUECHIA</v>
          </cell>
          <cell r="G273" t="str">
            <v>Rural</v>
          </cell>
        </row>
        <row r="274">
          <cell r="A274" t="str">
            <v>0530105</v>
          </cell>
          <cell r="B274" t="str">
            <v>70723</v>
          </cell>
          <cell r="C274" t="str">
            <v>Primaria</v>
          </cell>
          <cell r="D274" t="str">
            <v>Sector Educación</v>
          </cell>
          <cell r="E274" t="str">
            <v>SAN FERNANDO</v>
          </cell>
          <cell r="F274" t="str">
            <v>HACIENDA SAN FERNANDO</v>
          </cell>
          <cell r="G274" t="str">
            <v>Rural</v>
          </cell>
        </row>
        <row r="275">
          <cell r="A275" t="str">
            <v>0539858</v>
          </cell>
          <cell r="B275" t="str">
            <v>268</v>
          </cell>
          <cell r="C275" t="str">
            <v>Inicial - Jardín</v>
          </cell>
          <cell r="D275" t="str">
            <v>Sector Educación</v>
          </cell>
          <cell r="E275" t="str">
            <v>CALLE TACNA S/N</v>
          </cell>
          <cell r="F275" t="str">
            <v>PICHACANI</v>
          </cell>
          <cell r="G275" t="str">
            <v>Rural</v>
          </cell>
        </row>
        <row r="276">
          <cell r="A276" t="str">
            <v>0547901</v>
          </cell>
          <cell r="B276" t="str">
            <v>70728</v>
          </cell>
          <cell r="C276" t="str">
            <v>Primaria</v>
          </cell>
          <cell r="D276" t="str">
            <v>Sector Educación</v>
          </cell>
          <cell r="E276" t="str">
            <v>SAN JUAN DE DIOS</v>
          </cell>
          <cell r="F276" t="str">
            <v>SAN JUAN DE DIOS</v>
          </cell>
          <cell r="G276" t="str">
            <v>Rural</v>
          </cell>
        </row>
        <row r="277">
          <cell r="A277" t="str">
            <v>0559443</v>
          </cell>
          <cell r="B277" t="str">
            <v>70721</v>
          </cell>
          <cell r="C277" t="str">
            <v>Primaria</v>
          </cell>
          <cell r="D277" t="str">
            <v>Sector Educación</v>
          </cell>
          <cell r="E277" t="str">
            <v>LORIPONGO</v>
          </cell>
          <cell r="F277" t="str">
            <v>LORIPONGO</v>
          </cell>
          <cell r="G277" t="str">
            <v>Rural</v>
          </cell>
        </row>
        <row r="278">
          <cell r="A278" t="str">
            <v>0559476</v>
          </cell>
          <cell r="B278" t="str">
            <v>70684</v>
          </cell>
          <cell r="C278" t="str">
            <v>Primaria</v>
          </cell>
          <cell r="D278" t="str">
            <v>Sector Educación</v>
          </cell>
          <cell r="E278" t="str">
            <v>NAZAPARCO</v>
          </cell>
          <cell r="F278" t="str">
            <v>NAZAPARCO</v>
          </cell>
          <cell r="G278" t="str">
            <v>Rural</v>
          </cell>
        </row>
        <row r="279">
          <cell r="A279" t="str">
            <v>0660324</v>
          </cell>
          <cell r="B279" t="str">
            <v>70695</v>
          </cell>
          <cell r="C279" t="str">
            <v>Primaria</v>
          </cell>
          <cell r="D279" t="str">
            <v>Sector Educación</v>
          </cell>
          <cell r="E279" t="str">
            <v>JILATAMARCA</v>
          </cell>
          <cell r="F279" t="str">
            <v>JILATAMARCA</v>
          </cell>
          <cell r="G279" t="str">
            <v>Rural</v>
          </cell>
        </row>
        <row r="280">
          <cell r="A280" t="str">
            <v>0706606</v>
          </cell>
          <cell r="B280" t="str">
            <v>70724</v>
          </cell>
          <cell r="C280" t="str">
            <v>Primaria</v>
          </cell>
          <cell r="D280" t="str">
            <v>Sector Educación</v>
          </cell>
          <cell r="E280" t="str">
            <v>JATUCACHI</v>
          </cell>
          <cell r="F280" t="str">
            <v>JATUCACHI</v>
          </cell>
          <cell r="G280" t="str">
            <v>Rural</v>
          </cell>
        </row>
        <row r="281">
          <cell r="A281" t="str">
            <v>1023928</v>
          </cell>
          <cell r="B281" t="str">
            <v>MARISCAL SUCRE</v>
          </cell>
          <cell r="C281" t="str">
            <v>Secundaria</v>
          </cell>
          <cell r="D281" t="str">
            <v>Sector Educación</v>
          </cell>
          <cell r="E281" t="str">
            <v>PICHACANI</v>
          </cell>
          <cell r="F281" t="str">
            <v>PICHACANI</v>
          </cell>
          <cell r="G281" t="str">
            <v>Rural</v>
          </cell>
        </row>
        <row r="282">
          <cell r="A282" t="str">
            <v>1024082</v>
          </cell>
          <cell r="B282" t="str">
            <v>GAMALIEL CHURATA</v>
          </cell>
          <cell r="C282" t="str">
            <v>Secundaria</v>
          </cell>
          <cell r="D282" t="str">
            <v>Sector Educación</v>
          </cell>
          <cell r="E282" t="str">
            <v>CARUCAYA</v>
          </cell>
          <cell r="F282" t="str">
            <v>CARUCAYA</v>
          </cell>
          <cell r="G282" t="str">
            <v>Rural</v>
          </cell>
        </row>
        <row r="283">
          <cell r="A283" t="str">
            <v>1025154</v>
          </cell>
          <cell r="B283" t="str">
            <v>FRANCISCO BOLOGNESI CERVANTES</v>
          </cell>
          <cell r="C283" t="str">
            <v>Secundaria</v>
          </cell>
          <cell r="D283" t="str">
            <v>Sector Educación</v>
          </cell>
          <cell r="E283" t="str">
            <v>SACUYO</v>
          </cell>
          <cell r="F283" t="str">
            <v>SACUYO</v>
          </cell>
          <cell r="G283" t="str">
            <v>Rural</v>
          </cell>
        </row>
        <row r="284">
          <cell r="A284" t="str">
            <v>1025568</v>
          </cell>
          <cell r="B284" t="str">
            <v>299</v>
          </cell>
          <cell r="C284" t="str">
            <v>Inicial - Jardín</v>
          </cell>
          <cell r="D284" t="str">
            <v>Sector Educación</v>
          </cell>
          <cell r="E284" t="str">
            <v>SOQUESANI</v>
          </cell>
          <cell r="F284" t="str">
            <v>SOQUESANI</v>
          </cell>
          <cell r="G284" t="str">
            <v>Rural</v>
          </cell>
        </row>
        <row r="285">
          <cell r="A285" t="str">
            <v>1025808</v>
          </cell>
          <cell r="B285" t="str">
            <v>HUACOCHULLO</v>
          </cell>
          <cell r="C285" t="str">
            <v>Secundaria</v>
          </cell>
          <cell r="D285" t="str">
            <v>Sector Educación</v>
          </cell>
          <cell r="E285" t="str">
            <v>HUACCOCHULLO</v>
          </cell>
          <cell r="F285" t="str">
            <v>HUACOCHULLO</v>
          </cell>
          <cell r="G285" t="str">
            <v>Rural</v>
          </cell>
        </row>
        <row r="286">
          <cell r="A286" t="str">
            <v>1029958</v>
          </cell>
          <cell r="B286" t="str">
            <v>70806</v>
          </cell>
          <cell r="C286" t="str">
            <v>Primaria</v>
          </cell>
          <cell r="D286" t="str">
            <v>Sector Educación</v>
          </cell>
          <cell r="E286" t="str">
            <v>CHIARAQUE</v>
          </cell>
          <cell r="F286" t="str">
            <v>CHIARAQUE</v>
          </cell>
          <cell r="G286" t="str">
            <v>Rural</v>
          </cell>
        </row>
        <row r="287">
          <cell r="A287" t="str">
            <v>1029966</v>
          </cell>
          <cell r="B287" t="str">
            <v>70722</v>
          </cell>
          <cell r="C287" t="str">
            <v>Primaria</v>
          </cell>
          <cell r="D287" t="str">
            <v>Sector Educación</v>
          </cell>
          <cell r="E287" t="str">
            <v>CUTIMBO</v>
          </cell>
          <cell r="F287" t="str">
            <v>CUTIMBO</v>
          </cell>
          <cell r="G287" t="str">
            <v>Rural</v>
          </cell>
        </row>
        <row r="288">
          <cell r="A288" t="str">
            <v>1025816</v>
          </cell>
          <cell r="B288" t="str">
            <v>MIGUEL GRAU</v>
          </cell>
          <cell r="C288" t="str">
            <v>Secundaria</v>
          </cell>
          <cell r="D288" t="str">
            <v>Sector Educación</v>
          </cell>
          <cell r="E288" t="str">
            <v>HUARIJUYO</v>
          </cell>
          <cell r="F288" t="str">
            <v>HUARIJUYO</v>
          </cell>
          <cell r="G288" t="str">
            <v>Rural</v>
          </cell>
        </row>
        <row r="289">
          <cell r="A289" t="str">
            <v>1260124</v>
          </cell>
          <cell r="B289" t="str">
            <v>GILATAMARCA</v>
          </cell>
          <cell r="C289" t="str">
            <v>Secundaria</v>
          </cell>
          <cell r="D289" t="str">
            <v>Sector Educación</v>
          </cell>
          <cell r="E289" t="str">
            <v>JILATAMARCA</v>
          </cell>
          <cell r="F289" t="str">
            <v>JILATAMARCA</v>
          </cell>
          <cell r="G289" t="str">
            <v>Rural</v>
          </cell>
        </row>
        <row r="290">
          <cell r="A290" t="str">
            <v>0227546</v>
          </cell>
          <cell r="B290" t="str">
            <v>FERNANDO A. STAHL</v>
          </cell>
          <cell r="C290" t="str">
            <v>Primaria</v>
          </cell>
          <cell r="D290" t="str">
            <v>Particular</v>
          </cell>
          <cell r="E290" t="str">
            <v>JIRON FERNANDO A STAHL S/N</v>
          </cell>
          <cell r="F290" t="str">
            <v>PLATERIA</v>
          </cell>
          <cell r="G290" t="str">
            <v>Rural</v>
          </cell>
        </row>
        <row r="291">
          <cell r="A291" t="str">
            <v>0227579</v>
          </cell>
          <cell r="B291" t="str">
            <v>JESUS NAZARENO</v>
          </cell>
          <cell r="C291" t="str">
            <v>Primaria</v>
          </cell>
          <cell r="D291" t="str">
            <v>Asociación civil / Inst.Benéfica</v>
          </cell>
          <cell r="E291" t="str">
            <v>VILLA DE SOCCA</v>
          </cell>
          <cell r="F291" t="str">
            <v>VILLA DE SOCCA</v>
          </cell>
          <cell r="G291" t="str">
            <v>Rural</v>
          </cell>
        </row>
        <row r="292">
          <cell r="A292" t="str">
            <v>0229542</v>
          </cell>
          <cell r="B292" t="str">
            <v>194 CORAZON DE JESUS</v>
          </cell>
          <cell r="C292" t="str">
            <v>Inicial - Jardín</v>
          </cell>
          <cell r="D292" t="str">
            <v>Sector Educación</v>
          </cell>
          <cell r="E292" t="str">
            <v>AVENIDA JOSE ANTONIO ENCINAS 224</v>
          </cell>
          <cell r="F292" t="str">
            <v>ACORA</v>
          </cell>
          <cell r="G292" t="str">
            <v>Urbana</v>
          </cell>
        </row>
        <row r="293">
          <cell r="A293" t="str">
            <v>0229625</v>
          </cell>
          <cell r="B293" t="str">
            <v>202</v>
          </cell>
          <cell r="C293" t="str">
            <v>Inicial - Jardín</v>
          </cell>
          <cell r="D293" t="str">
            <v>Sector Educación</v>
          </cell>
          <cell r="E293" t="str">
            <v>CCOTA</v>
          </cell>
          <cell r="F293" t="str">
            <v>CCOTA</v>
          </cell>
          <cell r="G293" t="str">
            <v>Rural</v>
          </cell>
        </row>
        <row r="294">
          <cell r="A294" t="str">
            <v>0229666</v>
          </cell>
          <cell r="B294" t="str">
            <v>206</v>
          </cell>
          <cell r="C294" t="str">
            <v>Inicial - Jardín</v>
          </cell>
          <cell r="D294" t="str">
            <v>Sector Educación</v>
          </cell>
          <cell r="E294" t="str">
            <v>JIRON SANTA BARBARA S/N</v>
          </cell>
          <cell r="F294" t="str">
            <v>CHUCUITO</v>
          </cell>
          <cell r="G294" t="str">
            <v>Rural</v>
          </cell>
        </row>
        <row r="295">
          <cell r="A295" t="str">
            <v>0230821</v>
          </cell>
          <cell r="B295" t="str">
            <v>70075</v>
          </cell>
          <cell r="C295" t="str">
            <v>Primaria</v>
          </cell>
          <cell r="D295" t="str">
            <v>Sector Educación</v>
          </cell>
          <cell r="E295" t="str">
            <v>AVENIDA JOSE ANTONIO ENCINAS 151</v>
          </cell>
          <cell r="F295" t="str">
            <v>ACORA</v>
          </cell>
          <cell r="G295" t="str">
            <v>Urbana</v>
          </cell>
        </row>
        <row r="296">
          <cell r="A296" t="str">
            <v>0230839</v>
          </cell>
          <cell r="B296" t="str">
            <v>70076</v>
          </cell>
          <cell r="C296" t="str">
            <v>Primaria</v>
          </cell>
          <cell r="D296" t="str">
            <v>Sector Educación</v>
          </cell>
          <cell r="E296" t="str">
            <v>JIRON LOS TRUKOS 375</v>
          </cell>
          <cell r="F296" t="str">
            <v>CHUCUITO</v>
          </cell>
          <cell r="G296" t="str">
            <v>Rural</v>
          </cell>
        </row>
        <row r="297">
          <cell r="A297" t="str">
            <v>0230847</v>
          </cell>
          <cell r="B297" t="str">
            <v>70077</v>
          </cell>
          <cell r="C297" t="str">
            <v>Primaria</v>
          </cell>
          <cell r="D297" t="str">
            <v>Sector Educación</v>
          </cell>
          <cell r="E297" t="str">
            <v>AVENIDA PLATERIA S/N</v>
          </cell>
          <cell r="F297" t="str">
            <v>PLATERIA</v>
          </cell>
          <cell r="G297" t="str">
            <v>Rural</v>
          </cell>
        </row>
        <row r="298">
          <cell r="A298" t="str">
            <v>0230854</v>
          </cell>
          <cell r="B298" t="str">
            <v>70078</v>
          </cell>
          <cell r="C298" t="str">
            <v>Primaria</v>
          </cell>
          <cell r="D298" t="str">
            <v>Sector Educación</v>
          </cell>
          <cell r="E298" t="str">
            <v>JIRON LIMA 171</v>
          </cell>
          <cell r="F298" t="str">
            <v>ACORA</v>
          </cell>
          <cell r="G298" t="str">
            <v>Urbana</v>
          </cell>
        </row>
        <row r="299">
          <cell r="A299" t="str">
            <v>0230912</v>
          </cell>
          <cell r="B299" t="str">
            <v>70084</v>
          </cell>
          <cell r="C299" t="str">
            <v>Primaria</v>
          </cell>
          <cell r="D299" t="str">
            <v>Sector Educación</v>
          </cell>
          <cell r="E299" t="str">
            <v>CUCHO ESQUEÑA</v>
          </cell>
          <cell r="F299" t="str">
            <v>CUCHO ESQUEÑA</v>
          </cell>
          <cell r="G299" t="str">
            <v>Rural</v>
          </cell>
        </row>
        <row r="300">
          <cell r="A300" t="str">
            <v>0230920</v>
          </cell>
          <cell r="B300" t="str">
            <v>70085</v>
          </cell>
          <cell r="C300" t="str">
            <v>Primaria</v>
          </cell>
          <cell r="D300" t="str">
            <v>Sector Educación</v>
          </cell>
          <cell r="E300" t="str">
            <v>ISCACHURO</v>
          </cell>
          <cell r="F300" t="str">
            <v>ISCACHURO</v>
          </cell>
          <cell r="G300" t="str">
            <v>Rural</v>
          </cell>
        </row>
        <row r="301">
          <cell r="A301" t="str">
            <v>0230938</v>
          </cell>
          <cell r="B301" t="str">
            <v>70086</v>
          </cell>
          <cell r="C301" t="str">
            <v>Primaria</v>
          </cell>
          <cell r="D301" t="str">
            <v>Sector Educación</v>
          </cell>
          <cell r="E301" t="str">
            <v>TACASAYA</v>
          </cell>
          <cell r="F301" t="str">
            <v>TACASAYA</v>
          </cell>
          <cell r="G301" t="str">
            <v>Rural</v>
          </cell>
        </row>
        <row r="302">
          <cell r="A302" t="str">
            <v>0230946</v>
          </cell>
          <cell r="B302" t="str">
            <v>70087</v>
          </cell>
          <cell r="C302" t="str">
            <v>Primaria</v>
          </cell>
          <cell r="D302" t="str">
            <v>Sector Educación</v>
          </cell>
          <cell r="E302" t="str">
            <v>SANTA ROSA DE YANAQUE</v>
          </cell>
          <cell r="F302" t="str">
            <v>SANTA ROSA DE YANAQUE</v>
          </cell>
          <cell r="G302" t="str">
            <v>Rural</v>
          </cell>
        </row>
        <row r="303">
          <cell r="A303" t="str">
            <v>0230953</v>
          </cell>
          <cell r="B303" t="str">
            <v>70088</v>
          </cell>
          <cell r="C303" t="str">
            <v>Primaria</v>
          </cell>
          <cell r="D303" t="str">
            <v>Sector Educación</v>
          </cell>
          <cell r="E303" t="str">
            <v>LACCONI</v>
          </cell>
          <cell r="F303" t="str">
            <v>LACCONI</v>
          </cell>
          <cell r="G303" t="str">
            <v>Rural</v>
          </cell>
        </row>
        <row r="304">
          <cell r="A304" t="str">
            <v>0230961</v>
          </cell>
          <cell r="B304" t="str">
            <v>70089</v>
          </cell>
          <cell r="C304" t="str">
            <v>Primaria</v>
          </cell>
          <cell r="D304" t="str">
            <v>Sector Educación</v>
          </cell>
          <cell r="E304" t="str">
            <v>TITILACA</v>
          </cell>
          <cell r="F304" t="str">
            <v>TITILACA</v>
          </cell>
          <cell r="G304" t="str">
            <v>Rural</v>
          </cell>
        </row>
        <row r="305">
          <cell r="A305" t="str">
            <v>0231019</v>
          </cell>
          <cell r="B305" t="str">
            <v>70094 NIÑO JESUS PIRAPI</v>
          </cell>
          <cell r="C305" t="str">
            <v>Primaria</v>
          </cell>
          <cell r="D305" t="str">
            <v>Sector Educación</v>
          </cell>
          <cell r="E305" t="str">
            <v>AUTOPISTA PANAMERICANA SUR KM 22</v>
          </cell>
          <cell r="F305" t="str">
            <v>CONCACHI</v>
          </cell>
          <cell r="G305" t="str">
            <v>Rural</v>
          </cell>
        </row>
        <row r="306">
          <cell r="A306" t="str">
            <v>0231035</v>
          </cell>
          <cell r="B306" t="str">
            <v>70096</v>
          </cell>
          <cell r="C306" t="str">
            <v>Primaria</v>
          </cell>
          <cell r="D306" t="str">
            <v>Sector Educación</v>
          </cell>
          <cell r="E306" t="str">
            <v>COCHIRAYA</v>
          </cell>
          <cell r="F306" t="str">
            <v>COCHIRAYA</v>
          </cell>
          <cell r="G306" t="str">
            <v>Rural</v>
          </cell>
        </row>
        <row r="307">
          <cell r="A307" t="str">
            <v>0231050</v>
          </cell>
          <cell r="B307" t="str">
            <v>70098</v>
          </cell>
          <cell r="C307" t="str">
            <v>Primaria</v>
          </cell>
          <cell r="D307" t="str">
            <v>Sector Educación</v>
          </cell>
          <cell r="E307" t="str">
            <v>MARCA ESQUEÑA</v>
          </cell>
          <cell r="F307" t="str">
            <v>MARCA ESQUEÑA</v>
          </cell>
          <cell r="G307" t="str">
            <v>Rural</v>
          </cell>
        </row>
        <row r="308">
          <cell r="A308" t="str">
            <v>0231068</v>
          </cell>
          <cell r="B308" t="str">
            <v>70099</v>
          </cell>
          <cell r="C308" t="str">
            <v>Primaria</v>
          </cell>
          <cell r="D308" t="str">
            <v>Sector Educación</v>
          </cell>
          <cell r="E308" t="str">
            <v>CCACCA</v>
          </cell>
          <cell r="F308" t="str">
            <v>CCACCA</v>
          </cell>
          <cell r="G308" t="str">
            <v>Rural</v>
          </cell>
        </row>
        <row r="309">
          <cell r="A309" t="str">
            <v>0231084</v>
          </cell>
          <cell r="B309" t="str">
            <v>70101</v>
          </cell>
          <cell r="C309" t="str">
            <v>Primaria</v>
          </cell>
          <cell r="D309" t="str">
            <v>Sector Educación</v>
          </cell>
          <cell r="E309" t="str">
            <v>ISCAHUINCHOCA</v>
          </cell>
          <cell r="F309" t="str">
            <v>ISCAHUINCHOCA</v>
          </cell>
          <cell r="G309" t="str">
            <v>Rural</v>
          </cell>
        </row>
        <row r="310">
          <cell r="A310" t="str">
            <v>0231126</v>
          </cell>
          <cell r="B310" t="str">
            <v>70105</v>
          </cell>
          <cell r="C310" t="str">
            <v>Primaria</v>
          </cell>
          <cell r="D310" t="str">
            <v>Sector Educación</v>
          </cell>
          <cell r="E310" t="str">
            <v>TOTOJIRA</v>
          </cell>
          <cell r="F310" t="str">
            <v>TOTOJIRA</v>
          </cell>
          <cell r="G310" t="str">
            <v>Rural</v>
          </cell>
        </row>
        <row r="311">
          <cell r="A311" t="str">
            <v>0231159</v>
          </cell>
          <cell r="B311" t="str">
            <v>70108</v>
          </cell>
          <cell r="C311" t="str">
            <v>Primaria</v>
          </cell>
          <cell r="D311" t="str">
            <v>Sector Educación</v>
          </cell>
          <cell r="E311" t="str">
            <v>AÑO CALLEJON</v>
          </cell>
          <cell r="F311" t="str">
            <v>AÑO CALLEJON</v>
          </cell>
          <cell r="G311" t="str">
            <v>Rural</v>
          </cell>
        </row>
        <row r="312">
          <cell r="A312" t="str">
            <v>0231167</v>
          </cell>
          <cell r="B312" t="str">
            <v>70109</v>
          </cell>
          <cell r="C312" t="str">
            <v>Primaria</v>
          </cell>
          <cell r="D312" t="str">
            <v>Sector Educación</v>
          </cell>
          <cell r="E312" t="str">
            <v>CAMACANI</v>
          </cell>
          <cell r="F312" t="str">
            <v>CAMACANI</v>
          </cell>
          <cell r="G312" t="str">
            <v>Rural</v>
          </cell>
        </row>
        <row r="313">
          <cell r="A313" t="str">
            <v>0231175</v>
          </cell>
          <cell r="B313" t="str">
            <v>70110</v>
          </cell>
          <cell r="C313" t="str">
            <v>Primaria</v>
          </cell>
          <cell r="D313" t="str">
            <v>Sector Educación</v>
          </cell>
          <cell r="E313" t="str">
            <v>CAMATA</v>
          </cell>
          <cell r="F313" t="str">
            <v>CAMATA</v>
          </cell>
          <cell r="G313" t="str">
            <v>Rural</v>
          </cell>
        </row>
        <row r="314">
          <cell r="A314" t="str">
            <v>0231183</v>
          </cell>
          <cell r="B314" t="str">
            <v>70111</v>
          </cell>
          <cell r="C314" t="str">
            <v>Primaria</v>
          </cell>
          <cell r="D314" t="str">
            <v>Sector Educación</v>
          </cell>
          <cell r="E314" t="str">
            <v>CARRETERA PANAMERICANA SUR KM 23</v>
          </cell>
          <cell r="F314" t="str">
            <v>POTOJANI GRANDE</v>
          </cell>
          <cell r="G314" t="str">
            <v>Rural</v>
          </cell>
        </row>
        <row r="315">
          <cell r="A315" t="str">
            <v>0231217</v>
          </cell>
          <cell r="B315" t="str">
            <v>70114</v>
          </cell>
          <cell r="C315" t="str">
            <v>Primaria</v>
          </cell>
          <cell r="D315" t="str">
            <v>Sector Educación</v>
          </cell>
          <cell r="E315" t="str">
            <v>CCOTA</v>
          </cell>
          <cell r="F315" t="str">
            <v>CCOTA</v>
          </cell>
          <cell r="G315" t="str">
            <v>Rural</v>
          </cell>
        </row>
        <row r="316">
          <cell r="A316" t="str">
            <v>0231225</v>
          </cell>
          <cell r="B316" t="str">
            <v>70115 MARIA ASUNCION GALINDO</v>
          </cell>
          <cell r="C316" t="str">
            <v>Primaria</v>
          </cell>
          <cell r="D316" t="str">
            <v>Sector Educación</v>
          </cell>
          <cell r="E316" t="str">
            <v>PALLALLA</v>
          </cell>
          <cell r="F316" t="str">
            <v>PALLALLA</v>
          </cell>
          <cell r="G316" t="str">
            <v>Rural</v>
          </cell>
        </row>
        <row r="317">
          <cell r="A317" t="str">
            <v>0231233</v>
          </cell>
          <cell r="B317" t="str">
            <v>70116</v>
          </cell>
          <cell r="C317" t="str">
            <v>Primaria</v>
          </cell>
          <cell r="D317" t="str">
            <v>Sector Educación</v>
          </cell>
          <cell r="E317" t="str">
            <v>CARITAMAYA</v>
          </cell>
          <cell r="F317" t="str">
            <v>CARITAMAYA</v>
          </cell>
          <cell r="G317" t="str">
            <v>Rural</v>
          </cell>
        </row>
        <row r="318">
          <cell r="A318" t="str">
            <v>0231241</v>
          </cell>
          <cell r="B318" t="str">
            <v>70117</v>
          </cell>
          <cell r="C318" t="str">
            <v>Primaria</v>
          </cell>
          <cell r="D318" t="str">
            <v>Sector Educación</v>
          </cell>
          <cell r="E318" t="str">
            <v>CHURO</v>
          </cell>
          <cell r="F318" t="str">
            <v>CHURO</v>
          </cell>
          <cell r="G318" t="str">
            <v>Rural</v>
          </cell>
        </row>
        <row r="319">
          <cell r="A319" t="str">
            <v>0231258</v>
          </cell>
          <cell r="B319" t="str">
            <v>70118</v>
          </cell>
          <cell r="C319" t="str">
            <v>Primaria</v>
          </cell>
          <cell r="D319" t="str">
            <v>Sector Educación</v>
          </cell>
          <cell r="E319" t="str">
            <v>THUNUHUAYA</v>
          </cell>
          <cell r="F319" t="str">
            <v>THUNUHUAYA</v>
          </cell>
          <cell r="G319" t="str">
            <v>Rural</v>
          </cell>
        </row>
        <row r="320">
          <cell r="A320" t="str">
            <v>0231266</v>
          </cell>
          <cell r="B320" t="str">
            <v>70119</v>
          </cell>
          <cell r="C320" t="str">
            <v>Primaria</v>
          </cell>
          <cell r="D320" t="str">
            <v>Sector Educación</v>
          </cell>
          <cell r="E320" t="str">
            <v>VILLA DE SOCCA</v>
          </cell>
          <cell r="F320" t="str">
            <v>VILLA DE SOCCA</v>
          </cell>
          <cell r="G320" t="str">
            <v>Rural</v>
          </cell>
        </row>
        <row r="321">
          <cell r="A321" t="str">
            <v>0231274</v>
          </cell>
          <cell r="B321" t="str">
            <v>70120</v>
          </cell>
          <cell r="C321" t="str">
            <v>Primaria</v>
          </cell>
          <cell r="D321" t="str">
            <v>Sector Educación</v>
          </cell>
          <cell r="E321" t="str">
            <v>LUQUINA CHICO</v>
          </cell>
          <cell r="F321" t="str">
            <v>LUQUINA CHICO</v>
          </cell>
          <cell r="G321" t="str">
            <v>Rural</v>
          </cell>
        </row>
        <row r="322">
          <cell r="A322" t="str">
            <v>0231282</v>
          </cell>
          <cell r="B322" t="str">
            <v>70121</v>
          </cell>
          <cell r="C322" t="str">
            <v>Primaria</v>
          </cell>
          <cell r="D322" t="str">
            <v>Sector Educación</v>
          </cell>
          <cell r="E322" t="str">
            <v>CHINCHERA</v>
          </cell>
          <cell r="F322" t="str">
            <v>CHINCHERA</v>
          </cell>
          <cell r="G322" t="str">
            <v>Rural</v>
          </cell>
        </row>
        <row r="323">
          <cell r="A323" t="str">
            <v>0231290</v>
          </cell>
          <cell r="B323" t="str">
            <v>70122</v>
          </cell>
          <cell r="C323" t="str">
            <v>Primaria</v>
          </cell>
          <cell r="D323" t="str">
            <v>Sector Educación</v>
          </cell>
          <cell r="E323" t="str">
            <v>CULTA</v>
          </cell>
          <cell r="F323" t="str">
            <v>CULTA</v>
          </cell>
          <cell r="G323" t="str">
            <v>Rural</v>
          </cell>
        </row>
        <row r="324">
          <cell r="A324" t="str">
            <v>0231308</v>
          </cell>
          <cell r="B324" t="str">
            <v>70123</v>
          </cell>
          <cell r="C324" t="str">
            <v>Primaria</v>
          </cell>
          <cell r="D324" t="str">
            <v>Sector Educación</v>
          </cell>
          <cell r="E324" t="str">
            <v>PARINA</v>
          </cell>
          <cell r="F324" t="str">
            <v>PARINA</v>
          </cell>
          <cell r="G324" t="str">
            <v>Rural</v>
          </cell>
        </row>
        <row r="325">
          <cell r="A325" t="str">
            <v>0231316</v>
          </cell>
          <cell r="B325" t="str">
            <v>70124</v>
          </cell>
          <cell r="C325" t="str">
            <v>Primaria</v>
          </cell>
          <cell r="D325" t="str">
            <v>Sector Educación</v>
          </cell>
          <cell r="E325" t="str">
            <v>PERKA</v>
          </cell>
          <cell r="F325" t="str">
            <v>PERCA</v>
          </cell>
          <cell r="G325" t="str">
            <v>Rural</v>
          </cell>
        </row>
        <row r="326">
          <cell r="A326" t="str">
            <v>0231324</v>
          </cell>
          <cell r="B326" t="str">
            <v>70125</v>
          </cell>
          <cell r="C326" t="str">
            <v>Primaria</v>
          </cell>
          <cell r="D326" t="str">
            <v>Sector Educación</v>
          </cell>
          <cell r="E326" t="str">
            <v>SAN JOSE PUCANI</v>
          </cell>
          <cell r="F326" t="str">
            <v>SAN JOSE PUCANI</v>
          </cell>
          <cell r="G326" t="str">
            <v>Rural</v>
          </cell>
        </row>
        <row r="327">
          <cell r="A327" t="str">
            <v>0231340</v>
          </cell>
          <cell r="B327" t="str">
            <v>70127</v>
          </cell>
          <cell r="C327" t="str">
            <v>Primaria</v>
          </cell>
          <cell r="D327" t="str">
            <v>Sector Educación</v>
          </cell>
          <cell r="E327" t="str">
            <v>CHANCACHI</v>
          </cell>
          <cell r="F327" t="str">
            <v>CHANCACHI</v>
          </cell>
          <cell r="G327" t="str">
            <v>Rural</v>
          </cell>
        </row>
        <row r="328">
          <cell r="A328" t="str">
            <v>0231381</v>
          </cell>
          <cell r="B328" t="str">
            <v>70131</v>
          </cell>
          <cell r="C328" t="str">
            <v>Primaria</v>
          </cell>
          <cell r="D328" t="str">
            <v>Sector Educación</v>
          </cell>
          <cell r="E328" t="str">
            <v>MOCARAYA</v>
          </cell>
          <cell r="F328" t="str">
            <v>MOCARAYA</v>
          </cell>
          <cell r="G328" t="str">
            <v>Rural</v>
          </cell>
        </row>
        <row r="329">
          <cell r="A329" t="str">
            <v>0231423</v>
          </cell>
          <cell r="B329" t="str">
            <v>70135</v>
          </cell>
          <cell r="C329" t="str">
            <v>Primaria</v>
          </cell>
          <cell r="D329" t="str">
            <v>Sector Educación</v>
          </cell>
          <cell r="E329" t="str">
            <v>ICHU RAYA</v>
          </cell>
          <cell r="F329" t="str">
            <v>ICHU RAYA</v>
          </cell>
          <cell r="G329" t="str">
            <v>Rural</v>
          </cell>
        </row>
        <row r="330">
          <cell r="A330" t="str">
            <v>0231431</v>
          </cell>
          <cell r="B330" t="str">
            <v>70136</v>
          </cell>
          <cell r="C330" t="str">
            <v>Primaria</v>
          </cell>
          <cell r="D330" t="str">
            <v>Sector Educación</v>
          </cell>
          <cell r="E330" t="str">
            <v>MOLLOCO</v>
          </cell>
          <cell r="F330" t="str">
            <v>MOLLOCO</v>
          </cell>
          <cell r="G330" t="str">
            <v>Rural</v>
          </cell>
        </row>
        <row r="331">
          <cell r="A331" t="str">
            <v>0231449</v>
          </cell>
          <cell r="B331" t="str">
            <v>70137</v>
          </cell>
          <cell r="C331" t="str">
            <v>Primaria</v>
          </cell>
          <cell r="D331" t="str">
            <v>Sector Educación</v>
          </cell>
          <cell r="E331" t="str">
            <v>JURUHUANANI</v>
          </cell>
          <cell r="F331" t="str">
            <v>JUROHUANANI</v>
          </cell>
          <cell r="G331" t="str">
            <v>Rural</v>
          </cell>
        </row>
        <row r="332">
          <cell r="A332" t="str">
            <v>0231456</v>
          </cell>
          <cell r="B332" t="str">
            <v>70138</v>
          </cell>
          <cell r="C332" t="str">
            <v>Primaria</v>
          </cell>
          <cell r="D332" t="str">
            <v>Sector Educación</v>
          </cell>
          <cell r="E332" t="str">
            <v>CCAPALLO</v>
          </cell>
          <cell r="F332" t="str">
            <v>CCOPAYA</v>
          </cell>
          <cell r="G332" t="str">
            <v>Rural</v>
          </cell>
        </row>
        <row r="333">
          <cell r="A333" t="str">
            <v>0231464</v>
          </cell>
          <cell r="B333" t="str">
            <v>70139</v>
          </cell>
          <cell r="C333" t="str">
            <v>Primaria</v>
          </cell>
          <cell r="D333" t="str">
            <v>Sector Educación</v>
          </cell>
          <cell r="E333" t="str">
            <v>THUNCO</v>
          </cell>
          <cell r="F333" t="str">
            <v>THUNCO</v>
          </cell>
          <cell r="G333" t="str">
            <v>Rural</v>
          </cell>
        </row>
        <row r="334">
          <cell r="A334" t="str">
            <v>0231498</v>
          </cell>
          <cell r="B334" t="str">
            <v>70142 MARIA INMACULADA CONCEPCION</v>
          </cell>
          <cell r="C334" t="str">
            <v>Primaria</v>
          </cell>
          <cell r="D334" t="str">
            <v>Sector Educación</v>
          </cell>
          <cell r="E334" t="str">
            <v>COLLINI</v>
          </cell>
          <cell r="F334" t="str">
            <v>COLLINI</v>
          </cell>
          <cell r="G334" t="str">
            <v>Rural</v>
          </cell>
        </row>
        <row r="335">
          <cell r="A335" t="str">
            <v>0231514</v>
          </cell>
          <cell r="B335" t="str">
            <v>70144</v>
          </cell>
          <cell r="C335" t="str">
            <v>Primaria</v>
          </cell>
          <cell r="D335" t="str">
            <v>Sector Educación</v>
          </cell>
          <cell r="E335" t="str">
            <v>SIHUECANI</v>
          </cell>
          <cell r="F335" t="str">
            <v>SIHUECANI</v>
          </cell>
          <cell r="G335" t="str">
            <v>Rural</v>
          </cell>
        </row>
        <row r="336">
          <cell r="A336" t="str">
            <v>0231548</v>
          </cell>
          <cell r="B336" t="str">
            <v>70147</v>
          </cell>
          <cell r="C336" t="str">
            <v>Primaria</v>
          </cell>
          <cell r="D336" t="str">
            <v>Sector Educación</v>
          </cell>
          <cell r="E336" t="str">
            <v>CCOCCOSANI</v>
          </cell>
          <cell r="F336" t="str">
            <v>COCOSANI</v>
          </cell>
          <cell r="G336" t="str">
            <v>Rural</v>
          </cell>
        </row>
        <row r="337">
          <cell r="A337" t="str">
            <v>0231555</v>
          </cell>
          <cell r="B337" t="str">
            <v>70148</v>
          </cell>
          <cell r="C337" t="str">
            <v>Primaria</v>
          </cell>
          <cell r="D337" t="str">
            <v>Sector Educación</v>
          </cell>
          <cell r="E337" t="str">
            <v>CHAMCHILLA</v>
          </cell>
          <cell r="F337" t="str">
            <v>CHAMCHILLA</v>
          </cell>
          <cell r="G337" t="str">
            <v>Rural</v>
          </cell>
        </row>
        <row r="338">
          <cell r="A338" t="str">
            <v>0231720</v>
          </cell>
          <cell r="B338" t="str">
            <v>70165</v>
          </cell>
          <cell r="C338" t="str">
            <v>Primaria</v>
          </cell>
          <cell r="D338" t="str">
            <v>Sector Educación</v>
          </cell>
          <cell r="E338" t="str">
            <v>KARINA</v>
          </cell>
          <cell r="F338" t="str">
            <v>CARINA</v>
          </cell>
          <cell r="G338" t="str">
            <v>Rural</v>
          </cell>
        </row>
        <row r="339">
          <cell r="A339" t="str">
            <v>0231779</v>
          </cell>
          <cell r="B339" t="str">
            <v>70170</v>
          </cell>
          <cell r="C339" t="str">
            <v>Primaria</v>
          </cell>
          <cell r="D339" t="str">
            <v>Sector Educación</v>
          </cell>
          <cell r="E339" t="str">
            <v>SAN CARLOS</v>
          </cell>
          <cell r="F339" t="str">
            <v>SAN CARLOS</v>
          </cell>
          <cell r="G339" t="str">
            <v>Rural</v>
          </cell>
        </row>
        <row r="340">
          <cell r="A340" t="str">
            <v>0239376</v>
          </cell>
          <cell r="B340" t="str">
            <v>70721</v>
          </cell>
          <cell r="C340" t="str">
            <v>Primaria</v>
          </cell>
          <cell r="D340" t="str">
            <v>Sector Educación</v>
          </cell>
          <cell r="E340" t="str">
            <v>MOLINO</v>
          </cell>
          <cell r="F340" t="str">
            <v>MOLINO</v>
          </cell>
          <cell r="G340" t="str">
            <v>Rural</v>
          </cell>
        </row>
        <row r="341">
          <cell r="A341" t="str">
            <v>0240341</v>
          </cell>
          <cell r="B341" t="str">
            <v>ALFONSO TORRES LUNA</v>
          </cell>
          <cell r="C341" t="str">
            <v>Secundaria</v>
          </cell>
          <cell r="D341" t="str">
            <v>Sector Educación</v>
          </cell>
          <cell r="E341" t="str">
            <v>JIRON ANTONIO RAYMONDI 135</v>
          </cell>
          <cell r="F341" t="str">
            <v>ACORA</v>
          </cell>
          <cell r="G341" t="str">
            <v>Urbana</v>
          </cell>
        </row>
        <row r="342">
          <cell r="A342" t="str">
            <v>0240358</v>
          </cell>
          <cell r="B342" t="str">
            <v>EMILIO ROMERO PADILLA</v>
          </cell>
          <cell r="C342" t="str">
            <v>Secundaria</v>
          </cell>
          <cell r="D342" t="str">
            <v>Sector Educación</v>
          </cell>
          <cell r="E342" t="str">
            <v>JIRON TRUCOS 460</v>
          </cell>
          <cell r="F342" t="str">
            <v>CHUCUITO</v>
          </cell>
          <cell r="G342" t="str">
            <v>Rural</v>
          </cell>
        </row>
        <row r="343">
          <cell r="A343" t="str">
            <v>0243816</v>
          </cell>
          <cell r="B343" t="str">
            <v>70616</v>
          </cell>
          <cell r="C343" t="str">
            <v>Primaria</v>
          </cell>
          <cell r="D343" t="str">
            <v>Sector Educación</v>
          </cell>
          <cell r="E343" t="str">
            <v>HUANTACACHI</v>
          </cell>
          <cell r="F343" t="str">
            <v>HUANTACACHI CHILA</v>
          </cell>
          <cell r="G343" t="str">
            <v>Rural</v>
          </cell>
        </row>
        <row r="344">
          <cell r="A344" t="str">
            <v>0474494</v>
          </cell>
          <cell r="B344" t="str">
            <v>TUPAC AMARU II</v>
          </cell>
          <cell r="C344" t="str">
            <v>Secundaria</v>
          </cell>
          <cell r="D344" t="str">
            <v>Sector Educación</v>
          </cell>
          <cell r="E344" t="str">
            <v>CARRETERA PANAMERICANA SUR KM 1401</v>
          </cell>
          <cell r="F344" t="str">
            <v>CULTA</v>
          </cell>
          <cell r="G344" t="str">
            <v>Rural</v>
          </cell>
        </row>
        <row r="345">
          <cell r="A345" t="str">
            <v>0474502</v>
          </cell>
          <cell r="B345" t="str">
            <v>AGROINDUSTRIAL DE CCOTA</v>
          </cell>
          <cell r="C345" t="str">
            <v>Secundaria</v>
          </cell>
          <cell r="D345" t="str">
            <v>Sector Educación</v>
          </cell>
          <cell r="E345" t="str">
            <v>CCOTA</v>
          </cell>
          <cell r="F345" t="str">
            <v>CCOTA</v>
          </cell>
          <cell r="G345" t="str">
            <v>Rural</v>
          </cell>
        </row>
        <row r="346">
          <cell r="A346" t="str">
            <v>0474510</v>
          </cell>
          <cell r="B346" t="str">
            <v>MANUEL ZUÑIGA CAMACHO</v>
          </cell>
          <cell r="C346" t="str">
            <v>Secundaria</v>
          </cell>
          <cell r="D346" t="str">
            <v>Sector Educación</v>
          </cell>
          <cell r="E346" t="str">
            <v>JIRON TEODORO VALCARCEL 280</v>
          </cell>
          <cell r="F346" t="str">
            <v>PLATERIA</v>
          </cell>
          <cell r="G346" t="str">
            <v>Rural</v>
          </cell>
        </row>
        <row r="347">
          <cell r="A347" t="str">
            <v>0501338</v>
          </cell>
          <cell r="B347" t="str">
            <v>257</v>
          </cell>
          <cell r="C347" t="str">
            <v>Inicial - Jardín</v>
          </cell>
          <cell r="D347" t="str">
            <v>Sector Educación</v>
          </cell>
          <cell r="E347" t="str">
            <v>JIRON MOQUEGUA</v>
          </cell>
          <cell r="F347" t="str">
            <v>PLATERIA</v>
          </cell>
          <cell r="G347" t="str">
            <v>Rural</v>
          </cell>
        </row>
        <row r="348">
          <cell r="A348" t="str">
            <v>0521799</v>
          </cell>
          <cell r="B348" t="str">
            <v>VICTOR RAUL HAYA DE LA TORRE</v>
          </cell>
          <cell r="C348" t="str">
            <v>Secundaria</v>
          </cell>
          <cell r="D348" t="str">
            <v>Sector Educación</v>
          </cell>
          <cell r="E348" t="str">
            <v>PERKA</v>
          </cell>
          <cell r="F348" t="str">
            <v>PERCA</v>
          </cell>
          <cell r="G348" t="str">
            <v>Rural</v>
          </cell>
        </row>
        <row r="349">
          <cell r="A349" t="str">
            <v>0521997</v>
          </cell>
          <cell r="B349" t="str">
            <v>INCA GARCILAZO DE LA VEGA</v>
          </cell>
          <cell r="C349" t="str">
            <v>Secundaria</v>
          </cell>
          <cell r="D349" t="str">
            <v>Sector Educación</v>
          </cell>
          <cell r="E349" t="str">
            <v>HUAYRAPATA</v>
          </cell>
          <cell r="F349" t="str">
            <v>HUAIRAPATA</v>
          </cell>
          <cell r="G349" t="str">
            <v>Rural</v>
          </cell>
        </row>
        <row r="350">
          <cell r="A350" t="str">
            <v>0531996</v>
          </cell>
          <cell r="B350" t="str">
            <v>70653</v>
          </cell>
          <cell r="C350" t="str">
            <v>Primaria</v>
          </cell>
          <cell r="D350" t="str">
            <v>Sector Educación</v>
          </cell>
          <cell r="E350" t="str">
            <v>IRPAPAMPA</v>
          </cell>
          <cell r="F350" t="str">
            <v>IRPAPAMPA</v>
          </cell>
          <cell r="G350" t="str">
            <v>Rural</v>
          </cell>
        </row>
        <row r="351">
          <cell r="A351" t="str">
            <v>0539254</v>
          </cell>
          <cell r="B351" t="str">
            <v>258</v>
          </cell>
          <cell r="C351" t="str">
            <v>Inicial - Jardín</v>
          </cell>
          <cell r="D351" t="str">
            <v>Sector Educación</v>
          </cell>
          <cell r="E351" t="str">
            <v>VILLA DE SOCCA</v>
          </cell>
          <cell r="F351" t="str">
            <v>VILLA DE SOCCA</v>
          </cell>
          <cell r="G351" t="str">
            <v>Rural</v>
          </cell>
        </row>
        <row r="352">
          <cell r="A352" t="str">
            <v>0547414</v>
          </cell>
          <cell r="B352" t="str">
            <v>CCOTA</v>
          </cell>
          <cell r="C352" t="str">
            <v>Técnico Productiva</v>
          </cell>
          <cell r="D352" t="str">
            <v>Sector Educación</v>
          </cell>
          <cell r="E352" t="str">
            <v>CCOTA</v>
          </cell>
          <cell r="F352" t="str">
            <v>CCOTA</v>
          </cell>
          <cell r="G352" t="str">
            <v>Rural</v>
          </cell>
        </row>
        <row r="353">
          <cell r="A353" t="str">
            <v>0578971</v>
          </cell>
          <cell r="B353" t="str">
            <v>ENRIQUE ENCINAS FRANCO</v>
          </cell>
          <cell r="C353" t="str">
            <v>Secundaria</v>
          </cell>
          <cell r="D353" t="str">
            <v>Sector Educación</v>
          </cell>
          <cell r="E353" t="str">
            <v>SANTA ROSA DE YANAQUE</v>
          </cell>
          <cell r="F353" t="str">
            <v>SANTA ROSA DE YANAQUE</v>
          </cell>
          <cell r="G353" t="str">
            <v>Rural</v>
          </cell>
        </row>
        <row r="354">
          <cell r="A354" t="str">
            <v>0615203</v>
          </cell>
          <cell r="B354" t="str">
            <v>JULIO GONZALES RUIZ</v>
          </cell>
          <cell r="C354" t="str">
            <v>Secundaria</v>
          </cell>
          <cell r="D354" t="str">
            <v>Sector Educación</v>
          </cell>
          <cell r="E354" t="str">
            <v>PALLALLA</v>
          </cell>
          <cell r="F354" t="str">
            <v>PALLALLA</v>
          </cell>
          <cell r="G354" t="str">
            <v>Rural</v>
          </cell>
        </row>
        <row r="355">
          <cell r="A355" t="str">
            <v>0701581</v>
          </cell>
          <cell r="B355" t="str">
            <v>FERNANDO A. STAHL</v>
          </cell>
          <cell r="C355" t="str">
            <v>Secundaria</v>
          </cell>
          <cell r="D355" t="str">
            <v>Particular</v>
          </cell>
          <cell r="E355" t="str">
            <v>JIRON FERNANDO A STAHL S/N</v>
          </cell>
          <cell r="F355" t="str">
            <v>PLATERIA</v>
          </cell>
          <cell r="G355" t="str">
            <v>Rural</v>
          </cell>
        </row>
        <row r="356">
          <cell r="A356" t="str">
            <v>0701607</v>
          </cell>
          <cell r="B356" t="str">
            <v>CAMATA</v>
          </cell>
          <cell r="C356" t="str">
            <v>Técnico Productiva</v>
          </cell>
          <cell r="D356" t="str">
            <v>Sector Educación</v>
          </cell>
          <cell r="E356" t="str">
            <v>CAMATA</v>
          </cell>
          <cell r="F356" t="str">
            <v>CAMATA</v>
          </cell>
          <cell r="G356" t="str">
            <v>Rural</v>
          </cell>
        </row>
        <row r="357">
          <cell r="A357" t="str">
            <v>0706580</v>
          </cell>
          <cell r="B357" t="str">
            <v>TUPAQ KATARI</v>
          </cell>
          <cell r="C357" t="str">
            <v>Secundaria</v>
          </cell>
          <cell r="D357" t="str">
            <v>Sector Educación</v>
          </cell>
          <cell r="E357" t="str">
            <v>VILLA DE SOCCA</v>
          </cell>
          <cell r="F357" t="str">
            <v>VILLA DE SOCCA</v>
          </cell>
          <cell r="G357" t="str">
            <v>Rural</v>
          </cell>
        </row>
        <row r="358">
          <cell r="A358" t="str">
            <v>0744441</v>
          </cell>
          <cell r="B358" t="str">
            <v>THUNCO</v>
          </cell>
          <cell r="C358" t="str">
            <v>Secundaria</v>
          </cell>
          <cell r="D358" t="str">
            <v>Sector Educación</v>
          </cell>
          <cell r="E358" t="str">
            <v>THUNCO</v>
          </cell>
          <cell r="F358" t="str">
            <v>THUNCO</v>
          </cell>
          <cell r="G358" t="str">
            <v>Rural</v>
          </cell>
        </row>
        <row r="359">
          <cell r="A359" t="str">
            <v>0799411</v>
          </cell>
          <cell r="B359" t="str">
            <v>70741</v>
          </cell>
          <cell r="C359" t="str">
            <v>Primaria</v>
          </cell>
          <cell r="D359" t="str">
            <v>Sector Educación</v>
          </cell>
          <cell r="E359" t="str">
            <v>SAN JOSE DE CALALA</v>
          </cell>
          <cell r="F359" t="str">
            <v>SAN JOSE DE CALALA</v>
          </cell>
          <cell r="G359" t="str">
            <v>Rural</v>
          </cell>
        </row>
        <row r="360">
          <cell r="A360" t="str">
            <v>0799445</v>
          </cell>
          <cell r="B360" t="str">
            <v>70744</v>
          </cell>
          <cell r="C360" t="str">
            <v>Primaria</v>
          </cell>
          <cell r="D360" t="str">
            <v>Sector Educación</v>
          </cell>
          <cell r="E360" t="str">
            <v>PARAPICHUZA</v>
          </cell>
          <cell r="F360" t="str">
            <v>PARAPICHUZA</v>
          </cell>
          <cell r="G360" t="str">
            <v>Rural</v>
          </cell>
        </row>
        <row r="361">
          <cell r="A361" t="str">
            <v>0804419</v>
          </cell>
          <cell r="B361" t="str">
            <v>70757</v>
          </cell>
          <cell r="C361" t="str">
            <v>Primaria</v>
          </cell>
          <cell r="D361" t="str">
            <v>Sector Educación</v>
          </cell>
          <cell r="E361" t="str">
            <v>JACHA TITILACA</v>
          </cell>
          <cell r="F361" t="str">
            <v>JACHA TITILACA</v>
          </cell>
          <cell r="G361" t="str">
            <v>Rural</v>
          </cell>
        </row>
        <row r="362">
          <cell r="A362" t="str">
            <v>0804435</v>
          </cell>
          <cell r="B362" t="str">
            <v>70725</v>
          </cell>
          <cell r="C362" t="str">
            <v>Primaria</v>
          </cell>
          <cell r="D362" t="str">
            <v>Sector Educación</v>
          </cell>
          <cell r="E362" t="str">
            <v>RINCONADA</v>
          </cell>
          <cell r="F362" t="str">
            <v>RINCONADA</v>
          </cell>
          <cell r="G362" t="str">
            <v>Rural</v>
          </cell>
        </row>
        <row r="363">
          <cell r="A363" t="str">
            <v>0845503</v>
          </cell>
          <cell r="B363" t="str">
            <v>70694</v>
          </cell>
          <cell r="C363" t="str">
            <v>Primaria</v>
          </cell>
          <cell r="D363" t="str">
            <v>Sector Educación</v>
          </cell>
          <cell r="E363" t="str">
            <v>LUQUINA GRANDE</v>
          </cell>
          <cell r="F363" t="str">
            <v>LUQUINA GRANDE</v>
          </cell>
          <cell r="G363" t="str">
            <v>Rural</v>
          </cell>
        </row>
        <row r="364">
          <cell r="A364" t="str">
            <v>1023449</v>
          </cell>
          <cell r="B364" t="str">
            <v>300</v>
          </cell>
          <cell r="C364" t="str">
            <v>Inicial - Jardín</v>
          </cell>
          <cell r="D364" t="str">
            <v>Sector Educación</v>
          </cell>
          <cell r="E364" t="str">
            <v>KARINA</v>
          </cell>
          <cell r="F364" t="str">
            <v>CARINA</v>
          </cell>
          <cell r="G364" t="str">
            <v>Rural</v>
          </cell>
        </row>
        <row r="365">
          <cell r="A365" t="str">
            <v>1023480</v>
          </cell>
          <cell r="B365" t="str">
            <v>INDEPENDENCIA NACIONAL</v>
          </cell>
          <cell r="C365" t="str">
            <v>Secundaria</v>
          </cell>
          <cell r="D365" t="str">
            <v>Sector Educación</v>
          </cell>
          <cell r="E365" t="str">
            <v>COCHIRAYA</v>
          </cell>
          <cell r="F365" t="str">
            <v>COCHIRAYA</v>
          </cell>
          <cell r="G365" t="str">
            <v>Rural</v>
          </cell>
        </row>
        <row r="366">
          <cell r="A366" t="str">
            <v>1023522</v>
          </cell>
          <cell r="B366" t="str">
            <v>LEONCIO PRADO</v>
          </cell>
          <cell r="C366" t="str">
            <v>Secundaria</v>
          </cell>
          <cell r="D366" t="str">
            <v>Sector Educación</v>
          </cell>
          <cell r="E366" t="str">
            <v>CARRETERA LUQUINA CHICO</v>
          </cell>
          <cell r="F366" t="str">
            <v>CARINA</v>
          </cell>
          <cell r="G366" t="str">
            <v>Rural</v>
          </cell>
        </row>
        <row r="367">
          <cell r="A367" t="str">
            <v>1023563</v>
          </cell>
          <cell r="B367" t="str">
            <v>MARIANO MELGAR VALDIVIESO</v>
          </cell>
          <cell r="C367" t="str">
            <v>Secundaria</v>
          </cell>
          <cell r="D367" t="str">
            <v>Sector Educación</v>
          </cell>
          <cell r="E367" t="str">
            <v>TACASAYA</v>
          </cell>
          <cell r="F367" t="str">
            <v>TACASAYA</v>
          </cell>
          <cell r="G367" t="str">
            <v>Rural</v>
          </cell>
        </row>
        <row r="368">
          <cell r="A368" t="str">
            <v>1023605</v>
          </cell>
          <cell r="B368" t="str">
            <v>POTOJANI GRANDE</v>
          </cell>
          <cell r="C368" t="str">
            <v>Secundaria</v>
          </cell>
          <cell r="D368" t="str">
            <v>Sector Educación</v>
          </cell>
          <cell r="E368" t="str">
            <v>POTOJANI GRANDE</v>
          </cell>
          <cell r="F368" t="str">
            <v>POTOJANI GRANDE</v>
          </cell>
          <cell r="G368" t="str">
            <v>Rural</v>
          </cell>
        </row>
        <row r="369">
          <cell r="A369" t="str">
            <v>1024041</v>
          </cell>
          <cell r="B369" t="str">
            <v>ANDRES AVELINO CACERES</v>
          </cell>
          <cell r="C369" t="str">
            <v>Secundaria</v>
          </cell>
          <cell r="D369" t="str">
            <v>Sector Educación</v>
          </cell>
          <cell r="E369" t="str">
            <v>TITILACA</v>
          </cell>
          <cell r="F369" t="str">
            <v>TITILACA</v>
          </cell>
          <cell r="G369" t="str">
            <v>Rural</v>
          </cell>
        </row>
        <row r="370">
          <cell r="A370" t="str">
            <v>1025113</v>
          </cell>
          <cell r="B370" t="str">
            <v>AGROPECUARIO THUNUHUAYA</v>
          </cell>
          <cell r="C370" t="str">
            <v>Secundaria</v>
          </cell>
          <cell r="D370" t="str">
            <v>Sector Educación</v>
          </cell>
          <cell r="E370" t="str">
            <v>THUNUHUAYA</v>
          </cell>
          <cell r="F370" t="str">
            <v>THUNUHUAYA</v>
          </cell>
          <cell r="G370" t="str">
            <v>Rural</v>
          </cell>
        </row>
        <row r="371">
          <cell r="A371" t="str">
            <v>1025196</v>
          </cell>
          <cell r="B371" t="str">
            <v>SAN JUAN</v>
          </cell>
          <cell r="C371" t="str">
            <v>Secundaria</v>
          </cell>
          <cell r="D371" t="str">
            <v>Sector Educación</v>
          </cell>
          <cell r="E371" t="str">
            <v>CUCHO ESQUEÑA</v>
          </cell>
          <cell r="F371" t="str">
            <v>CUCHO ESQUEÑA</v>
          </cell>
          <cell r="G371" t="str">
            <v>Rural</v>
          </cell>
        </row>
        <row r="372">
          <cell r="A372" t="str">
            <v>1025725</v>
          </cell>
          <cell r="B372" t="str">
            <v>329</v>
          </cell>
          <cell r="C372" t="str">
            <v>Inicial - Jardín</v>
          </cell>
          <cell r="D372" t="str">
            <v>Sector Educación</v>
          </cell>
          <cell r="E372" t="str">
            <v>CUSIPATA</v>
          </cell>
          <cell r="F372" t="str">
            <v>CUSIPATA</v>
          </cell>
          <cell r="G372" t="str">
            <v>Rural</v>
          </cell>
        </row>
        <row r="373">
          <cell r="A373" t="str">
            <v>1025311</v>
          </cell>
          <cell r="B373" t="str">
            <v>ACORA</v>
          </cell>
          <cell r="C373" t="str">
            <v>Técnico Productiva</v>
          </cell>
          <cell r="D373" t="str">
            <v>Sector Educación</v>
          </cell>
          <cell r="E373" t="str">
            <v>CENTRO CIVICO COMERCIAL</v>
          </cell>
          <cell r="F373" t="str">
            <v>ACORA</v>
          </cell>
          <cell r="G373" t="str">
            <v>Urbana</v>
          </cell>
        </row>
        <row r="374">
          <cell r="A374" t="str">
            <v>0799437</v>
          </cell>
          <cell r="B374" t="str">
            <v>312</v>
          </cell>
          <cell r="C374" t="str">
            <v>Inicial - Jardín</v>
          </cell>
          <cell r="D374" t="str">
            <v>Sector Educación</v>
          </cell>
          <cell r="E374" t="str">
            <v>JAYU JAYU</v>
          </cell>
          <cell r="F374" t="str">
            <v>JAYU JAYU</v>
          </cell>
          <cell r="G374" t="str">
            <v>Rural</v>
          </cell>
        </row>
        <row r="375">
          <cell r="A375" t="str">
            <v>0231100</v>
          </cell>
          <cell r="B375" t="str">
            <v>70103</v>
          </cell>
          <cell r="C375" t="str">
            <v>Primaria</v>
          </cell>
          <cell r="D375" t="str">
            <v>Sector Educación</v>
          </cell>
          <cell r="E375" t="str">
            <v>AMPARANI</v>
          </cell>
          <cell r="F375" t="str">
            <v>AMPARANI</v>
          </cell>
          <cell r="G375" t="str">
            <v>Rural</v>
          </cell>
        </row>
        <row r="376">
          <cell r="A376" t="str">
            <v>0559179</v>
          </cell>
          <cell r="B376" t="str">
            <v>71544</v>
          </cell>
          <cell r="C376" t="str">
            <v>Primaria</v>
          </cell>
          <cell r="D376" t="str">
            <v>Sector Educación</v>
          </cell>
          <cell r="E376" t="str">
            <v>ANCCACCA</v>
          </cell>
          <cell r="F376" t="str">
            <v>ANCCACCA</v>
          </cell>
          <cell r="G376" t="str">
            <v>Rural</v>
          </cell>
        </row>
        <row r="377">
          <cell r="A377" t="str">
            <v>0531483</v>
          </cell>
          <cell r="B377" t="str">
            <v>70727</v>
          </cell>
          <cell r="C377" t="str">
            <v>Primaria</v>
          </cell>
          <cell r="D377" t="str">
            <v>Sector Educación</v>
          </cell>
          <cell r="E377" t="str">
            <v>YANAPATA</v>
          </cell>
          <cell r="F377" t="str">
            <v>YANAPATA</v>
          </cell>
          <cell r="G377" t="str">
            <v>Rural</v>
          </cell>
        </row>
        <row r="378">
          <cell r="A378" t="str">
            <v>0239368</v>
          </cell>
          <cell r="B378" t="str">
            <v>70720</v>
          </cell>
          <cell r="C378" t="str">
            <v>Primaria</v>
          </cell>
          <cell r="D378" t="str">
            <v>Sector Educación</v>
          </cell>
          <cell r="E378" t="str">
            <v>IMATA</v>
          </cell>
          <cell r="F378" t="str">
            <v>IMATA</v>
          </cell>
          <cell r="G378" t="str">
            <v>Rural</v>
          </cell>
        </row>
        <row r="379">
          <cell r="A379" t="str">
            <v>0231753</v>
          </cell>
          <cell r="B379" t="str">
            <v>70168</v>
          </cell>
          <cell r="C379" t="str">
            <v>Primaria</v>
          </cell>
          <cell r="D379" t="str">
            <v>Sector Educación</v>
          </cell>
          <cell r="E379" t="str">
            <v>CARUMAS</v>
          </cell>
          <cell r="F379" t="str">
            <v>CARUMAS</v>
          </cell>
          <cell r="G379" t="str">
            <v>Rural</v>
          </cell>
        </row>
        <row r="380">
          <cell r="A380" t="str">
            <v>0231704</v>
          </cell>
          <cell r="B380" t="str">
            <v>70163</v>
          </cell>
          <cell r="C380" t="str">
            <v>Primaria</v>
          </cell>
          <cell r="D380" t="str">
            <v>Sector Educación</v>
          </cell>
          <cell r="E380" t="str">
            <v>HUAYCHANI</v>
          </cell>
          <cell r="F380" t="str">
            <v>HUAYCHANI</v>
          </cell>
          <cell r="G380" t="str">
            <v>Rural</v>
          </cell>
        </row>
        <row r="381">
          <cell r="A381" t="str">
            <v>0231654</v>
          </cell>
          <cell r="B381" t="str">
            <v>70158</v>
          </cell>
          <cell r="C381" t="str">
            <v>Primaria</v>
          </cell>
          <cell r="D381" t="str">
            <v>Sector Educación</v>
          </cell>
          <cell r="E381" t="str">
            <v>ISCATA</v>
          </cell>
          <cell r="F381" t="str">
            <v>ISCATA</v>
          </cell>
          <cell r="G381" t="str">
            <v>Rural</v>
          </cell>
        </row>
        <row r="382">
          <cell r="A382" t="str">
            <v>0231613</v>
          </cell>
          <cell r="B382" t="str">
            <v>70154</v>
          </cell>
          <cell r="C382" t="str">
            <v>Primaria</v>
          </cell>
          <cell r="D382" t="str">
            <v>Sector Educación</v>
          </cell>
          <cell r="E382" t="str">
            <v>PIRCO</v>
          </cell>
          <cell r="F382" t="str">
            <v>PIRCO</v>
          </cell>
          <cell r="G382" t="str">
            <v>Rural</v>
          </cell>
        </row>
        <row r="383">
          <cell r="A383" t="str">
            <v>0231506</v>
          </cell>
          <cell r="B383" t="str">
            <v>70143</v>
          </cell>
          <cell r="C383" t="str">
            <v>Primaria</v>
          </cell>
          <cell r="D383" t="str">
            <v>Sector Educación</v>
          </cell>
          <cell r="E383" t="str">
            <v>CHALLACOLLO</v>
          </cell>
          <cell r="F383" t="str">
            <v>CHALLOCOLLO</v>
          </cell>
          <cell r="G383" t="str">
            <v>Rural</v>
          </cell>
        </row>
        <row r="384">
          <cell r="A384" t="str">
            <v>0231605</v>
          </cell>
          <cell r="B384" t="str">
            <v>70153</v>
          </cell>
          <cell r="C384" t="str">
            <v>Primaria</v>
          </cell>
          <cell r="D384" t="str">
            <v>Sector Educación</v>
          </cell>
          <cell r="E384" t="str">
            <v>HUANCARTINQUIHUI</v>
          </cell>
          <cell r="F384" t="str">
            <v>HUANCARTINQUIHUI</v>
          </cell>
          <cell r="G384" t="str">
            <v>Rural</v>
          </cell>
        </row>
        <row r="385">
          <cell r="A385" t="str">
            <v>0231365</v>
          </cell>
          <cell r="B385" t="str">
            <v>70129</v>
          </cell>
          <cell r="C385" t="str">
            <v>Primaria</v>
          </cell>
          <cell r="D385" t="str">
            <v>Sector Educación</v>
          </cell>
          <cell r="E385" t="str">
            <v>LACACHI</v>
          </cell>
          <cell r="F385" t="str">
            <v>LACACHI</v>
          </cell>
          <cell r="G385" t="str">
            <v>Rural</v>
          </cell>
        </row>
        <row r="386">
          <cell r="A386" t="str">
            <v>0231142</v>
          </cell>
          <cell r="B386" t="str">
            <v>70107</v>
          </cell>
          <cell r="C386" t="str">
            <v>Primaria</v>
          </cell>
          <cell r="D386" t="str">
            <v>Sector Educación</v>
          </cell>
          <cell r="E386" t="str">
            <v>CUSINI</v>
          </cell>
          <cell r="F386" t="str">
            <v>CUSINI</v>
          </cell>
          <cell r="G386" t="str">
            <v>Rural</v>
          </cell>
        </row>
        <row r="387">
          <cell r="A387" t="str">
            <v>0231134</v>
          </cell>
          <cell r="B387" t="str">
            <v>70106</v>
          </cell>
          <cell r="C387" t="str">
            <v>Primaria</v>
          </cell>
          <cell r="D387" t="str">
            <v>Sector Educación</v>
          </cell>
          <cell r="E387" t="str">
            <v>QUENAFAJA</v>
          </cell>
          <cell r="F387" t="str">
            <v>QUENAFAJA</v>
          </cell>
          <cell r="G387" t="str">
            <v>Rural</v>
          </cell>
        </row>
        <row r="388">
          <cell r="A388" t="str">
            <v>0660308</v>
          </cell>
          <cell r="B388" t="str">
            <v>70713</v>
          </cell>
          <cell r="C388" t="str">
            <v>Primaria</v>
          </cell>
          <cell r="D388" t="str">
            <v>Sector Educación</v>
          </cell>
          <cell r="E388" t="str">
            <v>CHAJANA</v>
          </cell>
          <cell r="F388" t="str">
            <v>CHAJANA</v>
          </cell>
          <cell r="G388" t="str">
            <v>Rural</v>
          </cell>
        </row>
        <row r="389">
          <cell r="A389" t="str">
            <v>0231522</v>
          </cell>
          <cell r="B389" t="str">
            <v>70145</v>
          </cell>
          <cell r="C389" t="str">
            <v>Primaria</v>
          </cell>
          <cell r="D389" t="str">
            <v>Sector Educación</v>
          </cell>
          <cell r="E389" t="str">
            <v>JACHA HUINCHOCA</v>
          </cell>
          <cell r="F389" t="str">
            <v>JACHA HUINCHOCA</v>
          </cell>
          <cell r="G389" t="str">
            <v>Rural</v>
          </cell>
        </row>
        <row r="390">
          <cell r="A390" t="str">
            <v>0231191</v>
          </cell>
          <cell r="B390" t="str">
            <v>70112</v>
          </cell>
          <cell r="C390" t="str">
            <v>Primaria</v>
          </cell>
          <cell r="D390" t="str">
            <v>Sector Educación</v>
          </cell>
          <cell r="E390" t="str">
            <v>JAYU JAYU</v>
          </cell>
          <cell r="F390" t="str">
            <v>JAYU JAYU</v>
          </cell>
          <cell r="G390" t="str">
            <v>Rural</v>
          </cell>
        </row>
        <row r="391">
          <cell r="A391" t="str">
            <v>0231118</v>
          </cell>
          <cell r="B391" t="str">
            <v>70104</v>
          </cell>
          <cell r="C391" t="str">
            <v>Primaria</v>
          </cell>
          <cell r="D391" t="str">
            <v>Sector Educación</v>
          </cell>
          <cell r="E391" t="str">
            <v>TOTORANI</v>
          </cell>
          <cell r="F391" t="str">
            <v>TOTORANI</v>
          </cell>
          <cell r="G391" t="str">
            <v>Rural</v>
          </cell>
        </row>
        <row r="392">
          <cell r="A392" t="str">
            <v>0230904</v>
          </cell>
          <cell r="B392" t="str">
            <v>70083</v>
          </cell>
          <cell r="C392" t="str">
            <v>Primaria</v>
          </cell>
          <cell r="D392" t="str">
            <v>Sector Educación</v>
          </cell>
          <cell r="E392" t="str">
            <v>QUELCA</v>
          </cell>
          <cell r="F392" t="str">
            <v>QUELCA</v>
          </cell>
          <cell r="G392" t="str">
            <v>Rural</v>
          </cell>
        </row>
        <row r="393">
          <cell r="A393" t="str">
            <v>0231530</v>
          </cell>
          <cell r="B393" t="str">
            <v>70146</v>
          </cell>
          <cell r="C393" t="str">
            <v>Primaria</v>
          </cell>
          <cell r="D393" t="str">
            <v>Sector Educación</v>
          </cell>
          <cell r="E393" t="str">
            <v>CCOPAMAYA</v>
          </cell>
          <cell r="F393" t="str">
            <v>CCOPAMAYA</v>
          </cell>
          <cell r="G393" t="str">
            <v>Rural</v>
          </cell>
        </row>
        <row r="394">
          <cell r="A394" t="str">
            <v>1027820</v>
          </cell>
          <cell r="B394" t="str">
            <v>TAIPICIRCA</v>
          </cell>
          <cell r="C394" t="str">
            <v>Secundaria</v>
          </cell>
          <cell r="D394" t="str">
            <v>Sector Educación</v>
          </cell>
          <cell r="E394" t="str">
            <v>TAIPICIRCA</v>
          </cell>
          <cell r="F394" t="str">
            <v>TAIPICIRCA</v>
          </cell>
          <cell r="G394" t="str">
            <v>Rural</v>
          </cell>
        </row>
        <row r="395">
          <cell r="A395" t="str">
            <v>0535864</v>
          </cell>
          <cell r="B395" t="str">
            <v>RICARDO PALMA</v>
          </cell>
          <cell r="C395" t="str">
            <v>Secundaria</v>
          </cell>
          <cell r="D395" t="str">
            <v>Sector Educación</v>
          </cell>
          <cell r="E395" t="str">
            <v>AVENIDA ILAVE S/N</v>
          </cell>
          <cell r="F395" t="str">
            <v>TOTORANI</v>
          </cell>
          <cell r="G395" t="str">
            <v>Rural</v>
          </cell>
        </row>
        <row r="396">
          <cell r="A396" t="str">
            <v>0615351</v>
          </cell>
          <cell r="B396" t="str">
            <v>JOSE ANTONIO ENCINAS</v>
          </cell>
          <cell r="C396" t="str">
            <v>Secundaria</v>
          </cell>
          <cell r="D396" t="str">
            <v>Sector Educación</v>
          </cell>
          <cell r="E396" t="str">
            <v>AMPARANI</v>
          </cell>
          <cell r="F396" t="str">
            <v>AMPARANI</v>
          </cell>
          <cell r="G396" t="str">
            <v>Rural</v>
          </cell>
        </row>
        <row r="397">
          <cell r="A397" t="str">
            <v>0579029</v>
          </cell>
          <cell r="B397" t="str">
            <v>CARLOS DANTE NAVA</v>
          </cell>
          <cell r="C397" t="str">
            <v>Secundaria</v>
          </cell>
          <cell r="D397" t="str">
            <v>Sector Educación</v>
          </cell>
          <cell r="E397" t="str">
            <v>JAYU JAYU</v>
          </cell>
          <cell r="F397" t="str">
            <v>JAYU JAYU</v>
          </cell>
          <cell r="G397" t="str">
            <v>Rural</v>
          </cell>
        </row>
        <row r="398">
          <cell r="A398" t="str">
            <v>0660282</v>
          </cell>
          <cell r="B398" t="str">
            <v>SIMON BOLIVAR</v>
          </cell>
          <cell r="C398" t="str">
            <v>Secundaria</v>
          </cell>
          <cell r="D398" t="str">
            <v>Sector Educación</v>
          </cell>
          <cell r="E398" t="str">
            <v>ANCCACCA</v>
          </cell>
          <cell r="F398" t="str">
            <v>ANCCACCA</v>
          </cell>
          <cell r="G398" t="str">
            <v>Rural</v>
          </cell>
        </row>
        <row r="399">
          <cell r="A399" t="str">
            <v>0615237</v>
          </cell>
          <cell r="B399" t="str">
            <v>70710</v>
          </cell>
          <cell r="C399" t="str">
            <v>Primaria</v>
          </cell>
          <cell r="D399" t="str">
            <v>Sector Educación</v>
          </cell>
          <cell r="E399" t="str">
            <v>JACHACACHI</v>
          </cell>
          <cell r="F399" t="str">
            <v>JACHACACHI</v>
          </cell>
          <cell r="G399" t="str">
            <v>Rural</v>
          </cell>
        </row>
        <row r="400">
          <cell r="A400" t="str">
            <v>0231076</v>
          </cell>
          <cell r="B400" t="str">
            <v>70100</v>
          </cell>
          <cell r="C400" t="str">
            <v>Primaria</v>
          </cell>
          <cell r="D400" t="str">
            <v>Sector Educación</v>
          </cell>
          <cell r="E400" t="str">
            <v>TANAPACA</v>
          </cell>
          <cell r="F400" t="str">
            <v>TANAPACA</v>
          </cell>
          <cell r="G400" t="str">
            <v>Rural</v>
          </cell>
        </row>
        <row r="401">
          <cell r="A401" t="str">
            <v>0231001</v>
          </cell>
          <cell r="B401" t="str">
            <v>70093</v>
          </cell>
          <cell r="C401" t="str">
            <v>Primaria</v>
          </cell>
          <cell r="D401" t="str">
            <v>Sector Educación</v>
          </cell>
          <cell r="E401" t="str">
            <v>HUAÑUSCURO</v>
          </cell>
          <cell r="F401" t="str">
            <v>HUAÑASCURO</v>
          </cell>
          <cell r="G401" t="str">
            <v>Rural</v>
          </cell>
        </row>
        <row r="402">
          <cell r="A402" t="str">
            <v>1029982</v>
          </cell>
          <cell r="B402" t="str">
            <v>AYRUMAS CARUMAS</v>
          </cell>
          <cell r="C402" t="str">
            <v>Secundaria</v>
          </cell>
          <cell r="D402" t="str">
            <v>Sector Educación</v>
          </cell>
          <cell r="E402" t="str">
            <v>CARUMAS</v>
          </cell>
          <cell r="F402" t="str">
            <v>AYRUMAS CARUMAS</v>
          </cell>
          <cell r="G402" t="str">
            <v>Rural</v>
          </cell>
        </row>
        <row r="403">
          <cell r="A403" t="str">
            <v>0229740</v>
          </cell>
          <cell r="B403" t="str">
            <v>214 NIÑO JESUS DE PRAGA</v>
          </cell>
          <cell r="C403" t="str">
            <v>Inicial - Jardín</v>
          </cell>
          <cell r="D403" t="str">
            <v>Sector Educación</v>
          </cell>
          <cell r="E403" t="str">
            <v>CAMACANI</v>
          </cell>
          <cell r="F403" t="str">
            <v>CAMACANI</v>
          </cell>
          <cell r="G403" t="str">
            <v>Rural</v>
          </cell>
        </row>
        <row r="404">
          <cell r="A404" t="str">
            <v>1572536</v>
          </cell>
          <cell r="B404" t="str">
            <v>70756</v>
          </cell>
          <cell r="C404" t="str">
            <v>Primaria</v>
          </cell>
          <cell r="D404" t="str">
            <v>Sector Educación</v>
          </cell>
          <cell r="E404" t="str">
            <v>AGUAS CALIENTES</v>
          </cell>
          <cell r="F404" t="str">
            <v>AGUAS CALIENTES</v>
          </cell>
          <cell r="G404" t="str">
            <v>Rural</v>
          </cell>
        </row>
        <row r="405">
          <cell r="A405" t="str">
            <v>1572544</v>
          </cell>
          <cell r="B405" t="str">
            <v>MANCO CAPAC</v>
          </cell>
          <cell r="C405" t="str">
            <v>Secundaria</v>
          </cell>
          <cell r="D405" t="str">
            <v>Sector Educación</v>
          </cell>
          <cell r="E405" t="str">
            <v>AGUAS CALIENTES</v>
          </cell>
          <cell r="F405" t="str">
            <v>AGUAS CALIENTES</v>
          </cell>
          <cell r="G405" t="str">
            <v>Rural</v>
          </cell>
        </row>
        <row r="406">
          <cell r="A406" t="str">
            <v>1025881</v>
          </cell>
          <cell r="B406" t="str">
            <v>PRITE PUNO</v>
          </cell>
          <cell r="C406" t="str">
            <v>Básica Especial</v>
          </cell>
          <cell r="D406" t="str">
            <v>Sector Educación</v>
          </cell>
          <cell r="E406" t="str">
            <v>AVENIDA EL SOL 1121</v>
          </cell>
          <cell r="F406" t="str">
            <v>VICTORIA</v>
          </cell>
          <cell r="G406" t="str">
            <v>Urbana</v>
          </cell>
        </row>
        <row r="407">
          <cell r="A407" t="str">
            <v>0227553</v>
          </cell>
          <cell r="B407" t="str">
            <v>GENERI</v>
          </cell>
          <cell r="C407" t="str">
            <v>Primaria</v>
          </cell>
          <cell r="D407" t="str">
            <v>Particular</v>
          </cell>
          <cell r="E407" t="str">
            <v>JAYU JAYU</v>
          </cell>
          <cell r="F407" t="str">
            <v>JAYU JAYU</v>
          </cell>
          <cell r="G407" t="str">
            <v>Rural</v>
          </cell>
        </row>
        <row r="408">
          <cell r="A408" t="str">
            <v>1571223</v>
          </cell>
          <cell r="B408" t="str">
            <v>ADVENTISTA PUNO</v>
          </cell>
          <cell r="C408" t="str">
            <v>Inicial - Jardín</v>
          </cell>
          <cell r="D408" t="str">
            <v>Particular</v>
          </cell>
          <cell r="E408" t="str">
            <v>JIRON DEZA 454</v>
          </cell>
          <cell r="F408" t="str">
            <v>AZOGUINE</v>
          </cell>
          <cell r="G408" t="str">
            <v>Urbana</v>
          </cell>
        </row>
        <row r="409">
          <cell r="A409" t="str">
            <v>1571231</v>
          </cell>
          <cell r="B409" t="str">
            <v>JAMES BALDWIN</v>
          </cell>
          <cell r="C409" t="str">
            <v>Primaria</v>
          </cell>
          <cell r="D409" t="str">
            <v>Particular</v>
          </cell>
          <cell r="E409" t="str">
            <v>AVENIDA CIRCUNVALACION SUR 730</v>
          </cell>
          <cell r="F409" t="str">
            <v>SAN ANTONIO</v>
          </cell>
          <cell r="G409" t="str">
            <v>Urbana</v>
          </cell>
        </row>
        <row r="410">
          <cell r="A410" t="str">
            <v>1571249</v>
          </cell>
          <cell r="B410" t="str">
            <v>CHAMPAGNAT DEL NIÑO DIVINO JESUS</v>
          </cell>
          <cell r="C410" t="str">
            <v>Secundaria</v>
          </cell>
          <cell r="D410" t="str">
            <v>Particular</v>
          </cell>
          <cell r="E410" t="str">
            <v>JIRON HUANCANE 916</v>
          </cell>
          <cell r="F410" t="str">
            <v>MAÑAZO</v>
          </cell>
          <cell r="G410" t="str">
            <v>Urbana</v>
          </cell>
        </row>
        <row r="411">
          <cell r="A411" t="str">
            <v>1571264</v>
          </cell>
          <cell r="B411" t="str">
            <v>EL BUEN PASTOR</v>
          </cell>
          <cell r="C411" t="str">
            <v>Inicial - Cuna Jardín</v>
          </cell>
          <cell r="D411" t="str">
            <v>Particular</v>
          </cell>
          <cell r="E411" t="str">
            <v>JIRON PITIQUILLANI S/N</v>
          </cell>
          <cell r="F411" t="str">
            <v>JAYLLIHUAYA</v>
          </cell>
          <cell r="G411" t="str">
            <v>Urbana</v>
          </cell>
        </row>
        <row r="412">
          <cell r="A412" t="str">
            <v>1571298</v>
          </cell>
          <cell r="B412" t="str">
            <v>CHAMPAGNAT DEL NIÑO DIVINO JESUS</v>
          </cell>
          <cell r="C412" t="str">
            <v>Primaria</v>
          </cell>
          <cell r="D412" t="str">
            <v>Particular</v>
          </cell>
          <cell r="E412" t="str">
            <v>JIRON HUANCANE 916</v>
          </cell>
          <cell r="F412" t="str">
            <v>MAÑAZO</v>
          </cell>
          <cell r="G412" t="str">
            <v>Urbana</v>
          </cell>
        </row>
        <row r="413">
          <cell r="A413" t="str">
            <v>1571330</v>
          </cell>
          <cell r="B413" t="str">
            <v>CLAUDIO GALENO</v>
          </cell>
          <cell r="C413" t="str">
            <v>Primaria</v>
          </cell>
          <cell r="D413" t="str">
            <v>Particular</v>
          </cell>
          <cell r="E413" t="str">
            <v>JIRON TEODORO VALCARCEL 136</v>
          </cell>
          <cell r="F413" t="str">
            <v>PUNO</v>
          </cell>
          <cell r="G413" t="str">
            <v>Urbana</v>
          </cell>
        </row>
        <row r="414">
          <cell r="A414" t="str">
            <v>1571348</v>
          </cell>
          <cell r="B414" t="str">
            <v>ANDRES AVELINO CACERES</v>
          </cell>
          <cell r="C414" t="str">
            <v>Primaria</v>
          </cell>
          <cell r="D414" t="str">
            <v>Particular</v>
          </cell>
          <cell r="E414" t="str">
            <v>PASAJE PARDO S/N</v>
          </cell>
          <cell r="F414" t="str">
            <v>PUNO</v>
          </cell>
          <cell r="G414" t="str">
            <v>Urbana</v>
          </cell>
        </row>
        <row r="415">
          <cell r="A415" t="str">
            <v>1571355</v>
          </cell>
          <cell r="B415" t="str">
            <v>LAS SEMILLITAS</v>
          </cell>
          <cell r="C415" t="str">
            <v>Inicial - Jardín</v>
          </cell>
          <cell r="D415" t="str">
            <v>Particular</v>
          </cell>
          <cell r="E415" t="str">
            <v>JIRON TACNA 795-A</v>
          </cell>
          <cell r="F415" t="str">
            <v>VICTORIA</v>
          </cell>
          <cell r="G415" t="str">
            <v>Urbana</v>
          </cell>
        </row>
        <row r="416">
          <cell r="A416" t="str">
            <v>1571363</v>
          </cell>
          <cell r="B416" t="str">
            <v>CRISTO REY</v>
          </cell>
          <cell r="C416" t="str">
            <v>Inicial - Jardín</v>
          </cell>
          <cell r="D416" t="str">
            <v>Particular</v>
          </cell>
          <cell r="E416" t="str">
            <v>JIRON CIUDAD DE LA PLATA 115-127</v>
          </cell>
          <cell r="F416" t="str">
            <v>HUAYNA PUCARA</v>
          </cell>
          <cell r="G416" t="str">
            <v>Urbana</v>
          </cell>
        </row>
        <row r="417">
          <cell r="A417" t="str">
            <v>1571371</v>
          </cell>
          <cell r="B417" t="str">
            <v>CRISTO REY</v>
          </cell>
          <cell r="C417" t="str">
            <v>Primaria</v>
          </cell>
          <cell r="D417" t="str">
            <v>Particular</v>
          </cell>
          <cell r="E417" t="str">
            <v>JIRON CIUDAD DE LA PLATA 115-127</v>
          </cell>
          <cell r="F417" t="str">
            <v>HUAYNA PUCARA</v>
          </cell>
          <cell r="G417" t="str">
            <v>Urbana</v>
          </cell>
        </row>
        <row r="418">
          <cell r="A418" t="str">
            <v>1571389</v>
          </cell>
          <cell r="B418" t="str">
            <v>NUR</v>
          </cell>
          <cell r="C418" t="str">
            <v>Primaria</v>
          </cell>
          <cell r="D418" t="str">
            <v>Particular</v>
          </cell>
          <cell r="E418" t="str">
            <v>JIRON LIMA 303</v>
          </cell>
          <cell r="F418" t="str">
            <v>ACORA</v>
          </cell>
          <cell r="G418" t="str">
            <v>Urbana</v>
          </cell>
        </row>
        <row r="419">
          <cell r="A419" t="str">
            <v>1571397</v>
          </cell>
          <cell r="B419" t="str">
            <v>NUR</v>
          </cell>
          <cell r="C419" t="str">
            <v>Secundaria</v>
          </cell>
          <cell r="D419" t="str">
            <v>Particular</v>
          </cell>
          <cell r="E419" t="str">
            <v>JIRON LIMA 303</v>
          </cell>
          <cell r="F419" t="str">
            <v>ACORA</v>
          </cell>
          <cell r="G419" t="str">
            <v>Urbana</v>
          </cell>
        </row>
        <row r="420">
          <cell r="A420" t="str">
            <v>1571405</v>
          </cell>
          <cell r="B420" t="str">
            <v>TECSUR</v>
          </cell>
          <cell r="C420" t="str">
            <v>Técnico Productiva</v>
          </cell>
          <cell r="D420" t="str">
            <v>Particular</v>
          </cell>
          <cell r="E420" t="str">
            <v>JIRON GREGORIO PAZ SOLDAN 105</v>
          </cell>
          <cell r="F420" t="str">
            <v>PUNO</v>
          </cell>
          <cell r="G420" t="str">
            <v>Urbana</v>
          </cell>
        </row>
        <row r="421">
          <cell r="A421" t="str">
            <v>1571413</v>
          </cell>
          <cell r="B421" t="str">
            <v>MARIA TERESA DE CALCUTA</v>
          </cell>
          <cell r="C421" t="str">
            <v>Inicial - Jardín</v>
          </cell>
          <cell r="D421" t="str">
            <v>Particular</v>
          </cell>
          <cell r="E421" t="str">
            <v>CALLE CAÑETE 164</v>
          </cell>
          <cell r="F421" t="str">
            <v>PROGRESO</v>
          </cell>
          <cell r="G421" t="str">
            <v>Urbana</v>
          </cell>
        </row>
        <row r="422">
          <cell r="A422" t="str">
            <v>1571447</v>
          </cell>
          <cell r="B422" t="str">
            <v>ESPIRITU SANTO VALENTINA AGRAMONTE</v>
          </cell>
          <cell r="C422" t="str">
            <v>Inicial - Cuna Jardín</v>
          </cell>
          <cell r="D422" t="str">
            <v>Particular</v>
          </cell>
          <cell r="E422" t="str">
            <v>JIRON CHUCUITO 126</v>
          </cell>
          <cell r="F422" t="str">
            <v>VICTORIA</v>
          </cell>
          <cell r="G422" t="str">
            <v>Urbana</v>
          </cell>
        </row>
        <row r="423">
          <cell r="A423" t="str">
            <v>1571462</v>
          </cell>
          <cell r="B423" t="str">
            <v>239 NIÑO JESUS DE PRAGA</v>
          </cell>
          <cell r="C423" t="str">
            <v>Inicial - Jardín</v>
          </cell>
          <cell r="D423" t="str">
            <v>Sector Educación</v>
          </cell>
          <cell r="E423" t="str">
            <v>VILLA COPACABANA</v>
          </cell>
          <cell r="F423" t="str">
            <v>VILLA COPA CABANA</v>
          </cell>
          <cell r="G423" t="str">
            <v>Urbana</v>
          </cell>
        </row>
        <row r="424">
          <cell r="A424" t="str">
            <v>1571470</v>
          </cell>
          <cell r="B424" t="str">
            <v>SAN MIGUEL</v>
          </cell>
          <cell r="C424" t="str">
            <v>Secundaria</v>
          </cell>
          <cell r="D424" t="str">
            <v>Sector Educación</v>
          </cell>
          <cell r="E424" t="str">
            <v>CARI CARI</v>
          </cell>
          <cell r="F424" t="str">
            <v>CARI CARI</v>
          </cell>
          <cell r="G424" t="str">
            <v>Rural</v>
          </cell>
        </row>
        <row r="425">
          <cell r="A425" t="str">
            <v>1571496</v>
          </cell>
          <cell r="B425" t="str">
            <v>TECMIN</v>
          </cell>
          <cell r="C425" t="str">
            <v>Técnico Productiva</v>
          </cell>
          <cell r="D425" t="str">
            <v>Particular</v>
          </cell>
          <cell r="E425" t="str">
            <v>MZ G LOTE 3-4</v>
          </cell>
          <cell r="F425" t="str">
            <v>SALCEDO</v>
          </cell>
          <cell r="G425" t="str">
            <v>Urbana</v>
          </cell>
        </row>
        <row r="426">
          <cell r="A426" t="str">
            <v>1571512</v>
          </cell>
          <cell r="B426" t="str">
            <v>ALEXANDER FLEMING</v>
          </cell>
          <cell r="C426" t="str">
            <v>Secundaria</v>
          </cell>
          <cell r="D426" t="str">
            <v>Particular</v>
          </cell>
          <cell r="E426" t="str">
            <v>JIRON HUANCANE 127</v>
          </cell>
          <cell r="F426" t="str">
            <v>VICTORIA</v>
          </cell>
          <cell r="G426" t="str">
            <v>Urbana</v>
          </cell>
        </row>
        <row r="427">
          <cell r="A427" t="str">
            <v>1571538</v>
          </cell>
          <cell r="B427" t="str">
            <v>EMANUEL</v>
          </cell>
          <cell r="C427" t="str">
            <v>Inicial - Jardín</v>
          </cell>
          <cell r="D427" t="str">
            <v>Particular</v>
          </cell>
          <cell r="E427" t="str">
            <v>VILLA DEL LAGO MZ I LOTE 8</v>
          </cell>
          <cell r="F427" t="str">
            <v>VILLA DEL LAGO</v>
          </cell>
          <cell r="G427" t="str">
            <v>Urbana</v>
          </cell>
        </row>
        <row r="428">
          <cell r="A428" t="str">
            <v>1571561</v>
          </cell>
          <cell r="B428" t="str">
            <v>MARIA TERESA DE CALCUTA</v>
          </cell>
          <cell r="C428" t="str">
            <v>Primaria</v>
          </cell>
          <cell r="D428" t="str">
            <v>Particular</v>
          </cell>
          <cell r="E428" t="str">
            <v>CALLE CAÑETE 164</v>
          </cell>
          <cell r="F428" t="str">
            <v>PROGRESO</v>
          </cell>
          <cell r="G428" t="str">
            <v>Urbana</v>
          </cell>
        </row>
        <row r="429">
          <cell r="A429" t="str">
            <v>1571579</v>
          </cell>
          <cell r="B429" t="str">
            <v>CESAR VALLEJO</v>
          </cell>
          <cell r="C429" t="str">
            <v>Técnico Productiva</v>
          </cell>
          <cell r="D429" t="str">
            <v>Particular</v>
          </cell>
          <cell r="E429" t="str">
            <v>AVENIDA CIRCUNVALACION SUR 1545</v>
          </cell>
          <cell r="F429" t="str">
            <v>LAYKAKOTA</v>
          </cell>
          <cell r="G429" t="str">
            <v>Urbana</v>
          </cell>
        </row>
        <row r="430">
          <cell r="A430" t="str">
            <v>1571587</v>
          </cell>
          <cell r="B430" t="str">
            <v>CESAR VALLEJO</v>
          </cell>
          <cell r="C430" t="str">
            <v>Secundaria</v>
          </cell>
          <cell r="D430" t="str">
            <v>Sector Educación</v>
          </cell>
          <cell r="E430" t="str">
            <v>SANTA BARBARA DE MORO</v>
          </cell>
          <cell r="F430" t="str">
            <v>MORO</v>
          </cell>
          <cell r="G430" t="str">
            <v>Rural</v>
          </cell>
        </row>
        <row r="431">
          <cell r="A431" t="str">
            <v>1310945</v>
          </cell>
          <cell r="B431" t="str">
            <v>NOVUS ORDER</v>
          </cell>
          <cell r="C431" t="str">
            <v>Primaria</v>
          </cell>
          <cell r="D431" t="str">
            <v>Particular</v>
          </cell>
          <cell r="E431" t="str">
            <v>PASAJE 1 DE MAYO 156</v>
          </cell>
          <cell r="F431" t="str">
            <v>PORTEÑO</v>
          </cell>
          <cell r="G431" t="str">
            <v>Urbana</v>
          </cell>
        </row>
        <row r="432">
          <cell r="A432" t="str">
            <v>1306950</v>
          </cell>
          <cell r="B432" t="str">
            <v>NOVUS ORDER</v>
          </cell>
          <cell r="C432" t="str">
            <v>Secundaria</v>
          </cell>
          <cell r="D432" t="str">
            <v>Particular</v>
          </cell>
          <cell r="E432" t="str">
            <v>PASAJE 1 DE MAYO 156</v>
          </cell>
          <cell r="F432" t="str">
            <v>PORTEÑO</v>
          </cell>
          <cell r="G432" t="str">
            <v>Urbana</v>
          </cell>
        </row>
        <row r="433">
          <cell r="A433" t="str">
            <v>1306943</v>
          </cell>
          <cell r="B433" t="str">
            <v>EL BUEN PASTOR</v>
          </cell>
          <cell r="C433" t="str">
            <v>Primaria</v>
          </cell>
          <cell r="D433" t="str">
            <v>Particular</v>
          </cell>
          <cell r="E433" t="str">
            <v>JIRON PITIQUILLANI S/N</v>
          </cell>
          <cell r="F433" t="str">
            <v>JAYLLIHUAYA</v>
          </cell>
          <cell r="G433" t="str">
            <v>Urbana</v>
          </cell>
        </row>
        <row r="434">
          <cell r="A434" t="str">
            <v>1307669</v>
          </cell>
          <cell r="B434" t="str">
            <v>EL CASTILLO DE LA GRAN FAMILIA</v>
          </cell>
          <cell r="C434" t="str">
            <v>Inicial - Jardín</v>
          </cell>
          <cell r="D434" t="str">
            <v>Particular</v>
          </cell>
          <cell r="E434" t="str">
            <v>MZ J LOTE 16 ETAPA I</v>
          </cell>
          <cell r="F434" t="str">
            <v>CHANU CHANU ETAPA 1</v>
          </cell>
          <cell r="G434" t="str">
            <v>Urbana</v>
          </cell>
        </row>
        <row r="435">
          <cell r="A435" t="str">
            <v>1320761</v>
          </cell>
          <cell r="B435" t="str">
            <v>THEODORO VALCARCEL CABALLERO</v>
          </cell>
          <cell r="C435" t="str">
            <v>Técnico Productiva</v>
          </cell>
          <cell r="D435" t="str">
            <v>Particular</v>
          </cell>
          <cell r="E435" t="str">
            <v>JIRON MICAELA BASTIDAS 122</v>
          </cell>
          <cell r="F435" t="str">
            <v>MAGISTERIAL</v>
          </cell>
          <cell r="G435" t="str">
            <v>Urbana</v>
          </cell>
        </row>
        <row r="436">
          <cell r="A436" t="str">
            <v>1331883</v>
          </cell>
          <cell r="B436" t="str">
            <v>CEBA - VILLA DEL LAGO</v>
          </cell>
          <cell r="C436" t="str">
            <v>Básica Alternativa - Avanzado</v>
          </cell>
          <cell r="D436" t="str">
            <v>Sector Educación</v>
          </cell>
          <cell r="E436" t="str">
            <v>AVENIDA NORTE S/N</v>
          </cell>
          <cell r="F436" t="str">
            <v>VILLA DEL LAGO</v>
          </cell>
          <cell r="G436" t="str">
            <v>Urbana</v>
          </cell>
        </row>
        <row r="437">
          <cell r="A437" t="str">
            <v>1340116</v>
          </cell>
          <cell r="B437" t="str">
            <v>ANGEL DIVINO</v>
          </cell>
          <cell r="C437" t="str">
            <v>Inicial - Jardín</v>
          </cell>
          <cell r="D437" t="str">
            <v>Particular</v>
          </cell>
          <cell r="E437" t="str">
            <v>JIRON LOS LAURELES 280</v>
          </cell>
          <cell r="F437" t="str">
            <v>PUNO</v>
          </cell>
          <cell r="G437" t="str">
            <v>Urbana</v>
          </cell>
        </row>
        <row r="438">
          <cell r="A438" t="str">
            <v>1341767</v>
          </cell>
          <cell r="B438" t="str">
            <v>TESORITO</v>
          </cell>
          <cell r="C438" t="str">
            <v>Inicial - Jardín</v>
          </cell>
          <cell r="D438" t="str">
            <v>Particular</v>
          </cell>
          <cell r="E438" t="str">
            <v>JIRON FEDERICO MORE 135</v>
          </cell>
          <cell r="F438" t="str">
            <v>PUNO</v>
          </cell>
          <cell r="G438" t="str">
            <v>Urbana</v>
          </cell>
        </row>
        <row r="439">
          <cell r="A439" t="str">
            <v>1345289</v>
          </cell>
          <cell r="B439" t="str">
            <v>240</v>
          </cell>
          <cell r="C439" t="str">
            <v>Inicial - Jardín</v>
          </cell>
          <cell r="D439" t="str">
            <v>Sector Educación</v>
          </cell>
          <cell r="E439" t="str">
            <v>JUNCAL</v>
          </cell>
          <cell r="F439" t="str">
            <v>JUNCAL</v>
          </cell>
          <cell r="G439" t="str">
            <v>Rural</v>
          </cell>
        </row>
        <row r="440">
          <cell r="A440" t="str">
            <v>1350057</v>
          </cell>
          <cell r="B440" t="str">
            <v>JESUS DE BELEN</v>
          </cell>
          <cell r="C440" t="str">
            <v>Inicial - Jardín</v>
          </cell>
          <cell r="D440" t="str">
            <v>Particular</v>
          </cell>
          <cell r="E440" t="str">
            <v>COOPERATIVA SIMON BOLIVAR MH L214</v>
          </cell>
          <cell r="F440" t="str">
            <v>SALCEDO</v>
          </cell>
          <cell r="G440" t="str">
            <v>Urbana</v>
          </cell>
        </row>
        <row r="441">
          <cell r="A441" t="str">
            <v>1360122</v>
          </cell>
          <cell r="B441" t="str">
            <v>CEBA - MAÑAZO</v>
          </cell>
          <cell r="C441" t="str">
            <v>Básica Alternativa - Avanzado</v>
          </cell>
          <cell r="D441" t="str">
            <v>Sector Educación</v>
          </cell>
          <cell r="E441" t="str">
            <v>AVENIDA LA CULTURA S/N</v>
          </cell>
          <cell r="F441" t="str">
            <v>ALTO ALIANZA</v>
          </cell>
          <cell r="G441" t="str">
            <v>Urbana</v>
          </cell>
        </row>
        <row r="442">
          <cell r="A442" t="str">
            <v>1360130</v>
          </cell>
          <cell r="B442" t="str">
            <v>CEBA - 45 EMILIO ROMERO PADILLA</v>
          </cell>
          <cell r="C442" t="str">
            <v>Básica Alternativa - Avanzado</v>
          </cell>
          <cell r="D442" t="str">
            <v>Sector Educación</v>
          </cell>
          <cell r="E442" t="str">
            <v>JIRON HUANCANE 154</v>
          </cell>
          <cell r="F442" t="str">
            <v>VICTORIA</v>
          </cell>
          <cell r="G442" t="str">
            <v>Urbana</v>
          </cell>
        </row>
        <row r="443">
          <cell r="A443" t="str">
            <v>1360148</v>
          </cell>
          <cell r="B443" t="str">
            <v>CEBA - JOSE ANTONIO ENCINAS</v>
          </cell>
          <cell r="C443" t="str">
            <v>Básica Alternativa - Avanzado</v>
          </cell>
          <cell r="D443" t="str">
            <v>Sector Educación</v>
          </cell>
          <cell r="E443" t="str">
            <v>JIRON LOS ANDES 246</v>
          </cell>
          <cell r="F443" t="str">
            <v>JOSE ANTONIO ENCINAS</v>
          </cell>
          <cell r="G443" t="str">
            <v>Urbana</v>
          </cell>
        </row>
        <row r="444">
          <cell r="A444" t="str">
            <v>1360155</v>
          </cell>
          <cell r="B444" t="str">
            <v>CEBA - 32</v>
          </cell>
          <cell r="C444" t="str">
            <v>Básica Alternativa - Avanzado</v>
          </cell>
          <cell r="D444" t="str">
            <v>Sector Educación</v>
          </cell>
          <cell r="E444" t="str">
            <v>JIRON SIMON BOLIVAR 1505</v>
          </cell>
          <cell r="F444" t="str">
            <v>TUPAC AMARU</v>
          </cell>
          <cell r="G444" t="str">
            <v>Urbana</v>
          </cell>
        </row>
        <row r="445">
          <cell r="A445" t="str">
            <v>1364629</v>
          </cell>
          <cell r="B445" t="str">
            <v>ISAÑURA</v>
          </cell>
          <cell r="C445" t="str">
            <v>Secundaria</v>
          </cell>
          <cell r="D445" t="str">
            <v>Sector Educación</v>
          </cell>
          <cell r="E445" t="str">
            <v>ISAÑURA</v>
          </cell>
          <cell r="F445" t="str">
            <v>ISAÑURA</v>
          </cell>
          <cell r="G445" t="str">
            <v>Rural</v>
          </cell>
        </row>
        <row r="446">
          <cell r="A446" t="str">
            <v>0226985</v>
          </cell>
          <cell r="B446" t="str">
            <v>70711</v>
          </cell>
          <cell r="C446" t="str">
            <v>Primaria</v>
          </cell>
          <cell r="D446" t="str">
            <v>Sector Educación</v>
          </cell>
          <cell r="E446" t="str">
            <v>CAYRANI</v>
          </cell>
          <cell r="F446" t="str">
            <v>CAYRANI</v>
          </cell>
          <cell r="G446" t="str">
            <v>Rural</v>
          </cell>
        </row>
        <row r="447">
          <cell r="A447" t="str">
            <v>0230672</v>
          </cell>
          <cell r="B447" t="str">
            <v>70059</v>
          </cell>
          <cell r="C447" t="str">
            <v>Primaria</v>
          </cell>
          <cell r="D447" t="str">
            <v>Sector Educación</v>
          </cell>
          <cell r="E447" t="str">
            <v>JESUS MARIA</v>
          </cell>
          <cell r="F447" t="str">
            <v>JESUS MARIA</v>
          </cell>
          <cell r="G447" t="str">
            <v>Rural</v>
          </cell>
        </row>
        <row r="448">
          <cell r="A448" t="str">
            <v>0242255</v>
          </cell>
          <cell r="B448" t="str">
            <v>70804</v>
          </cell>
          <cell r="C448" t="str">
            <v>Primaria</v>
          </cell>
          <cell r="D448" t="str">
            <v>Sector Educación</v>
          </cell>
          <cell r="E448" t="str">
            <v>COPANI DEL ROSARIO</v>
          </cell>
          <cell r="F448" t="str">
            <v>COPANI DEL ROSARIO</v>
          </cell>
          <cell r="G448" t="str">
            <v>Rural</v>
          </cell>
        </row>
        <row r="449">
          <cell r="A449" t="str">
            <v>0503029</v>
          </cell>
          <cell r="B449" t="str">
            <v>70628</v>
          </cell>
          <cell r="C449" t="str">
            <v>Primaria</v>
          </cell>
          <cell r="D449" t="str">
            <v>Sector Educación</v>
          </cell>
          <cell r="E449" t="str">
            <v>CHILA</v>
          </cell>
          <cell r="F449" t="str">
            <v>CHILA</v>
          </cell>
          <cell r="G449" t="str">
            <v>Rural</v>
          </cell>
        </row>
        <row r="450">
          <cell r="A450" t="str">
            <v>0242248</v>
          </cell>
          <cell r="B450" t="str">
            <v>70716</v>
          </cell>
          <cell r="C450" t="str">
            <v>Primaria</v>
          </cell>
          <cell r="D450" t="str">
            <v>Sector Educación</v>
          </cell>
          <cell r="E450" t="str">
            <v>SAN JERONIMO DE HULLAGACHI</v>
          </cell>
          <cell r="F450" t="str">
            <v>SAN JERONIMO DE HULLAGACHI</v>
          </cell>
          <cell r="G450" t="str">
            <v>Rural</v>
          </cell>
        </row>
        <row r="451">
          <cell r="A451" t="str">
            <v>0631374</v>
          </cell>
          <cell r="B451" t="str">
            <v>70698</v>
          </cell>
          <cell r="C451" t="str">
            <v>Primaria</v>
          </cell>
          <cell r="D451" t="str">
            <v>Sector Educación</v>
          </cell>
          <cell r="E451" t="str">
            <v>TUNQUIPA</v>
          </cell>
          <cell r="F451" t="str">
            <v>TUNQUIPA</v>
          </cell>
          <cell r="G451" t="str">
            <v>Rural</v>
          </cell>
        </row>
        <row r="452">
          <cell r="A452" t="str">
            <v>0231027</v>
          </cell>
          <cell r="B452" t="str">
            <v>70095</v>
          </cell>
          <cell r="C452" t="str">
            <v>Primaria</v>
          </cell>
          <cell r="D452" t="str">
            <v>Sector Educación</v>
          </cell>
          <cell r="E452" t="str">
            <v>POTOJANI CHICO</v>
          </cell>
          <cell r="F452" t="str">
            <v>POTOJANI CHICO</v>
          </cell>
          <cell r="G452" t="str">
            <v>Rural</v>
          </cell>
        </row>
        <row r="453">
          <cell r="A453" t="str">
            <v>0231662</v>
          </cell>
          <cell r="B453" t="str">
            <v>70159</v>
          </cell>
          <cell r="C453" t="str">
            <v>Primaria</v>
          </cell>
          <cell r="D453" t="str">
            <v>Sector Educación</v>
          </cell>
          <cell r="E453" t="str">
            <v>CHILATA</v>
          </cell>
          <cell r="F453" t="str">
            <v>CHILATA</v>
          </cell>
          <cell r="G453" t="str">
            <v>Rural</v>
          </cell>
        </row>
        <row r="454">
          <cell r="A454" t="str">
            <v>0549105</v>
          </cell>
          <cell r="B454" t="str">
            <v>70678</v>
          </cell>
          <cell r="C454" t="str">
            <v>Primaria</v>
          </cell>
          <cell r="D454" t="str">
            <v>Sector Educación</v>
          </cell>
          <cell r="E454" t="str">
            <v>HUILASIPE</v>
          </cell>
          <cell r="F454" t="str">
            <v>HUILASIPI</v>
          </cell>
          <cell r="G454" t="str">
            <v>Rural</v>
          </cell>
        </row>
        <row r="455">
          <cell r="A455" t="str">
            <v>1571439</v>
          </cell>
          <cell r="B455" t="str">
            <v>SEÑOR DE HUANCA</v>
          </cell>
          <cell r="C455" t="str">
            <v>Secundaria</v>
          </cell>
          <cell r="D455" t="str">
            <v>Sector Educación</v>
          </cell>
          <cell r="E455" t="str">
            <v>CACHIPASCANA</v>
          </cell>
          <cell r="F455" t="str">
            <v>CACHIPASCANA</v>
          </cell>
          <cell r="G455" t="str">
            <v>Rural</v>
          </cell>
        </row>
        <row r="456">
          <cell r="A456" t="str">
            <v>1372861</v>
          </cell>
          <cell r="B456" t="str">
            <v>TECNICO AGROPECUARIO CHARAMAYA</v>
          </cell>
          <cell r="C456" t="str">
            <v>Secundaria</v>
          </cell>
          <cell r="D456" t="str">
            <v>Sector Educación</v>
          </cell>
          <cell r="E456" t="str">
            <v>CHARAMAYA S/N</v>
          </cell>
          <cell r="F456" t="str">
            <v>CHARAMAYA</v>
          </cell>
          <cell r="G456" t="str">
            <v>Rural</v>
          </cell>
        </row>
        <row r="457">
          <cell r="A457" t="str">
            <v>1372879</v>
          </cell>
          <cell r="B457" t="str">
            <v>MILITAR INCA MANCO CAPAC</v>
          </cell>
          <cell r="C457" t="str">
            <v>Secundaria</v>
          </cell>
          <cell r="D457" t="str">
            <v>Otro sector público (FF.AA.)</v>
          </cell>
          <cell r="E457" t="str">
            <v>AVENIDA EJERCITO S/N</v>
          </cell>
          <cell r="F457" t="str">
            <v>CHANU CHANU ETAPA 1</v>
          </cell>
          <cell r="G457" t="str">
            <v>Urbana</v>
          </cell>
        </row>
        <row r="458">
          <cell r="A458" t="str">
            <v>1372853</v>
          </cell>
          <cell r="B458" t="str">
            <v>380</v>
          </cell>
          <cell r="C458" t="str">
            <v>Inicial - Jardín</v>
          </cell>
          <cell r="D458" t="str">
            <v>Sector Educación</v>
          </cell>
          <cell r="E458" t="str">
            <v>HUAR IJUYO</v>
          </cell>
          <cell r="F458" t="str">
            <v>HUARIJUYO</v>
          </cell>
          <cell r="G458" t="str">
            <v>Rural</v>
          </cell>
        </row>
        <row r="459">
          <cell r="A459" t="str">
            <v>1376946</v>
          </cell>
          <cell r="B459" t="str">
            <v>EL RECREO ESCOLAR</v>
          </cell>
          <cell r="C459" t="str">
            <v>Inicial - Jardín</v>
          </cell>
          <cell r="D459" t="str">
            <v>Asociación civil / Inst.Benéfica</v>
          </cell>
          <cell r="E459" t="str">
            <v>MANZANA S LOTE 02</v>
          </cell>
          <cell r="F459" t="str">
            <v>PUNO</v>
          </cell>
          <cell r="G459" t="str">
            <v>Urbana</v>
          </cell>
        </row>
        <row r="460">
          <cell r="A460" t="str">
            <v>1376938</v>
          </cell>
          <cell r="B460" t="str">
            <v>CRFA AMANECER QOLLA</v>
          </cell>
          <cell r="C460" t="str">
            <v>Secundaria</v>
          </cell>
          <cell r="D460" t="str">
            <v>Convenio con Sector Educación</v>
          </cell>
          <cell r="E460" t="str">
            <v>TICANIPAMPA</v>
          </cell>
          <cell r="F460" t="str">
            <v>TICANIPAMPA</v>
          </cell>
          <cell r="G460" t="str">
            <v>Rural</v>
          </cell>
        </row>
        <row r="461">
          <cell r="A461" t="str">
            <v>1385061</v>
          </cell>
          <cell r="B461" t="str">
            <v>CCAPALLA</v>
          </cell>
          <cell r="C461" t="str">
            <v>Secundaria</v>
          </cell>
          <cell r="D461" t="str">
            <v>Sector Educación</v>
          </cell>
          <cell r="E461" t="str">
            <v>CCAPALLO</v>
          </cell>
          <cell r="F461" t="str">
            <v>CCOPAYA</v>
          </cell>
          <cell r="G461" t="str">
            <v>Rural</v>
          </cell>
        </row>
        <row r="462">
          <cell r="A462" t="str">
            <v>1400738</v>
          </cell>
          <cell r="B462" t="str">
            <v>INCHUPALLA</v>
          </cell>
          <cell r="C462" t="str">
            <v>Secundaria</v>
          </cell>
          <cell r="D462" t="str">
            <v>Municipalidad</v>
          </cell>
          <cell r="E462" t="str">
            <v>INCHUPALLA</v>
          </cell>
          <cell r="F462" t="str">
            <v>INCHUPALLA</v>
          </cell>
          <cell r="G462" t="str">
            <v>Rural</v>
          </cell>
        </row>
        <row r="463">
          <cell r="A463" t="str">
            <v>1414721</v>
          </cell>
          <cell r="B463" t="str">
            <v>396</v>
          </cell>
          <cell r="C463" t="str">
            <v>Inicial - Jardín</v>
          </cell>
          <cell r="D463" t="str">
            <v>Sector Educación</v>
          </cell>
          <cell r="E463" t="str">
            <v>JILATAMARCA</v>
          </cell>
          <cell r="F463" t="str">
            <v>JILATAMARCA</v>
          </cell>
          <cell r="G463" t="str">
            <v>Rural</v>
          </cell>
        </row>
        <row r="464">
          <cell r="A464" t="str">
            <v>1418169</v>
          </cell>
          <cell r="B464" t="str">
            <v>AYMARA</v>
          </cell>
          <cell r="C464" t="str">
            <v>Secundaria</v>
          </cell>
          <cell r="D464" t="str">
            <v>Municipalidad</v>
          </cell>
          <cell r="E464" t="str">
            <v>AVENIDA TUPAC AMARU</v>
          </cell>
          <cell r="F464" t="str">
            <v>ACORA</v>
          </cell>
          <cell r="G464" t="str">
            <v>Urbana</v>
          </cell>
        </row>
        <row r="465">
          <cell r="A465" t="str">
            <v>1436302</v>
          </cell>
          <cell r="B465" t="str">
            <v>CLAUDIO GALENO</v>
          </cell>
          <cell r="C465" t="str">
            <v>Inicial - Jardín</v>
          </cell>
          <cell r="D465" t="str">
            <v>Particular</v>
          </cell>
          <cell r="E465" t="str">
            <v>JIRON TEODORO VALCARCEL 136</v>
          </cell>
          <cell r="F465" t="str">
            <v>PUNO</v>
          </cell>
          <cell r="G465" t="str">
            <v>Urbana</v>
          </cell>
        </row>
        <row r="466">
          <cell r="A466" t="str">
            <v>1436310</v>
          </cell>
          <cell r="B466" t="str">
            <v>ESDIT</v>
          </cell>
          <cell r="C466" t="str">
            <v>Técnico Productiva</v>
          </cell>
          <cell r="D466" t="str">
            <v>Particular</v>
          </cell>
          <cell r="E466" t="str">
            <v>JIRON LAMPA 315</v>
          </cell>
          <cell r="F466" t="str">
            <v>PUNO</v>
          </cell>
          <cell r="G466" t="str">
            <v>Urbana</v>
          </cell>
        </row>
        <row r="467">
          <cell r="A467" t="str">
            <v>1438746</v>
          </cell>
          <cell r="B467" t="str">
            <v>JAMES BALDWIN</v>
          </cell>
          <cell r="C467" t="str">
            <v>Inicial - Jardín</v>
          </cell>
          <cell r="D467" t="str">
            <v>Particular</v>
          </cell>
          <cell r="E467" t="str">
            <v>AVENIDA CIRCUNVALACION SUR 730</v>
          </cell>
          <cell r="F467" t="str">
            <v>SAN ANTONIO</v>
          </cell>
          <cell r="G467" t="str">
            <v>Urbana</v>
          </cell>
        </row>
        <row r="468">
          <cell r="A468" t="str">
            <v>1438753</v>
          </cell>
          <cell r="B468" t="str">
            <v>MARIA TERESA DE CALCUTA</v>
          </cell>
          <cell r="C468" t="str">
            <v>Secundaria</v>
          </cell>
          <cell r="D468" t="str">
            <v>Particular</v>
          </cell>
          <cell r="E468" t="str">
            <v>CALLE CAÑETE 164</v>
          </cell>
          <cell r="F468" t="str">
            <v>PROGRESO</v>
          </cell>
          <cell r="G468" t="str">
            <v>Urbana</v>
          </cell>
        </row>
        <row r="469">
          <cell r="A469" t="str">
            <v>1438761</v>
          </cell>
          <cell r="B469" t="str">
            <v>CRAMER</v>
          </cell>
          <cell r="C469" t="str">
            <v>Primaria</v>
          </cell>
          <cell r="D469" t="str">
            <v>Particular</v>
          </cell>
          <cell r="E469" t="str">
            <v>JIRON 4 DE NOVIEMBRE 548</v>
          </cell>
          <cell r="F469" t="str">
            <v>BARRIO SAN MARTIN</v>
          </cell>
          <cell r="G469" t="str">
            <v>Urbana</v>
          </cell>
        </row>
        <row r="470">
          <cell r="A470" t="str">
            <v>1438779</v>
          </cell>
          <cell r="B470" t="str">
            <v>CRAMER</v>
          </cell>
          <cell r="C470" t="str">
            <v>Secundaria</v>
          </cell>
          <cell r="D470" t="str">
            <v>Particular</v>
          </cell>
          <cell r="E470" t="str">
            <v>JIRON 4 DE NOVIEMBRE 548</v>
          </cell>
          <cell r="F470" t="str">
            <v>BARRIO SAN MARTIN</v>
          </cell>
          <cell r="G470" t="str">
            <v>Urbana</v>
          </cell>
        </row>
        <row r="471">
          <cell r="A471" t="str">
            <v>1438787</v>
          </cell>
          <cell r="B471" t="str">
            <v>PUKARA</v>
          </cell>
          <cell r="C471" t="str">
            <v>Inicial - Jardín</v>
          </cell>
          <cell r="D471" t="str">
            <v>Particular</v>
          </cell>
          <cell r="E471" t="str">
            <v>AVENIDA CHULLUNI 199</v>
          </cell>
          <cell r="F471" t="str">
            <v>NUEVA ESPERANZA</v>
          </cell>
          <cell r="G471" t="str">
            <v>Urbana</v>
          </cell>
        </row>
        <row r="472">
          <cell r="A472" t="str">
            <v>1470962</v>
          </cell>
          <cell r="B472" t="str">
            <v>1189 LA MERCED</v>
          </cell>
          <cell r="C472" t="str">
            <v>Inicial - Jardín</v>
          </cell>
          <cell r="D472" t="str">
            <v>Sector Educación</v>
          </cell>
          <cell r="E472" t="str">
            <v>CHANCACHI COMUNIDAD</v>
          </cell>
          <cell r="F472" t="str">
            <v>CHANCACHI</v>
          </cell>
          <cell r="G472" t="str">
            <v>Rural</v>
          </cell>
        </row>
        <row r="473">
          <cell r="A473" t="str">
            <v>1470970</v>
          </cell>
          <cell r="B473" t="str">
            <v>1190 ESTRELLITAS DEL SABER</v>
          </cell>
          <cell r="C473" t="str">
            <v>Inicial - Jardín</v>
          </cell>
          <cell r="D473" t="str">
            <v>Sector Educación</v>
          </cell>
          <cell r="E473" t="str">
            <v>MIRAFLORES</v>
          </cell>
          <cell r="F473" t="str">
            <v>PUNO</v>
          </cell>
          <cell r="G473" t="str">
            <v>Urbana</v>
          </cell>
        </row>
        <row r="474">
          <cell r="A474" t="str">
            <v>1470988</v>
          </cell>
          <cell r="B474" t="str">
            <v>1191 SANTA BARBARA</v>
          </cell>
          <cell r="C474" t="str">
            <v>Inicial - Jardín</v>
          </cell>
          <cell r="D474" t="str">
            <v>Sector Educación</v>
          </cell>
          <cell r="E474" t="str">
            <v>MORO</v>
          </cell>
          <cell r="F474" t="str">
            <v>MORO</v>
          </cell>
          <cell r="G474" t="str">
            <v>Rural</v>
          </cell>
        </row>
        <row r="475">
          <cell r="A475" t="str">
            <v>1471002</v>
          </cell>
          <cell r="B475" t="str">
            <v>1192</v>
          </cell>
          <cell r="C475" t="str">
            <v>Inicial - Jardín</v>
          </cell>
          <cell r="D475" t="str">
            <v>Sector Educación</v>
          </cell>
          <cell r="E475" t="str">
            <v>SAN JERONIMO DE HULLAGACHI</v>
          </cell>
          <cell r="F475" t="str">
            <v>SAN JERONIMO DE HULLAGACHI</v>
          </cell>
          <cell r="G475" t="str">
            <v>Rural</v>
          </cell>
        </row>
        <row r="476">
          <cell r="A476" t="str">
            <v>1470863</v>
          </cell>
          <cell r="B476" t="str">
            <v>1204 LOS PEQUEÑOS CONQUISTADORES</v>
          </cell>
          <cell r="C476" t="str">
            <v>Inicial - Jardín</v>
          </cell>
          <cell r="D476" t="str">
            <v>Sector Educación</v>
          </cell>
          <cell r="E476" t="str">
            <v>ANCCACCA</v>
          </cell>
          <cell r="F476" t="str">
            <v>ANCACCA</v>
          </cell>
          <cell r="G476" t="str">
            <v>Rural</v>
          </cell>
        </row>
        <row r="477">
          <cell r="A477" t="str">
            <v>1470939</v>
          </cell>
          <cell r="B477" t="str">
            <v>1193</v>
          </cell>
          <cell r="C477" t="str">
            <v>Inicial - Jardín</v>
          </cell>
          <cell r="D477" t="str">
            <v>Sector Educación</v>
          </cell>
          <cell r="E477" t="str">
            <v>CULTA</v>
          </cell>
          <cell r="F477" t="str">
            <v>CULTA</v>
          </cell>
          <cell r="G477" t="str">
            <v>Rural</v>
          </cell>
        </row>
        <row r="478">
          <cell r="A478" t="str">
            <v>1470871</v>
          </cell>
          <cell r="B478" t="str">
            <v>1194 JEAN PIAGET</v>
          </cell>
          <cell r="C478" t="str">
            <v>Inicial - Jardín</v>
          </cell>
          <cell r="D478" t="str">
            <v>Sector Educación</v>
          </cell>
          <cell r="E478" t="str">
            <v>AYRUMAS CARUMAS</v>
          </cell>
          <cell r="F478" t="str">
            <v>AYRUMAS CARUMAS</v>
          </cell>
          <cell r="G478" t="str">
            <v>Rural</v>
          </cell>
        </row>
        <row r="479">
          <cell r="A479" t="str">
            <v>1470913</v>
          </cell>
          <cell r="B479" t="str">
            <v>1195 NUEVO PARAISO</v>
          </cell>
          <cell r="C479" t="str">
            <v>Inicial - Jardín</v>
          </cell>
          <cell r="D479" t="str">
            <v>Sector Educación</v>
          </cell>
          <cell r="E479" t="str">
            <v>CHALLACOLLO</v>
          </cell>
          <cell r="F479" t="str">
            <v>CHALLOCOLLO</v>
          </cell>
          <cell r="G479" t="str">
            <v>Rural</v>
          </cell>
        </row>
        <row r="480">
          <cell r="A480" t="str">
            <v>1470996</v>
          </cell>
          <cell r="B480" t="str">
            <v>1196 LOS ANGELES DE SANTA ROSA</v>
          </cell>
          <cell r="C480" t="str">
            <v>Inicial - Jardín</v>
          </cell>
          <cell r="D480" t="str">
            <v>Sector Educación</v>
          </cell>
          <cell r="E480" t="str">
            <v>SANTA ROSA</v>
          </cell>
          <cell r="F480" t="str">
            <v>AMANTANI</v>
          </cell>
          <cell r="G480" t="str">
            <v>Rural</v>
          </cell>
        </row>
        <row r="481">
          <cell r="A481" t="str">
            <v>1470954</v>
          </cell>
          <cell r="B481" t="str">
            <v>1197 SOR ANA DE LOS ANGELES</v>
          </cell>
          <cell r="C481" t="str">
            <v>Inicial - Jardín</v>
          </cell>
          <cell r="D481" t="str">
            <v>Sector Educación</v>
          </cell>
          <cell r="E481" t="str">
            <v>PUEBLO</v>
          </cell>
          <cell r="F481" t="str">
            <v>AMANTANI</v>
          </cell>
          <cell r="G481" t="str">
            <v>Rural</v>
          </cell>
        </row>
        <row r="482">
          <cell r="A482" t="str">
            <v>1470947</v>
          </cell>
          <cell r="B482" t="str">
            <v>1198 NIÑO JESUS DE PRAGA</v>
          </cell>
          <cell r="C482" t="str">
            <v>Inicial - Jardín</v>
          </cell>
          <cell r="D482" t="str">
            <v>Sector Educación</v>
          </cell>
          <cell r="E482" t="str">
            <v>CUSINI</v>
          </cell>
          <cell r="F482" t="str">
            <v>CUSINI</v>
          </cell>
          <cell r="G482" t="str">
            <v>Rural</v>
          </cell>
        </row>
        <row r="483">
          <cell r="A483" t="str">
            <v>1470897</v>
          </cell>
          <cell r="B483" t="str">
            <v>1199 SAN JUAN DE CAPANO</v>
          </cell>
          <cell r="C483" t="str">
            <v>Inicial - Jardín</v>
          </cell>
          <cell r="D483" t="str">
            <v>Sector Educación</v>
          </cell>
          <cell r="E483" t="str">
            <v>CAPANO</v>
          </cell>
          <cell r="F483" t="str">
            <v>CAPANO</v>
          </cell>
          <cell r="G483" t="str">
            <v>Rural</v>
          </cell>
        </row>
        <row r="484">
          <cell r="A484" t="str">
            <v>1470921</v>
          </cell>
          <cell r="B484" t="str">
            <v>1200 SEMILLITAS DEL SABER</v>
          </cell>
          <cell r="C484" t="str">
            <v>Inicial - Jardín</v>
          </cell>
          <cell r="D484" t="str">
            <v>Sector Educación</v>
          </cell>
          <cell r="E484" t="str">
            <v>CHAPA</v>
          </cell>
          <cell r="F484" t="str">
            <v>CHAPA</v>
          </cell>
          <cell r="G484" t="str">
            <v>Rural</v>
          </cell>
        </row>
        <row r="485">
          <cell r="A485" t="str">
            <v>1470889</v>
          </cell>
          <cell r="B485" t="str">
            <v>1201</v>
          </cell>
          <cell r="C485" t="str">
            <v>Inicial - Jardín</v>
          </cell>
          <cell r="D485" t="str">
            <v>Sector Educación</v>
          </cell>
          <cell r="E485" t="str">
            <v>AÑO CALLEJON</v>
          </cell>
          <cell r="F485" t="str">
            <v>AÑO CALLEJON</v>
          </cell>
          <cell r="G485" t="str">
            <v>Rural</v>
          </cell>
        </row>
        <row r="486">
          <cell r="A486" t="str">
            <v>1470905</v>
          </cell>
          <cell r="B486" t="str">
            <v>1202 QORI SONCCO</v>
          </cell>
          <cell r="C486" t="str">
            <v>Inicial - Jardín</v>
          </cell>
          <cell r="D486" t="str">
            <v>Sector Educación</v>
          </cell>
          <cell r="E486" t="str">
            <v>CARI CARI</v>
          </cell>
          <cell r="F486" t="str">
            <v>CARI CARI</v>
          </cell>
          <cell r="G486" t="str">
            <v>Rural</v>
          </cell>
        </row>
        <row r="487">
          <cell r="A487" t="str">
            <v>1525591</v>
          </cell>
          <cell r="B487" t="str">
            <v>1203 PASITOS DE ORO</v>
          </cell>
          <cell r="C487" t="str">
            <v>Inicial - Jardín</v>
          </cell>
          <cell r="D487" t="str">
            <v>Sector Educación</v>
          </cell>
          <cell r="E487" t="str">
            <v>PORTEÑO</v>
          </cell>
          <cell r="F487" t="str">
            <v>PUNO</v>
          </cell>
          <cell r="G487" t="str">
            <v>Urbana</v>
          </cell>
        </row>
        <row r="488">
          <cell r="A488" t="str">
            <v>1525583</v>
          </cell>
          <cell r="B488" t="str">
            <v>401 NIÑO JESUS</v>
          </cell>
          <cell r="C488" t="str">
            <v>Inicial - Jardín</v>
          </cell>
          <cell r="D488" t="str">
            <v>Sector Educación</v>
          </cell>
          <cell r="E488" t="str">
            <v>HUYRAPATA</v>
          </cell>
          <cell r="F488" t="str">
            <v>HUAIRAPATA</v>
          </cell>
          <cell r="G488" t="str">
            <v>Rural</v>
          </cell>
        </row>
        <row r="489">
          <cell r="A489" t="str">
            <v>2036613</v>
          </cell>
          <cell r="B489" t="str">
            <v>ANDRES AVELINO CACERES</v>
          </cell>
          <cell r="C489" t="str">
            <v>Inical No Escolarizado</v>
          </cell>
          <cell r="D489" t="str">
            <v>Sector Educación</v>
          </cell>
          <cell r="E489" t="str">
            <v>JIRON HUASCAR S/N</v>
          </cell>
          <cell r="F489" t="str">
            <v>ANDRES AVELINO CACERES</v>
          </cell>
          <cell r="G489" t="str">
            <v>Urbana</v>
          </cell>
        </row>
        <row r="490">
          <cell r="A490" t="str">
            <v>2067826</v>
          </cell>
          <cell r="B490" t="str">
            <v>CHINCHERA</v>
          </cell>
          <cell r="C490" t="str">
            <v>Inical No Escolarizado</v>
          </cell>
          <cell r="D490" t="str">
            <v>Sector Educación</v>
          </cell>
          <cell r="E490" t="str">
            <v>CHINCHERA</v>
          </cell>
          <cell r="F490" t="str">
            <v>CHINCHERA</v>
          </cell>
          <cell r="G490" t="str">
            <v>Rural</v>
          </cell>
        </row>
        <row r="491">
          <cell r="A491" t="str">
            <v>2037434</v>
          </cell>
          <cell r="B491" t="str">
            <v>MANTO</v>
          </cell>
          <cell r="C491" t="str">
            <v>Inical No Escolarizado</v>
          </cell>
          <cell r="D491" t="str">
            <v>Sector Educación</v>
          </cell>
          <cell r="E491" t="str">
            <v>PASAJE DOS MIL 124</v>
          </cell>
          <cell r="F491" t="str">
            <v>MANTO</v>
          </cell>
          <cell r="G491" t="str">
            <v>Urbana</v>
          </cell>
        </row>
        <row r="492">
          <cell r="A492" t="str">
            <v>2067805</v>
          </cell>
          <cell r="B492" t="str">
            <v>CHINCHERA CENTRAL</v>
          </cell>
          <cell r="C492" t="str">
            <v>Inical No Escolarizado</v>
          </cell>
          <cell r="D492" t="str">
            <v>Sector Educación</v>
          </cell>
          <cell r="E492" t="str">
            <v>CHINCHERA CENTRAL</v>
          </cell>
          <cell r="F492" t="str">
            <v>CHINCHERA</v>
          </cell>
          <cell r="G492" t="str">
            <v>Rural</v>
          </cell>
        </row>
        <row r="493">
          <cell r="A493" t="str">
            <v>2063706</v>
          </cell>
          <cell r="B493" t="str">
            <v>CONCACHI II</v>
          </cell>
          <cell r="C493" t="str">
            <v>Inical No Escolarizado</v>
          </cell>
          <cell r="D493" t="str">
            <v>Sector Educación</v>
          </cell>
          <cell r="E493" t="str">
            <v>CONCACHI</v>
          </cell>
          <cell r="F493" t="str">
            <v>CONCACHI</v>
          </cell>
          <cell r="G493" t="str">
            <v>Rural</v>
          </cell>
        </row>
        <row r="494">
          <cell r="A494" t="str">
            <v>2062912</v>
          </cell>
          <cell r="B494" t="str">
            <v>CARITAMAYA A</v>
          </cell>
          <cell r="C494" t="str">
            <v>Inical No Escolarizado</v>
          </cell>
          <cell r="D494" t="str">
            <v>Sector Educación</v>
          </cell>
          <cell r="E494" t="str">
            <v>CARITAMAYA</v>
          </cell>
          <cell r="F494" t="str">
            <v>CARITAMAYA</v>
          </cell>
          <cell r="G494" t="str">
            <v>Rural</v>
          </cell>
        </row>
        <row r="495">
          <cell r="A495" t="str">
            <v>2062907</v>
          </cell>
          <cell r="B495" t="str">
            <v>MOLLOCO A</v>
          </cell>
          <cell r="C495" t="str">
            <v>Inical No Escolarizado</v>
          </cell>
          <cell r="D495" t="str">
            <v>Sector Educación</v>
          </cell>
          <cell r="E495" t="str">
            <v>MOLLOCO</v>
          </cell>
          <cell r="F495" t="str">
            <v>MOLLOCO</v>
          </cell>
          <cell r="G495" t="str">
            <v>Rural</v>
          </cell>
        </row>
        <row r="496">
          <cell r="A496" t="str">
            <v>2038929</v>
          </cell>
          <cell r="B496" t="str">
            <v>SIMON BOLIVAR B</v>
          </cell>
          <cell r="C496" t="str">
            <v>Inical No Escolarizado</v>
          </cell>
          <cell r="D496" t="str">
            <v>Sector Educación</v>
          </cell>
          <cell r="E496" t="str">
            <v>JIRON RICARDO PALMA 276</v>
          </cell>
          <cell r="F496" t="str">
            <v>PUNO</v>
          </cell>
          <cell r="G496" t="str">
            <v>Urbana</v>
          </cell>
        </row>
        <row r="497">
          <cell r="A497" t="str">
            <v>2068608</v>
          </cell>
          <cell r="B497" t="str">
            <v>POTOJANI GRANDE I</v>
          </cell>
          <cell r="C497" t="str">
            <v>Inical No Escolarizado</v>
          </cell>
          <cell r="D497" t="str">
            <v>Sector Educación</v>
          </cell>
          <cell r="E497" t="str">
            <v>POTOJANI GRANDE I</v>
          </cell>
          <cell r="F497" t="str">
            <v>POTOJANI GRANDE</v>
          </cell>
          <cell r="G497" t="str">
            <v>Rural</v>
          </cell>
        </row>
        <row r="498">
          <cell r="A498" t="str">
            <v>2070518</v>
          </cell>
          <cell r="B498" t="str">
            <v>ICHU RAYA</v>
          </cell>
          <cell r="C498" t="str">
            <v>Inical No Escolarizado</v>
          </cell>
          <cell r="D498" t="str">
            <v>Sector Educación</v>
          </cell>
          <cell r="E498" t="str">
            <v>RAYA</v>
          </cell>
          <cell r="F498" t="str">
            <v>ICHU RAYA</v>
          </cell>
          <cell r="G498" t="str">
            <v>Rural</v>
          </cell>
        </row>
        <row r="499">
          <cell r="A499" t="str">
            <v>2138713</v>
          </cell>
          <cell r="B499" t="str">
            <v>VICTORIA</v>
          </cell>
          <cell r="C499" t="str">
            <v>Inical No Escolarizado</v>
          </cell>
          <cell r="D499" t="str">
            <v>Sector Educación</v>
          </cell>
          <cell r="E499" t="str">
            <v>VICTORIA</v>
          </cell>
          <cell r="F499" t="str">
            <v>ACORA</v>
          </cell>
          <cell r="G499" t="str">
            <v>Urbana</v>
          </cell>
        </row>
        <row r="500">
          <cell r="A500" t="str">
            <v>2059511</v>
          </cell>
          <cell r="B500" t="str">
            <v>CAPULLITOS</v>
          </cell>
          <cell r="C500" t="str">
            <v>Inical No Escolarizado</v>
          </cell>
          <cell r="D500" t="str">
            <v>Sector Educación</v>
          </cell>
          <cell r="E500" t="str">
            <v>AVENIDA TECNICA</v>
          </cell>
          <cell r="F500" t="str">
            <v>ACORA</v>
          </cell>
          <cell r="G500" t="str">
            <v>Urbana</v>
          </cell>
        </row>
        <row r="501">
          <cell r="A501" t="str">
            <v>2049602</v>
          </cell>
          <cell r="B501" t="str">
            <v>SILICACHI</v>
          </cell>
          <cell r="C501" t="str">
            <v>Inical No Escolarizado</v>
          </cell>
          <cell r="D501" t="str">
            <v>Sector Educación</v>
          </cell>
          <cell r="E501" t="str">
            <v>SILACACHI</v>
          </cell>
          <cell r="F501" t="str">
            <v>SILACACHI</v>
          </cell>
          <cell r="G501" t="str">
            <v>Rural</v>
          </cell>
        </row>
        <row r="502">
          <cell r="A502" t="str">
            <v>2049604</v>
          </cell>
          <cell r="B502" t="str">
            <v>HUERTANO</v>
          </cell>
          <cell r="C502" t="str">
            <v>Inical No Escolarizado</v>
          </cell>
          <cell r="D502" t="str">
            <v>Sector Educación</v>
          </cell>
          <cell r="E502" t="str">
            <v>CAPANO</v>
          </cell>
          <cell r="F502" t="str">
            <v>CAPANO</v>
          </cell>
          <cell r="G502" t="str">
            <v>Rural</v>
          </cell>
        </row>
        <row r="503">
          <cell r="A503" t="str">
            <v>2050007</v>
          </cell>
          <cell r="B503" t="str">
            <v>HILATA A</v>
          </cell>
          <cell r="C503" t="str">
            <v>Inical No Escolarizado</v>
          </cell>
          <cell r="D503" t="str">
            <v>Sector Educación</v>
          </cell>
          <cell r="E503" t="str">
            <v>HILATA</v>
          </cell>
          <cell r="F503" t="str">
            <v>HILATA</v>
          </cell>
          <cell r="G503" t="str">
            <v>Rural</v>
          </cell>
        </row>
        <row r="504">
          <cell r="A504" t="str">
            <v>2039001</v>
          </cell>
          <cell r="B504" t="str">
            <v>PAMPILLA A</v>
          </cell>
          <cell r="C504" t="str">
            <v>Inical No Escolarizado</v>
          </cell>
          <cell r="D504" t="str">
            <v>Sector Educación</v>
          </cell>
          <cell r="E504" t="str">
            <v>JIRON PROGRESO 328</v>
          </cell>
          <cell r="F504" t="str">
            <v>PAMPILLA</v>
          </cell>
          <cell r="G504" t="str">
            <v>Urbana</v>
          </cell>
        </row>
        <row r="505">
          <cell r="A505" t="str">
            <v>2039002</v>
          </cell>
          <cell r="B505" t="str">
            <v>PAMPILLA B</v>
          </cell>
          <cell r="C505" t="str">
            <v>Inical No Escolarizado</v>
          </cell>
          <cell r="D505" t="str">
            <v>Sector Educación</v>
          </cell>
          <cell r="E505" t="str">
            <v>JIRON 17 DE JULIO 215</v>
          </cell>
          <cell r="F505" t="str">
            <v>PAMPILLA</v>
          </cell>
          <cell r="G505" t="str">
            <v>Urbana</v>
          </cell>
        </row>
        <row r="506">
          <cell r="A506" t="str">
            <v>2039007</v>
          </cell>
          <cell r="B506" t="str">
            <v>VALLECITO A</v>
          </cell>
          <cell r="C506" t="str">
            <v>Inical No Escolarizado</v>
          </cell>
          <cell r="D506" t="str">
            <v>Sector Educación</v>
          </cell>
          <cell r="E506" t="str">
            <v>JIRON CANCHARANI 333</v>
          </cell>
          <cell r="F506" t="str">
            <v>PUNO</v>
          </cell>
          <cell r="G506" t="str">
            <v>Urbana</v>
          </cell>
        </row>
        <row r="507">
          <cell r="A507" t="str">
            <v>2039003</v>
          </cell>
          <cell r="B507" t="str">
            <v>PORTEÑO A</v>
          </cell>
          <cell r="C507" t="str">
            <v>Inical No Escolarizado</v>
          </cell>
          <cell r="D507" t="str">
            <v>Sector Educación</v>
          </cell>
          <cell r="E507" t="str">
            <v>JIRON PROGRESO 131</v>
          </cell>
          <cell r="F507" t="str">
            <v>PUNO</v>
          </cell>
          <cell r="G507" t="str">
            <v>Urbana</v>
          </cell>
        </row>
        <row r="508">
          <cell r="A508" t="str">
            <v>2039004</v>
          </cell>
          <cell r="B508" t="str">
            <v>PORTEÑO B</v>
          </cell>
          <cell r="C508" t="str">
            <v>Inical No Escolarizado</v>
          </cell>
          <cell r="D508" t="str">
            <v>Sector Educación</v>
          </cell>
          <cell r="E508" t="str">
            <v>JIRON JULI 210</v>
          </cell>
          <cell r="F508" t="str">
            <v>PUNO</v>
          </cell>
          <cell r="G508" t="str">
            <v>Urbana</v>
          </cell>
        </row>
        <row r="509">
          <cell r="A509" t="str">
            <v>2039008</v>
          </cell>
          <cell r="B509" t="str">
            <v>SALCEDO</v>
          </cell>
          <cell r="C509" t="str">
            <v>Inical No Escolarizado</v>
          </cell>
          <cell r="D509" t="str">
            <v>Sector Educación</v>
          </cell>
          <cell r="E509" t="str">
            <v>BARRIO SALCEDO</v>
          </cell>
          <cell r="F509" t="str">
            <v>PUNO</v>
          </cell>
          <cell r="G509" t="str">
            <v>Urbana</v>
          </cell>
        </row>
        <row r="510">
          <cell r="A510" t="str">
            <v>2038209</v>
          </cell>
          <cell r="B510" t="str">
            <v>INDEPENDENCIA</v>
          </cell>
          <cell r="C510" t="str">
            <v>Inical No Escolarizado</v>
          </cell>
          <cell r="D510" t="str">
            <v>Sector Educación</v>
          </cell>
          <cell r="E510" t="str">
            <v>JIRON INDEPENDENCIA 581</v>
          </cell>
          <cell r="F510" t="str">
            <v>PUNO</v>
          </cell>
          <cell r="G510" t="str">
            <v>Urbana</v>
          </cell>
        </row>
        <row r="511">
          <cell r="A511" t="str">
            <v>2038915</v>
          </cell>
          <cell r="B511" t="str">
            <v>SIMON BOLIVAR A</v>
          </cell>
          <cell r="C511" t="str">
            <v>Inical No Escolarizado</v>
          </cell>
          <cell r="D511" t="str">
            <v>Sector Educación</v>
          </cell>
          <cell r="E511" t="str">
            <v>JIRON RICARDO PALMA 276</v>
          </cell>
          <cell r="F511" t="str">
            <v>PUNO</v>
          </cell>
          <cell r="G511" t="str">
            <v>Urbana</v>
          </cell>
        </row>
        <row r="512">
          <cell r="A512" t="str">
            <v>1540210</v>
          </cell>
          <cell r="B512" t="str">
            <v>1205</v>
          </cell>
          <cell r="C512" t="str">
            <v>Inicial - Jardín</v>
          </cell>
          <cell r="D512" t="str">
            <v>Sector Educación</v>
          </cell>
          <cell r="E512" t="str">
            <v>SUMITA CORAZON</v>
          </cell>
          <cell r="F512" t="str">
            <v>ISLA TUPIRI CORAZON</v>
          </cell>
          <cell r="G512" t="str">
            <v>Rural</v>
          </cell>
        </row>
        <row r="513">
          <cell r="A513" t="str">
            <v>2138732</v>
          </cell>
          <cell r="B513" t="str">
            <v>CHILLEROTA</v>
          </cell>
          <cell r="C513" t="str">
            <v>Inical No Escolarizado</v>
          </cell>
          <cell r="D513" t="str">
            <v>Sector Educación</v>
          </cell>
          <cell r="E513" t="str">
            <v>SAN MIGUEL DE CHILLEROTA</v>
          </cell>
          <cell r="F513" t="str">
            <v>CHILLEROTA</v>
          </cell>
          <cell r="G513" t="str">
            <v>Rural</v>
          </cell>
        </row>
        <row r="514">
          <cell r="A514" t="str">
            <v>2068615</v>
          </cell>
          <cell r="B514" t="str">
            <v>POTOJANI GRANDE II</v>
          </cell>
          <cell r="C514" t="str">
            <v>Inical No Escolarizado</v>
          </cell>
          <cell r="D514" t="str">
            <v>Sector Educación</v>
          </cell>
          <cell r="E514" t="str">
            <v>POTOJANI GRANDE II</v>
          </cell>
          <cell r="F514" t="str">
            <v>PATOJANI GRANDE</v>
          </cell>
          <cell r="G514" t="str">
            <v>Rural</v>
          </cell>
        </row>
        <row r="515">
          <cell r="A515" t="str">
            <v>2066304</v>
          </cell>
          <cell r="B515" t="str">
            <v>HUANTACACHI</v>
          </cell>
          <cell r="C515" t="str">
            <v>Inical No Escolarizado</v>
          </cell>
          <cell r="D515" t="str">
            <v>Sector Educación</v>
          </cell>
          <cell r="E515" t="str">
            <v>HUANTACACHI</v>
          </cell>
          <cell r="F515" t="str">
            <v>HUATACHI CHILA</v>
          </cell>
          <cell r="G515" t="str">
            <v>Rural</v>
          </cell>
        </row>
        <row r="516">
          <cell r="A516" t="str">
            <v>1541887</v>
          </cell>
          <cell r="B516" t="str">
            <v>FLORENTINO AMEGHINO</v>
          </cell>
          <cell r="C516" t="str">
            <v>Secundaria</v>
          </cell>
          <cell r="D516" t="str">
            <v>Municipalidad</v>
          </cell>
          <cell r="E516" t="str">
            <v>EL DESCANSO</v>
          </cell>
          <cell r="F516" t="str">
            <v>CARITAMAYA</v>
          </cell>
          <cell r="G516" t="str">
            <v>Rural</v>
          </cell>
        </row>
        <row r="517">
          <cell r="A517" t="str">
            <v>2060613</v>
          </cell>
          <cell r="B517" t="str">
            <v>CENTRAL PUKARA</v>
          </cell>
          <cell r="C517" t="str">
            <v>Inical No Escolarizado</v>
          </cell>
          <cell r="D517" t="str">
            <v>Sector Educación</v>
          </cell>
          <cell r="E517" t="str">
            <v>CENTRO PUCARA</v>
          </cell>
          <cell r="F517" t="str">
            <v>CENTRAL PUKARA</v>
          </cell>
          <cell r="G517" t="str">
            <v>Rural</v>
          </cell>
        </row>
        <row r="518">
          <cell r="A518" t="str">
            <v>0114332</v>
          </cell>
          <cell r="B518" t="str">
            <v>ALTO SANTA ROSA</v>
          </cell>
          <cell r="C518" t="str">
            <v>Inical No Escolarizado</v>
          </cell>
          <cell r="D518" t="str">
            <v>Sector Educación</v>
          </cell>
          <cell r="E518" t="str">
            <v>AVENIDA SAN SALVADOR</v>
          </cell>
          <cell r="F518" t="str">
            <v>ALTO SANTA ROSA</v>
          </cell>
          <cell r="G518" t="str">
            <v>Urbana</v>
          </cell>
        </row>
        <row r="519">
          <cell r="A519" t="str">
            <v>2033301</v>
          </cell>
          <cell r="B519" t="str">
            <v>PORTEÑO</v>
          </cell>
          <cell r="C519" t="str">
            <v>Inical No Escolarizado</v>
          </cell>
          <cell r="D519" t="str">
            <v>Sector Educación</v>
          </cell>
          <cell r="E519" t="str">
            <v>JIRON VICTOR ECHAVE 285</v>
          </cell>
          <cell r="F519" t="str">
            <v>PUNO</v>
          </cell>
          <cell r="G519" t="str">
            <v>Urbana</v>
          </cell>
        </row>
        <row r="520">
          <cell r="A520" t="str">
            <v>2033304</v>
          </cell>
          <cell r="B520" t="str">
            <v>RIVERA DEL LAGO</v>
          </cell>
          <cell r="C520" t="str">
            <v>Inical No Escolarizado</v>
          </cell>
          <cell r="D520" t="str">
            <v>Sector Educación</v>
          </cell>
          <cell r="E520" t="str">
            <v>JIRON VICTOR ECHAVE 267</v>
          </cell>
          <cell r="F520" t="str">
            <v>PUNO</v>
          </cell>
          <cell r="G520" t="str">
            <v>Urbana</v>
          </cell>
        </row>
        <row r="521">
          <cell r="A521" t="str">
            <v>2033308</v>
          </cell>
          <cell r="B521" t="str">
            <v>VILLA ZUÑIGA</v>
          </cell>
          <cell r="C521" t="str">
            <v>Inical No Escolarizado</v>
          </cell>
          <cell r="D521" t="str">
            <v>Sector Educación</v>
          </cell>
          <cell r="E521" t="str">
            <v>JIRON PROGRESO 293</v>
          </cell>
          <cell r="F521" t="str">
            <v>PUNO</v>
          </cell>
          <cell r="G521" t="str">
            <v>Urbana</v>
          </cell>
        </row>
        <row r="522">
          <cell r="A522" t="str">
            <v>2033309</v>
          </cell>
          <cell r="B522" t="str">
            <v>SANTA ROSA</v>
          </cell>
          <cell r="C522" t="str">
            <v>Inical No Escolarizado</v>
          </cell>
          <cell r="D522" t="str">
            <v>Sector Educación</v>
          </cell>
          <cell r="E522" t="str">
            <v>JIRON LEONCIO PRADO 180</v>
          </cell>
          <cell r="F522" t="str">
            <v>PUNO</v>
          </cell>
          <cell r="G522" t="str">
            <v>Urbana</v>
          </cell>
        </row>
        <row r="523">
          <cell r="A523" t="str">
            <v>2033311</v>
          </cell>
          <cell r="B523" t="str">
            <v>VILLA HERMOSA</v>
          </cell>
          <cell r="C523" t="str">
            <v>Inical No Escolarizado</v>
          </cell>
          <cell r="D523" t="str">
            <v>Sector Educación</v>
          </cell>
          <cell r="E523" t="str">
            <v>JIRON CIUDAD DE LA PAZ S/N</v>
          </cell>
          <cell r="F523" t="str">
            <v>PUNO</v>
          </cell>
          <cell r="G523" t="str">
            <v>Urbana</v>
          </cell>
        </row>
        <row r="524">
          <cell r="A524" t="str">
            <v>2034101</v>
          </cell>
          <cell r="B524" t="str">
            <v>OJHERANI</v>
          </cell>
          <cell r="C524" t="str">
            <v>Inical No Escolarizado</v>
          </cell>
          <cell r="D524" t="str">
            <v>Sector Educación</v>
          </cell>
          <cell r="E524" t="str">
            <v>CARRETERA PANAMERICANA SUR S/N</v>
          </cell>
          <cell r="F524" t="str">
            <v>OJHERANI</v>
          </cell>
          <cell r="G524" t="str">
            <v>Rural</v>
          </cell>
        </row>
        <row r="525">
          <cell r="A525" t="str">
            <v>2034102</v>
          </cell>
          <cell r="B525" t="str">
            <v>HUAYNA PUCARA</v>
          </cell>
          <cell r="C525" t="str">
            <v>Inical No Escolarizado</v>
          </cell>
          <cell r="D525" t="str">
            <v>Sector Educación</v>
          </cell>
          <cell r="E525" t="str">
            <v>JIRON JUSTO RIQUELME 370</v>
          </cell>
          <cell r="F525" t="str">
            <v>PUNO</v>
          </cell>
          <cell r="G525" t="str">
            <v>Urbana</v>
          </cell>
        </row>
        <row r="526">
          <cell r="A526" t="str">
            <v>2034103</v>
          </cell>
          <cell r="B526" t="str">
            <v>RANCHO PUNCO - SALCEDO</v>
          </cell>
          <cell r="C526" t="str">
            <v>Inical No Escolarizado</v>
          </cell>
          <cell r="D526" t="str">
            <v>Sector Educación</v>
          </cell>
          <cell r="E526" t="str">
            <v>RANCHO PUNCO</v>
          </cell>
          <cell r="F526" t="str">
            <v>LUIS DUEÑAS PERALTA</v>
          </cell>
          <cell r="G526" t="str">
            <v>Urbana</v>
          </cell>
        </row>
        <row r="527">
          <cell r="A527" t="str">
            <v>2034105</v>
          </cell>
          <cell r="B527" t="str">
            <v>SIMON BOLIVAR</v>
          </cell>
          <cell r="C527" t="str">
            <v>Inical No Escolarizado</v>
          </cell>
          <cell r="D527" t="str">
            <v>Sector Educación</v>
          </cell>
          <cell r="E527" t="str">
            <v>SIMON BOLIVAR MZ O LOTE 8</v>
          </cell>
          <cell r="F527" t="str">
            <v>PUNO</v>
          </cell>
          <cell r="G527" t="str">
            <v>Urbana</v>
          </cell>
        </row>
        <row r="528">
          <cell r="A528" t="str">
            <v>2034110</v>
          </cell>
          <cell r="B528" t="str">
            <v>MUNICIPAL PORTEÑO</v>
          </cell>
          <cell r="C528" t="str">
            <v>Inical No Escolarizado</v>
          </cell>
          <cell r="D528" t="str">
            <v>Sector Educación</v>
          </cell>
          <cell r="E528" t="str">
            <v>JIRON CARABAYA 526</v>
          </cell>
          <cell r="F528" t="str">
            <v>PUNO</v>
          </cell>
          <cell r="G528" t="str">
            <v>Urbana</v>
          </cell>
        </row>
        <row r="529">
          <cell r="A529" t="str">
            <v>2034111</v>
          </cell>
          <cell r="B529" t="str">
            <v>PROGRESO</v>
          </cell>
          <cell r="C529" t="str">
            <v>Inical No Escolarizado</v>
          </cell>
          <cell r="D529" t="str">
            <v>Sector Educación</v>
          </cell>
          <cell r="E529" t="str">
            <v>JIRON LOS CLAVELES 305</v>
          </cell>
          <cell r="F529" t="str">
            <v>PUNO</v>
          </cell>
          <cell r="G529" t="str">
            <v>Urbana</v>
          </cell>
        </row>
        <row r="530">
          <cell r="A530" t="str">
            <v>2034113</v>
          </cell>
          <cell r="B530" t="str">
            <v>LAYKAKOTA</v>
          </cell>
          <cell r="C530" t="str">
            <v>Inical No Escolarizado</v>
          </cell>
          <cell r="D530" t="str">
            <v>Sector Educación</v>
          </cell>
          <cell r="E530" t="str">
            <v>JIRON LOS CLAVELES 136</v>
          </cell>
          <cell r="F530" t="str">
            <v>TUPAC AMARU</v>
          </cell>
          <cell r="G530" t="str">
            <v>Urbana</v>
          </cell>
        </row>
        <row r="531">
          <cell r="A531" t="str">
            <v>2034801</v>
          </cell>
          <cell r="B531" t="str">
            <v>8 DE OCTUBRE</v>
          </cell>
          <cell r="C531" t="str">
            <v>Inical No Escolarizado</v>
          </cell>
          <cell r="D531" t="str">
            <v>Sector Educación</v>
          </cell>
          <cell r="E531" t="str">
            <v>JIRON LUIS RIVAROLA S/N</v>
          </cell>
          <cell r="F531" t="str">
            <v>8 DE OCTUBRE</v>
          </cell>
          <cell r="G531" t="str">
            <v>Urbana</v>
          </cell>
        </row>
        <row r="532">
          <cell r="A532" t="str">
            <v>2034802</v>
          </cell>
          <cell r="B532" t="str">
            <v>RICARDO PALMA</v>
          </cell>
          <cell r="C532" t="str">
            <v>Inical No Escolarizado</v>
          </cell>
          <cell r="D532" t="str">
            <v>Sector Educación</v>
          </cell>
          <cell r="E532" t="str">
            <v>AVENIDA CANCHARANI 305</v>
          </cell>
          <cell r="F532" t="str">
            <v>PUNO</v>
          </cell>
          <cell r="G532" t="str">
            <v>Urbana</v>
          </cell>
        </row>
        <row r="533">
          <cell r="A533" t="str">
            <v>2034803</v>
          </cell>
          <cell r="B533" t="str">
            <v>SAN MARTIN</v>
          </cell>
          <cell r="C533" t="str">
            <v>Inical No Escolarizado</v>
          </cell>
          <cell r="D533" t="str">
            <v>Sector Educación</v>
          </cell>
          <cell r="E533" t="str">
            <v>JIRON CARLOS DREYER 294</v>
          </cell>
          <cell r="F533" t="str">
            <v>PUNO</v>
          </cell>
          <cell r="G533" t="str">
            <v>Urbana</v>
          </cell>
        </row>
        <row r="534">
          <cell r="A534" t="str">
            <v>2034807</v>
          </cell>
          <cell r="B534" t="str">
            <v>MANTO NORTE</v>
          </cell>
          <cell r="C534" t="str">
            <v>Inical No Escolarizado</v>
          </cell>
          <cell r="D534" t="str">
            <v>Sector Educación</v>
          </cell>
          <cell r="E534" t="str">
            <v>JIRON EMANCIPACION 339</v>
          </cell>
          <cell r="F534" t="str">
            <v>MANTO NORTE</v>
          </cell>
          <cell r="G534" t="str">
            <v>Urbana</v>
          </cell>
        </row>
        <row r="535">
          <cell r="A535" t="str">
            <v>2034810</v>
          </cell>
          <cell r="B535" t="str">
            <v>VILLA SANTA ROSA</v>
          </cell>
          <cell r="C535" t="str">
            <v>Inical No Escolarizado</v>
          </cell>
          <cell r="D535" t="str">
            <v>Sector Educación</v>
          </cell>
          <cell r="E535" t="str">
            <v>JIRON COPACABANA MZ M6 LOTE L3</v>
          </cell>
          <cell r="F535" t="str">
            <v>RICARDO PALMA</v>
          </cell>
          <cell r="G535" t="str">
            <v>Urbana</v>
          </cell>
        </row>
        <row r="536">
          <cell r="A536" t="str">
            <v>2034811</v>
          </cell>
          <cell r="B536" t="str">
            <v>SANTA CRUZ</v>
          </cell>
          <cell r="C536" t="str">
            <v>Inical No Escolarizado</v>
          </cell>
          <cell r="D536" t="str">
            <v>Sector Educación</v>
          </cell>
          <cell r="E536" t="str">
            <v>JIRON SAN SALVADOR S/N</v>
          </cell>
          <cell r="F536" t="str">
            <v>SANTA CRUZ</v>
          </cell>
          <cell r="G536" t="str">
            <v>Urbana</v>
          </cell>
        </row>
        <row r="537">
          <cell r="A537" t="str">
            <v>2034812</v>
          </cell>
          <cell r="B537" t="str">
            <v>LEONCIO PRADO</v>
          </cell>
          <cell r="C537" t="str">
            <v>Inical No Escolarizado</v>
          </cell>
          <cell r="D537" t="str">
            <v>Sector Educación</v>
          </cell>
          <cell r="E537" t="str">
            <v>JIRON SAN SALVADOR S/N</v>
          </cell>
          <cell r="F537" t="str">
            <v>LEONCIO PRADO</v>
          </cell>
          <cell r="G537" t="str">
            <v>Urbana</v>
          </cell>
        </row>
        <row r="538">
          <cell r="A538" t="str">
            <v>2035106</v>
          </cell>
          <cell r="B538" t="str">
            <v>VALLECITO B</v>
          </cell>
          <cell r="C538" t="str">
            <v>Inical No Escolarizado</v>
          </cell>
          <cell r="D538" t="str">
            <v>Sector Educación</v>
          </cell>
          <cell r="E538" t="str">
            <v>JIRON PALOMANI 120</v>
          </cell>
          <cell r="F538" t="str">
            <v>PUNO</v>
          </cell>
          <cell r="G538" t="str">
            <v>Urbana</v>
          </cell>
        </row>
        <row r="539">
          <cell r="A539" t="str">
            <v>2035107</v>
          </cell>
          <cell r="B539" t="str">
            <v>MACHALLATA</v>
          </cell>
          <cell r="C539" t="str">
            <v>Inical No Escolarizado</v>
          </cell>
          <cell r="D539" t="str">
            <v>Sector Educación</v>
          </cell>
          <cell r="E539" t="str">
            <v>JIRON CULTURA 161</v>
          </cell>
          <cell r="F539" t="str">
            <v>PUNO</v>
          </cell>
          <cell r="G539" t="str">
            <v>Urbana</v>
          </cell>
        </row>
        <row r="540">
          <cell r="A540" t="str">
            <v>2035801</v>
          </cell>
          <cell r="B540" t="str">
            <v>PAMPILLA A</v>
          </cell>
          <cell r="C540" t="str">
            <v>Inical No Escolarizado</v>
          </cell>
          <cell r="D540" t="str">
            <v>Sector Educación</v>
          </cell>
          <cell r="E540" t="str">
            <v>AVENIDA PROGRESO 220</v>
          </cell>
          <cell r="F540" t="str">
            <v>PAMPILLA</v>
          </cell>
          <cell r="G540" t="str">
            <v>Urbana</v>
          </cell>
        </row>
        <row r="541">
          <cell r="A541" t="str">
            <v>2035802</v>
          </cell>
          <cell r="B541" t="str">
            <v>PAMPILLA B</v>
          </cell>
          <cell r="C541" t="str">
            <v>Inical No Escolarizado</v>
          </cell>
          <cell r="D541" t="str">
            <v>Sector Educación</v>
          </cell>
          <cell r="E541" t="str">
            <v>JIRON CANDELARIA 360</v>
          </cell>
          <cell r="F541" t="str">
            <v>PAMPILLA</v>
          </cell>
          <cell r="G541" t="str">
            <v>Urbana</v>
          </cell>
        </row>
        <row r="542">
          <cell r="A542" t="str">
            <v>2035809</v>
          </cell>
          <cell r="B542" t="str">
            <v>PAMPILLA C</v>
          </cell>
          <cell r="C542" t="str">
            <v>Inical No Escolarizado</v>
          </cell>
          <cell r="D542" t="str">
            <v>Sector Educación</v>
          </cell>
          <cell r="E542" t="str">
            <v>AVENIDA PROGRESO 239</v>
          </cell>
          <cell r="F542" t="str">
            <v>PAMPILLA</v>
          </cell>
          <cell r="G542" t="str">
            <v>Urbana</v>
          </cell>
        </row>
        <row r="543">
          <cell r="A543" t="str">
            <v>2035812</v>
          </cell>
          <cell r="B543" t="str">
            <v>LAS CRUCES</v>
          </cell>
          <cell r="C543" t="str">
            <v>Inical No Escolarizado</v>
          </cell>
          <cell r="D543" t="str">
            <v>Sector Educación</v>
          </cell>
          <cell r="E543" t="str">
            <v>AVENIDA SAN FRANCISCO CON CARLOS RUBINA B</v>
          </cell>
          <cell r="F543" t="str">
            <v>LAS CRUCES</v>
          </cell>
          <cell r="G543" t="str">
            <v>Urbana</v>
          </cell>
        </row>
        <row r="544">
          <cell r="A544" t="str">
            <v>2035813</v>
          </cell>
          <cell r="B544" t="str">
            <v>BELLAVISTA NOR-ESTE</v>
          </cell>
          <cell r="C544" t="str">
            <v>Inical No Escolarizado</v>
          </cell>
          <cell r="D544" t="str">
            <v>Sector Educación</v>
          </cell>
          <cell r="E544" t="str">
            <v>AVENIDA ALTO ALIANZA 1451</v>
          </cell>
          <cell r="F544" t="str">
            <v>BELLAVISTA</v>
          </cell>
          <cell r="G544" t="str">
            <v>Urbana</v>
          </cell>
        </row>
        <row r="545">
          <cell r="A545" t="str">
            <v>2036602</v>
          </cell>
          <cell r="B545" t="str">
            <v>ALTO HUASCAR</v>
          </cell>
          <cell r="C545" t="str">
            <v>Inical No Escolarizado</v>
          </cell>
          <cell r="D545" t="str">
            <v>Sector Educación</v>
          </cell>
          <cell r="E545" t="str">
            <v>JIRON JOSE BALTA 355</v>
          </cell>
          <cell r="F545" t="str">
            <v>PUNO</v>
          </cell>
          <cell r="G545" t="str">
            <v>Urbana</v>
          </cell>
        </row>
        <row r="546">
          <cell r="A546" t="str">
            <v>2036603</v>
          </cell>
          <cell r="B546" t="str">
            <v>ANDRES AVELINO CACERES</v>
          </cell>
          <cell r="C546" t="str">
            <v>Inical No Escolarizado</v>
          </cell>
          <cell r="D546" t="str">
            <v>Sector Educación</v>
          </cell>
          <cell r="E546" t="str">
            <v>JIRON LIZANDRO LUNA 114</v>
          </cell>
          <cell r="F546" t="str">
            <v>PUNO</v>
          </cell>
          <cell r="G546" t="str">
            <v>Urbana</v>
          </cell>
        </row>
        <row r="547">
          <cell r="A547" t="str">
            <v>2036605</v>
          </cell>
          <cell r="B547" t="str">
            <v>CANCHARANI</v>
          </cell>
          <cell r="C547" t="str">
            <v>Inical No Escolarizado</v>
          </cell>
          <cell r="D547" t="str">
            <v>Sector Educación</v>
          </cell>
          <cell r="E547" t="str">
            <v>CANCHARANI</v>
          </cell>
          <cell r="F547" t="str">
            <v>CANCHARANI</v>
          </cell>
          <cell r="G547" t="str">
            <v>Urbana</v>
          </cell>
        </row>
        <row r="548">
          <cell r="A548" t="str">
            <v>2036607</v>
          </cell>
          <cell r="B548" t="str">
            <v>VILLA PRIMAVERA</v>
          </cell>
          <cell r="C548" t="str">
            <v>Inical No Escolarizado</v>
          </cell>
          <cell r="D548" t="str">
            <v>Sector Educación</v>
          </cell>
          <cell r="E548" t="str">
            <v>AZIRUNI V MZ 18</v>
          </cell>
          <cell r="F548" t="str">
            <v>SALCEDO TEPRO</v>
          </cell>
          <cell r="G548" t="str">
            <v>Urbana</v>
          </cell>
        </row>
        <row r="549">
          <cell r="A549" t="str">
            <v>2036609</v>
          </cell>
          <cell r="B549" t="str">
            <v>CHACARILLA ALTA</v>
          </cell>
          <cell r="C549" t="str">
            <v>Inical No Escolarizado</v>
          </cell>
          <cell r="D549" t="str">
            <v>Sector Educación</v>
          </cell>
          <cell r="E549" t="str">
            <v>JIRON ANGAMOS S/N</v>
          </cell>
          <cell r="F549" t="str">
            <v>PUNO</v>
          </cell>
          <cell r="G549" t="str">
            <v>Urbana</v>
          </cell>
        </row>
        <row r="550">
          <cell r="A550" t="str">
            <v>2036611</v>
          </cell>
          <cell r="B550" t="str">
            <v>CHANU CHANU</v>
          </cell>
          <cell r="C550" t="str">
            <v>Inical No Escolarizado</v>
          </cell>
          <cell r="D550" t="str">
            <v>Sector Educación</v>
          </cell>
          <cell r="E550" t="str">
            <v>JIRON VIZCARDO Y GUZMAN 380 ETAPA I</v>
          </cell>
          <cell r="F550" t="str">
            <v>CHANU CHANU ETAPA 1</v>
          </cell>
          <cell r="G550" t="str">
            <v>Urbana</v>
          </cell>
        </row>
        <row r="551">
          <cell r="A551" t="str">
            <v>2036615</v>
          </cell>
          <cell r="B551" t="str">
            <v>HUASCAR</v>
          </cell>
          <cell r="C551" t="str">
            <v>Inical No Escolarizado</v>
          </cell>
          <cell r="D551" t="str">
            <v>Sector Educación</v>
          </cell>
          <cell r="E551" t="str">
            <v>JIRON HUASCAR S/N</v>
          </cell>
          <cell r="F551" t="str">
            <v>HUASCAR</v>
          </cell>
          <cell r="G551" t="str">
            <v>Urbana</v>
          </cell>
        </row>
        <row r="552">
          <cell r="A552" t="str">
            <v>2037402</v>
          </cell>
          <cell r="B552" t="str">
            <v>27 DE JUNIO</v>
          </cell>
          <cell r="C552" t="str">
            <v>Inical No Escolarizado</v>
          </cell>
          <cell r="D552" t="str">
            <v>Sector Educación</v>
          </cell>
          <cell r="E552" t="str">
            <v>AVENIDA AMANCAES S/N</v>
          </cell>
          <cell r="F552" t="str">
            <v>ALTO PUNO</v>
          </cell>
          <cell r="G552" t="str">
            <v>Urbana</v>
          </cell>
        </row>
        <row r="553">
          <cell r="A553" t="str">
            <v>2037404</v>
          </cell>
          <cell r="B553" t="str">
            <v>TUNUHUIRI</v>
          </cell>
          <cell r="C553" t="str">
            <v>Inical No Escolarizado</v>
          </cell>
          <cell r="D553" t="str">
            <v>Sector Educación</v>
          </cell>
          <cell r="E553" t="str">
            <v>THUNUHUIRE CHICO</v>
          </cell>
          <cell r="F553" t="str">
            <v>TUNUHUIRI</v>
          </cell>
          <cell r="G553" t="str">
            <v>Rural</v>
          </cell>
        </row>
        <row r="554">
          <cell r="A554" t="str">
            <v>2037409</v>
          </cell>
          <cell r="B554" t="str">
            <v>LA UNION</v>
          </cell>
          <cell r="C554" t="str">
            <v>Inical No Escolarizado</v>
          </cell>
          <cell r="D554" t="str">
            <v>Sector Educación</v>
          </cell>
          <cell r="E554" t="str">
            <v>JIRON JULI 152</v>
          </cell>
          <cell r="F554" t="str">
            <v>PUNO</v>
          </cell>
          <cell r="G554" t="str">
            <v>Urbana</v>
          </cell>
        </row>
        <row r="555">
          <cell r="A555" t="str">
            <v>2038213</v>
          </cell>
          <cell r="B555" t="str">
            <v>CHANU CHANU</v>
          </cell>
          <cell r="C555" t="str">
            <v>Inical No Escolarizado</v>
          </cell>
          <cell r="D555" t="str">
            <v>Sector Educación</v>
          </cell>
          <cell r="E555" t="str">
            <v>JIRON VIZCARDO Y GUZMAN S/N ETAPA I</v>
          </cell>
          <cell r="F555" t="str">
            <v>CHANU CHANU ETAPA 1</v>
          </cell>
          <cell r="G555" t="str">
            <v>Urbana</v>
          </cell>
        </row>
        <row r="556">
          <cell r="A556" t="str">
            <v>2038919</v>
          </cell>
          <cell r="B556" t="str">
            <v>4 DE NOVIEMBRE</v>
          </cell>
          <cell r="C556" t="str">
            <v>Inical No Escolarizado</v>
          </cell>
          <cell r="D556" t="str">
            <v>Sector Educación</v>
          </cell>
          <cell r="E556" t="str">
            <v>JIRON RUBEN DARIO 258</v>
          </cell>
          <cell r="F556" t="str">
            <v>PUNO</v>
          </cell>
          <cell r="G556" t="str">
            <v>Urbana</v>
          </cell>
        </row>
        <row r="557">
          <cell r="A557" t="str">
            <v>2038920</v>
          </cell>
          <cell r="B557" t="str">
            <v>4 DE NOVIEMBRE</v>
          </cell>
          <cell r="C557" t="str">
            <v>Inical No Escolarizado</v>
          </cell>
          <cell r="D557" t="str">
            <v>Sector Educación</v>
          </cell>
          <cell r="E557" t="str">
            <v>JIRON RUBEN DARIO 252</v>
          </cell>
          <cell r="F557" t="str">
            <v>4 DE NOVIEMBRE</v>
          </cell>
          <cell r="G557" t="str">
            <v>Urbana</v>
          </cell>
        </row>
        <row r="558">
          <cell r="A558" t="str">
            <v>2038922</v>
          </cell>
          <cell r="B558" t="str">
            <v>4 DE NOVIEMBRE A</v>
          </cell>
          <cell r="C558" t="str">
            <v>Inical No Escolarizado</v>
          </cell>
          <cell r="D558" t="str">
            <v>Sector Educación</v>
          </cell>
          <cell r="E558" t="str">
            <v>JIRON RUBEN DARIO 252</v>
          </cell>
          <cell r="F558" t="str">
            <v>4 DE NOVIEMBRE</v>
          </cell>
          <cell r="G558" t="str">
            <v>Urbana</v>
          </cell>
        </row>
        <row r="559">
          <cell r="A559" t="str">
            <v>2039703</v>
          </cell>
          <cell r="B559" t="str">
            <v>LAS CRUCES</v>
          </cell>
          <cell r="C559" t="str">
            <v>Inical No Escolarizado</v>
          </cell>
          <cell r="D559" t="str">
            <v>Sector Educación</v>
          </cell>
          <cell r="E559" t="str">
            <v>JIRON SEÑOR DE LOS MILAGROS 226</v>
          </cell>
          <cell r="F559" t="str">
            <v>PUNO</v>
          </cell>
          <cell r="G559" t="str">
            <v>Urbana</v>
          </cell>
        </row>
        <row r="560">
          <cell r="A560" t="str">
            <v>2040801</v>
          </cell>
          <cell r="B560" t="str">
            <v>COLLPANI</v>
          </cell>
          <cell r="C560" t="str">
            <v>Inical No Escolarizado</v>
          </cell>
          <cell r="D560" t="str">
            <v>Sector Educación</v>
          </cell>
          <cell r="E560" t="str">
            <v>COLLPANI</v>
          </cell>
          <cell r="F560" t="str">
            <v>COLLPANI</v>
          </cell>
          <cell r="G560" t="str">
            <v>Rural</v>
          </cell>
        </row>
        <row r="561">
          <cell r="A561" t="str">
            <v>2040803</v>
          </cell>
          <cell r="B561" t="str">
            <v>ESTACACHI</v>
          </cell>
          <cell r="C561" t="str">
            <v>Inical No Escolarizado</v>
          </cell>
          <cell r="D561" t="str">
            <v>Sector Educación</v>
          </cell>
          <cell r="E561" t="str">
            <v>ESTACACHI</v>
          </cell>
          <cell r="F561" t="str">
            <v>ESTACACHI</v>
          </cell>
          <cell r="G561" t="str">
            <v>Rural</v>
          </cell>
        </row>
        <row r="562">
          <cell r="A562" t="str">
            <v>2042407</v>
          </cell>
          <cell r="B562" t="str">
            <v>SAN IGNACIO</v>
          </cell>
          <cell r="C562" t="str">
            <v>Inical No Escolarizado</v>
          </cell>
          <cell r="D562" t="str">
            <v>Sector Educación</v>
          </cell>
          <cell r="E562" t="str">
            <v>SAN IGNACIO</v>
          </cell>
          <cell r="F562" t="str">
            <v>SAN IGNACIO</v>
          </cell>
          <cell r="G562" t="str">
            <v>Rural</v>
          </cell>
        </row>
        <row r="563">
          <cell r="A563" t="str">
            <v>2042415</v>
          </cell>
          <cell r="B563" t="str">
            <v>POSTA</v>
          </cell>
          <cell r="C563" t="str">
            <v>Inical No Escolarizado</v>
          </cell>
          <cell r="D563" t="str">
            <v>Sector Educación</v>
          </cell>
          <cell r="E563" t="str">
            <v>POSTA</v>
          </cell>
          <cell r="F563" t="str">
            <v>POSTA</v>
          </cell>
          <cell r="G563" t="str">
            <v>Rural</v>
          </cell>
        </row>
        <row r="564">
          <cell r="A564" t="str">
            <v>2043202</v>
          </cell>
          <cell r="B564" t="str">
            <v>TICUYO</v>
          </cell>
          <cell r="C564" t="str">
            <v>Inical No Escolarizado</v>
          </cell>
          <cell r="D564" t="str">
            <v>Sector Educación</v>
          </cell>
          <cell r="E564" t="str">
            <v>TICUYO</v>
          </cell>
          <cell r="F564" t="str">
            <v>TICUYO</v>
          </cell>
          <cell r="G564" t="str">
            <v>Rural</v>
          </cell>
        </row>
        <row r="565">
          <cell r="A565" t="str">
            <v>2043207</v>
          </cell>
          <cell r="B565" t="str">
            <v>PAXA</v>
          </cell>
          <cell r="C565" t="str">
            <v>Inical No Escolarizado</v>
          </cell>
          <cell r="D565" t="str">
            <v>Sector Educación</v>
          </cell>
          <cell r="E565" t="str">
            <v>PAXA</v>
          </cell>
          <cell r="F565" t="str">
            <v>PACSA</v>
          </cell>
          <cell r="G565" t="str">
            <v>Rural</v>
          </cell>
        </row>
        <row r="566">
          <cell r="A566" t="str">
            <v>2043208</v>
          </cell>
          <cell r="B566" t="str">
            <v>ARBOLEDA</v>
          </cell>
          <cell r="C566" t="str">
            <v>Inical No Escolarizado</v>
          </cell>
          <cell r="D566" t="str">
            <v>Sector Educación</v>
          </cell>
          <cell r="E566" t="str">
            <v>ARBOLEDA</v>
          </cell>
          <cell r="F566" t="str">
            <v>ARBOLEDA</v>
          </cell>
          <cell r="G566" t="str">
            <v>Rural</v>
          </cell>
        </row>
        <row r="567">
          <cell r="A567" t="str">
            <v>2043908</v>
          </cell>
          <cell r="B567" t="str">
            <v>JESUS MARIA</v>
          </cell>
          <cell r="C567" t="str">
            <v>Inical No Escolarizado</v>
          </cell>
          <cell r="D567" t="str">
            <v>Sector Educación</v>
          </cell>
          <cell r="E567" t="str">
            <v>JESUS MARIA</v>
          </cell>
          <cell r="F567" t="str">
            <v>JESUS MARIA</v>
          </cell>
          <cell r="G567" t="str">
            <v>Rural</v>
          </cell>
        </row>
        <row r="568">
          <cell r="A568" t="str">
            <v>2044001</v>
          </cell>
          <cell r="B568" t="str">
            <v>COLQUECACHI</v>
          </cell>
          <cell r="C568" t="str">
            <v>Inical No Escolarizado</v>
          </cell>
          <cell r="D568" t="str">
            <v>Sector Educación</v>
          </cell>
          <cell r="E568" t="str">
            <v>COLQUECACHI</v>
          </cell>
          <cell r="F568" t="str">
            <v>COLQUECACHI</v>
          </cell>
          <cell r="G568" t="str">
            <v>Rural</v>
          </cell>
        </row>
        <row r="569">
          <cell r="A569" t="str">
            <v>2044701</v>
          </cell>
          <cell r="B569" t="str">
            <v>LAMPAYUNI</v>
          </cell>
          <cell r="C569" t="str">
            <v>Inical No Escolarizado</v>
          </cell>
          <cell r="D569" t="str">
            <v>Sector Educación</v>
          </cell>
          <cell r="E569" t="str">
            <v>LAMPAYUNI</v>
          </cell>
          <cell r="F569" t="str">
            <v>AMANTANI</v>
          </cell>
          <cell r="G569" t="str">
            <v>Rural</v>
          </cell>
        </row>
        <row r="570">
          <cell r="A570" t="str">
            <v>2044702</v>
          </cell>
          <cell r="B570" t="str">
            <v>ESTANCIA TAQUILE</v>
          </cell>
          <cell r="C570" t="str">
            <v>Inical No Escolarizado</v>
          </cell>
          <cell r="D570" t="str">
            <v>Sector Educación</v>
          </cell>
          <cell r="E570" t="str">
            <v>ESTANCIA TAQUILE</v>
          </cell>
          <cell r="F570" t="str">
            <v>ESTANCIA TAQUILE</v>
          </cell>
          <cell r="G570" t="str">
            <v>Rural</v>
          </cell>
        </row>
        <row r="571">
          <cell r="A571" t="str">
            <v>2050002</v>
          </cell>
          <cell r="B571" t="str">
            <v>SIALE</v>
          </cell>
          <cell r="C571" t="str">
            <v>Inical No Escolarizado</v>
          </cell>
          <cell r="D571" t="str">
            <v>Sector Educación</v>
          </cell>
          <cell r="E571" t="str">
            <v>SIALE</v>
          </cell>
          <cell r="F571" t="str">
            <v>SIALE</v>
          </cell>
          <cell r="G571" t="str">
            <v>Rural</v>
          </cell>
        </row>
        <row r="572">
          <cell r="A572" t="str">
            <v>2050701</v>
          </cell>
          <cell r="B572" t="str">
            <v>CHILLORA</v>
          </cell>
          <cell r="C572" t="str">
            <v>Inical No Escolarizado</v>
          </cell>
          <cell r="D572" t="str">
            <v>Sector Educación</v>
          </cell>
          <cell r="E572" t="str">
            <v>CHILLORA</v>
          </cell>
          <cell r="F572" t="str">
            <v>CHILLORA</v>
          </cell>
          <cell r="G572" t="str">
            <v>Rural</v>
          </cell>
        </row>
        <row r="573">
          <cell r="A573" t="str">
            <v>2051503</v>
          </cell>
          <cell r="B573" t="str">
            <v>YANAMOCCO</v>
          </cell>
          <cell r="C573" t="str">
            <v>Inical No Escolarizado</v>
          </cell>
          <cell r="D573" t="str">
            <v>Sector Educación</v>
          </cell>
          <cell r="E573" t="str">
            <v>MICAELA BASTIDAS</v>
          </cell>
          <cell r="F573" t="str">
            <v>YANAMOCCO</v>
          </cell>
          <cell r="G573" t="str">
            <v>Rural</v>
          </cell>
        </row>
        <row r="574">
          <cell r="A574" t="str">
            <v>2051504</v>
          </cell>
          <cell r="B574" t="str">
            <v>TICANI PAMPA</v>
          </cell>
          <cell r="C574" t="str">
            <v>Inical No Escolarizado</v>
          </cell>
          <cell r="D574" t="str">
            <v>Sector Educación</v>
          </cell>
          <cell r="E574" t="str">
            <v>TICANIPAMPA</v>
          </cell>
          <cell r="F574" t="str">
            <v>TICANIPAMPA</v>
          </cell>
          <cell r="G574" t="str">
            <v>Rural</v>
          </cell>
        </row>
        <row r="575">
          <cell r="A575" t="str">
            <v>2051505</v>
          </cell>
          <cell r="B575" t="str">
            <v>LLULLUCHANI</v>
          </cell>
          <cell r="C575" t="str">
            <v>Inical No Escolarizado</v>
          </cell>
          <cell r="D575" t="str">
            <v>Sector Educación</v>
          </cell>
          <cell r="E575" t="str">
            <v>LLULLUCHANI</v>
          </cell>
          <cell r="F575" t="str">
            <v>LLULLUCHANI</v>
          </cell>
          <cell r="G575" t="str">
            <v>Rural</v>
          </cell>
        </row>
        <row r="576">
          <cell r="A576" t="str">
            <v>2053802</v>
          </cell>
          <cell r="B576" t="str">
            <v>JURIA</v>
          </cell>
          <cell r="C576" t="str">
            <v>Inical No Escolarizado</v>
          </cell>
          <cell r="D576" t="str">
            <v>Sector Educación</v>
          </cell>
          <cell r="E576" t="str">
            <v>JURIA</v>
          </cell>
          <cell r="F576" t="str">
            <v>JURIA</v>
          </cell>
          <cell r="G576" t="str">
            <v>Rural</v>
          </cell>
        </row>
        <row r="577">
          <cell r="A577" t="str">
            <v>2055603</v>
          </cell>
          <cell r="B577" t="str">
            <v>ANTAJAHUI</v>
          </cell>
          <cell r="C577" t="str">
            <v>Inical No Escolarizado</v>
          </cell>
          <cell r="D577" t="str">
            <v>Sector Educación</v>
          </cell>
          <cell r="E577" t="str">
            <v>ANTAJAHUI</v>
          </cell>
          <cell r="F577" t="str">
            <v>ANTAJAHUI</v>
          </cell>
          <cell r="G577" t="str">
            <v>Rural</v>
          </cell>
        </row>
        <row r="578">
          <cell r="A578" t="str">
            <v>2055605</v>
          </cell>
          <cell r="B578" t="str">
            <v>ÑUÑUMARCA</v>
          </cell>
          <cell r="C578" t="str">
            <v>Inical No Escolarizado</v>
          </cell>
          <cell r="D578" t="str">
            <v>Sector Educación</v>
          </cell>
          <cell r="E578" t="str">
            <v>ÑUÑUMARCA</v>
          </cell>
          <cell r="F578" t="str">
            <v>ÑUÑUMARCA</v>
          </cell>
          <cell r="G578" t="str">
            <v>Rural</v>
          </cell>
        </row>
        <row r="579">
          <cell r="A579" t="str">
            <v>2055608</v>
          </cell>
          <cell r="B579" t="str">
            <v>SUPUCACHI</v>
          </cell>
          <cell r="C579" t="str">
            <v>Inical No Escolarizado</v>
          </cell>
          <cell r="D579" t="str">
            <v>Sector Educación</v>
          </cell>
          <cell r="E579" t="str">
            <v>SUPUCACHI</v>
          </cell>
          <cell r="F579" t="str">
            <v>SUPUCACHI</v>
          </cell>
          <cell r="G579" t="str">
            <v>Rural</v>
          </cell>
        </row>
        <row r="580">
          <cell r="A580" t="str">
            <v>2057202</v>
          </cell>
          <cell r="B580" t="str">
            <v>AQUECHIA</v>
          </cell>
          <cell r="C580" t="str">
            <v>Inical No Escolarizado</v>
          </cell>
          <cell r="D580" t="str">
            <v>Sector Educación</v>
          </cell>
          <cell r="E580" t="str">
            <v>AQUECHIA</v>
          </cell>
          <cell r="F580" t="str">
            <v>AQUECHIA</v>
          </cell>
          <cell r="G580" t="str">
            <v>Rural</v>
          </cell>
        </row>
        <row r="581">
          <cell r="A581" t="str">
            <v>2057205</v>
          </cell>
          <cell r="B581" t="str">
            <v>LORIPONGO</v>
          </cell>
          <cell r="C581" t="str">
            <v>Inical No Escolarizado</v>
          </cell>
          <cell r="D581" t="str">
            <v>Sector Educación</v>
          </cell>
          <cell r="E581" t="str">
            <v>LORIPONGO</v>
          </cell>
          <cell r="F581" t="str">
            <v>LORIPONGO</v>
          </cell>
          <cell r="G581" t="str">
            <v>Rural</v>
          </cell>
        </row>
        <row r="582">
          <cell r="A582" t="str">
            <v>2057207</v>
          </cell>
          <cell r="B582" t="str">
            <v>CARUCAYA</v>
          </cell>
          <cell r="C582" t="str">
            <v>Inical No Escolarizado</v>
          </cell>
          <cell r="D582" t="str">
            <v>Sector Educación</v>
          </cell>
          <cell r="E582" t="str">
            <v>CARUCAYA</v>
          </cell>
          <cell r="F582" t="str">
            <v>CARUCAYA</v>
          </cell>
          <cell r="G582" t="str">
            <v>Rural</v>
          </cell>
        </row>
        <row r="583">
          <cell r="A583" t="str">
            <v>2057208</v>
          </cell>
          <cell r="B583" t="str">
            <v>NAZAPARCO</v>
          </cell>
          <cell r="C583" t="str">
            <v>Inical No Escolarizado</v>
          </cell>
          <cell r="D583" t="str">
            <v>Sector Educación</v>
          </cell>
          <cell r="E583" t="str">
            <v>NAZAPARCO</v>
          </cell>
          <cell r="F583" t="str">
            <v>NAZAPARCO</v>
          </cell>
          <cell r="G583" t="str">
            <v>Rural</v>
          </cell>
        </row>
        <row r="584">
          <cell r="A584" t="str">
            <v>2057211</v>
          </cell>
          <cell r="B584" t="str">
            <v>CUTIMBO</v>
          </cell>
          <cell r="C584" t="str">
            <v>Inical No Escolarizado</v>
          </cell>
          <cell r="D584" t="str">
            <v>Sector Educación</v>
          </cell>
          <cell r="E584" t="str">
            <v>CUTIMBO</v>
          </cell>
          <cell r="F584" t="str">
            <v>CUTIMBO</v>
          </cell>
          <cell r="G584" t="str">
            <v>Rural</v>
          </cell>
        </row>
        <row r="585">
          <cell r="A585" t="str">
            <v>2057907</v>
          </cell>
          <cell r="B585" t="str">
            <v>MOCARAYA</v>
          </cell>
          <cell r="C585" t="str">
            <v>Inical No Escolarizado</v>
          </cell>
          <cell r="D585" t="str">
            <v>Sector Educación</v>
          </cell>
          <cell r="E585" t="str">
            <v>MOCARAYA</v>
          </cell>
          <cell r="F585" t="str">
            <v>MOCARAYA</v>
          </cell>
          <cell r="G585" t="str">
            <v>Rural</v>
          </cell>
        </row>
        <row r="586">
          <cell r="A586" t="str">
            <v>2058007</v>
          </cell>
          <cell r="B586" t="str">
            <v>CUCHO CHAMCHILLA</v>
          </cell>
          <cell r="C586" t="str">
            <v>Inical No Escolarizado</v>
          </cell>
          <cell r="D586" t="str">
            <v>Sector Educación</v>
          </cell>
          <cell r="E586" t="str">
            <v>CHAMCHILLA</v>
          </cell>
          <cell r="F586" t="str">
            <v>CHAMCHILLA</v>
          </cell>
          <cell r="G586" t="str">
            <v>Rural</v>
          </cell>
        </row>
        <row r="587">
          <cell r="A587" t="str">
            <v>2058011</v>
          </cell>
          <cell r="B587" t="str">
            <v>KALLANCA</v>
          </cell>
          <cell r="C587" t="str">
            <v>Inical No Escolarizado</v>
          </cell>
          <cell r="D587" t="str">
            <v>Sector Educación</v>
          </cell>
          <cell r="E587" t="str">
            <v>KALLANCA</v>
          </cell>
          <cell r="F587" t="str">
            <v>KALLANCA</v>
          </cell>
          <cell r="G587" t="str">
            <v>Rural</v>
          </cell>
        </row>
        <row r="588">
          <cell r="A588" t="str">
            <v>2059502</v>
          </cell>
          <cell r="B588" t="str">
            <v>SAN MARTIN</v>
          </cell>
          <cell r="C588" t="str">
            <v>Inical No Escolarizado</v>
          </cell>
          <cell r="D588" t="str">
            <v>Sector Educación</v>
          </cell>
          <cell r="E588" t="str">
            <v>JIRON LAS CANTUTAS S/N</v>
          </cell>
          <cell r="F588" t="str">
            <v>ACORA</v>
          </cell>
          <cell r="G588" t="str">
            <v>Urbana</v>
          </cell>
        </row>
        <row r="589">
          <cell r="A589" t="str">
            <v>2059503</v>
          </cell>
          <cell r="B589" t="str">
            <v>MIRAFLORES A</v>
          </cell>
          <cell r="C589" t="str">
            <v>Inical No Escolarizado</v>
          </cell>
          <cell r="D589" t="str">
            <v>Sector Educación</v>
          </cell>
          <cell r="E589" t="str">
            <v>JIRON PEDRO TOLA S/N</v>
          </cell>
          <cell r="F589" t="str">
            <v>ACORA</v>
          </cell>
          <cell r="G589" t="str">
            <v>Urbana</v>
          </cell>
        </row>
        <row r="590">
          <cell r="A590" t="str">
            <v>2059514</v>
          </cell>
          <cell r="B590" t="str">
            <v>SAN JUAN</v>
          </cell>
          <cell r="C590" t="str">
            <v>Inical No Escolarizado</v>
          </cell>
          <cell r="D590" t="str">
            <v>Sector Educación</v>
          </cell>
          <cell r="E590" t="str">
            <v>JIRON PUNO 205</v>
          </cell>
          <cell r="F590" t="str">
            <v>ACORA</v>
          </cell>
          <cell r="G590" t="str">
            <v>Urbana</v>
          </cell>
        </row>
        <row r="591">
          <cell r="A591" t="str">
            <v>2059516</v>
          </cell>
          <cell r="B591" t="str">
            <v>RETOÑITOS</v>
          </cell>
          <cell r="C591" t="str">
            <v>Inical No Escolarizado</v>
          </cell>
          <cell r="D591" t="str">
            <v>Sector Educación</v>
          </cell>
          <cell r="E591" t="str">
            <v>JIRON THOLA S/N</v>
          </cell>
          <cell r="F591" t="str">
            <v>ACORA</v>
          </cell>
          <cell r="G591" t="str">
            <v>Urbana</v>
          </cell>
        </row>
        <row r="592">
          <cell r="A592" t="str">
            <v>2059518</v>
          </cell>
          <cell r="B592" t="str">
            <v>SANGRE AYMARA</v>
          </cell>
          <cell r="C592" t="str">
            <v>Inical No Escolarizado</v>
          </cell>
          <cell r="D592" t="str">
            <v>Sector Educación</v>
          </cell>
          <cell r="E592" t="str">
            <v>JIRON ORGULLO AYMARA S/N</v>
          </cell>
          <cell r="F592" t="str">
            <v>ACORA</v>
          </cell>
          <cell r="G592" t="str">
            <v>Urbana</v>
          </cell>
        </row>
        <row r="593">
          <cell r="A593" t="str">
            <v>2060605</v>
          </cell>
          <cell r="B593" t="str">
            <v>SOCCA PATJA</v>
          </cell>
          <cell r="C593" t="str">
            <v>Inical No Escolarizado</v>
          </cell>
          <cell r="D593" t="str">
            <v>Sector Educación</v>
          </cell>
          <cell r="E593" t="str">
            <v>VILLA SOCCA</v>
          </cell>
          <cell r="F593" t="str">
            <v>VILLA SOCCA</v>
          </cell>
          <cell r="G593" t="str">
            <v>Rural</v>
          </cell>
        </row>
        <row r="594">
          <cell r="A594" t="str">
            <v>2060609</v>
          </cell>
          <cell r="B594" t="str">
            <v>TITIJO</v>
          </cell>
          <cell r="C594" t="str">
            <v>Inical No Escolarizado</v>
          </cell>
          <cell r="D594" t="str">
            <v>Sector Educación</v>
          </cell>
          <cell r="E594" t="str">
            <v>CARITAMAYA</v>
          </cell>
          <cell r="F594" t="str">
            <v>CARITAMAYA</v>
          </cell>
          <cell r="G594" t="str">
            <v>Rural</v>
          </cell>
        </row>
        <row r="595">
          <cell r="A595" t="str">
            <v>2060611</v>
          </cell>
          <cell r="B595" t="str">
            <v>HUILALACA</v>
          </cell>
          <cell r="C595" t="str">
            <v>Inical No Escolarizado</v>
          </cell>
          <cell r="D595" t="str">
            <v>Sector Educación</v>
          </cell>
          <cell r="E595" t="str">
            <v>COLLINI</v>
          </cell>
          <cell r="F595" t="str">
            <v>COLLINI</v>
          </cell>
          <cell r="G595" t="str">
            <v>Rural</v>
          </cell>
        </row>
        <row r="596">
          <cell r="A596" t="str">
            <v>2061407</v>
          </cell>
          <cell r="B596" t="str">
            <v>ANOCARIRI</v>
          </cell>
          <cell r="C596" t="str">
            <v>Inical No Escolarizado</v>
          </cell>
          <cell r="D596" t="str">
            <v>Sector Educación</v>
          </cell>
          <cell r="E596" t="str">
            <v>ANOCARIRI</v>
          </cell>
          <cell r="F596" t="str">
            <v>ANOCARIRE</v>
          </cell>
          <cell r="G596" t="str">
            <v>Rural</v>
          </cell>
        </row>
        <row r="597">
          <cell r="A597" t="str">
            <v>2061408</v>
          </cell>
          <cell r="B597" t="str">
            <v>MARQUIRE</v>
          </cell>
          <cell r="C597" t="str">
            <v>Inical No Escolarizado</v>
          </cell>
          <cell r="D597" t="str">
            <v>Sector Educación</v>
          </cell>
          <cell r="E597" t="str">
            <v>MARQUIRE</v>
          </cell>
          <cell r="F597" t="str">
            <v>MARQUIRE</v>
          </cell>
          <cell r="G597" t="str">
            <v>Rural</v>
          </cell>
        </row>
        <row r="598">
          <cell r="A598" t="str">
            <v>2061417</v>
          </cell>
          <cell r="B598" t="str">
            <v>KENACO</v>
          </cell>
          <cell r="C598" t="str">
            <v>Inical No Escolarizado</v>
          </cell>
          <cell r="D598" t="str">
            <v>Sector Educación</v>
          </cell>
          <cell r="E598" t="str">
            <v>KENACO</v>
          </cell>
          <cell r="F598" t="str">
            <v>KENACO</v>
          </cell>
          <cell r="G598" t="str">
            <v>Rural</v>
          </cell>
        </row>
        <row r="599">
          <cell r="A599" t="str">
            <v>2062910</v>
          </cell>
          <cell r="B599" t="str">
            <v>MOLLOCO B</v>
          </cell>
          <cell r="C599" t="str">
            <v>Inical No Escolarizado</v>
          </cell>
          <cell r="D599" t="str">
            <v>Sector Educación</v>
          </cell>
          <cell r="E599" t="str">
            <v>MOLLOCO</v>
          </cell>
          <cell r="F599" t="str">
            <v>MOLLOCO</v>
          </cell>
          <cell r="G599" t="str">
            <v>Rural</v>
          </cell>
        </row>
        <row r="600">
          <cell r="A600" t="str">
            <v>2063701</v>
          </cell>
          <cell r="B600" t="str">
            <v>BARCO</v>
          </cell>
          <cell r="C600" t="str">
            <v>Inical No Escolarizado</v>
          </cell>
          <cell r="D600" t="str">
            <v>Sector Educación</v>
          </cell>
          <cell r="E600" t="str">
            <v>BARCO</v>
          </cell>
          <cell r="F600" t="str">
            <v>BARCO</v>
          </cell>
          <cell r="G600" t="str">
            <v>Rural</v>
          </cell>
        </row>
        <row r="601">
          <cell r="A601" t="str">
            <v>2064501</v>
          </cell>
          <cell r="B601" t="str">
            <v>RINCONADA</v>
          </cell>
          <cell r="C601" t="str">
            <v>Inical No Escolarizado</v>
          </cell>
          <cell r="D601" t="str">
            <v>Sector Educación</v>
          </cell>
          <cell r="E601" t="str">
            <v>RINCONADA</v>
          </cell>
          <cell r="F601" t="str">
            <v>RINCONADA</v>
          </cell>
          <cell r="G601" t="str">
            <v>Rural</v>
          </cell>
        </row>
        <row r="602">
          <cell r="A602" t="str">
            <v>2064506</v>
          </cell>
          <cell r="B602" t="str">
            <v>TITILACA</v>
          </cell>
          <cell r="C602" t="str">
            <v>Inical No Escolarizado</v>
          </cell>
          <cell r="D602" t="str">
            <v>Sector Educación</v>
          </cell>
          <cell r="E602" t="str">
            <v>TITILACA</v>
          </cell>
          <cell r="F602" t="str">
            <v>TITILACA</v>
          </cell>
          <cell r="G602" t="str">
            <v>Rural</v>
          </cell>
        </row>
        <row r="603">
          <cell r="A603" t="str">
            <v>2064507</v>
          </cell>
          <cell r="B603" t="str">
            <v>HUENCALLA</v>
          </cell>
          <cell r="C603" t="str">
            <v>Inical No Escolarizado</v>
          </cell>
          <cell r="D603" t="str">
            <v>Sector Educación</v>
          </cell>
          <cell r="E603" t="str">
            <v>HUENCALLA</v>
          </cell>
          <cell r="F603" t="str">
            <v>HUENCALLA</v>
          </cell>
          <cell r="G603" t="str">
            <v>Rural</v>
          </cell>
        </row>
        <row r="604">
          <cell r="A604" t="str">
            <v>2064508</v>
          </cell>
          <cell r="B604" t="str">
            <v>JACHA TITILACA</v>
          </cell>
          <cell r="C604" t="str">
            <v>Inical No Escolarizado</v>
          </cell>
          <cell r="D604" t="str">
            <v>Sector Educación</v>
          </cell>
          <cell r="E604" t="str">
            <v>JACHA TITILACA</v>
          </cell>
          <cell r="F604" t="str">
            <v>JACHA TITILACA</v>
          </cell>
          <cell r="G604" t="str">
            <v>Rural</v>
          </cell>
        </row>
        <row r="605">
          <cell r="A605" t="str">
            <v>2064510</v>
          </cell>
          <cell r="B605" t="str">
            <v>TORASAYA</v>
          </cell>
          <cell r="C605" t="str">
            <v>Inical No Escolarizado</v>
          </cell>
          <cell r="D605" t="str">
            <v>Sector Educación</v>
          </cell>
          <cell r="E605" t="str">
            <v>TORASAYA</v>
          </cell>
          <cell r="F605" t="str">
            <v>TORASAYA</v>
          </cell>
          <cell r="G605" t="str">
            <v>Rural</v>
          </cell>
        </row>
        <row r="606">
          <cell r="A606" t="str">
            <v>2064511</v>
          </cell>
          <cell r="B606" t="str">
            <v>PALLALLA</v>
          </cell>
          <cell r="C606" t="str">
            <v>Inical No Escolarizado</v>
          </cell>
          <cell r="D606" t="str">
            <v>Sector Educación</v>
          </cell>
          <cell r="E606" t="str">
            <v>PALLALLA</v>
          </cell>
          <cell r="F606" t="str">
            <v>PALLALLA</v>
          </cell>
          <cell r="G606" t="str">
            <v>Rural</v>
          </cell>
        </row>
        <row r="607">
          <cell r="A607" t="str">
            <v>2067112</v>
          </cell>
          <cell r="B607" t="str">
            <v>PUCANI</v>
          </cell>
          <cell r="C607" t="str">
            <v>Inical No Escolarizado</v>
          </cell>
          <cell r="D607" t="str">
            <v>Sector Educación</v>
          </cell>
          <cell r="E607" t="str">
            <v>PUCANI</v>
          </cell>
          <cell r="F607" t="str">
            <v>PUCANI</v>
          </cell>
          <cell r="G607" t="str">
            <v>Rural</v>
          </cell>
        </row>
        <row r="608">
          <cell r="A608" t="str">
            <v>2067113</v>
          </cell>
          <cell r="B608" t="str">
            <v>TAJQUINA</v>
          </cell>
          <cell r="C608" t="str">
            <v>Inical No Escolarizado</v>
          </cell>
          <cell r="D608" t="str">
            <v>Sector Educación</v>
          </cell>
          <cell r="E608" t="str">
            <v>TAJQUINA</v>
          </cell>
          <cell r="F608" t="str">
            <v>TAJQUINA</v>
          </cell>
          <cell r="G608" t="str">
            <v>Rural</v>
          </cell>
        </row>
        <row r="609">
          <cell r="A609" t="str">
            <v>2067801</v>
          </cell>
          <cell r="B609" t="str">
            <v>CUSIPATA</v>
          </cell>
          <cell r="C609" t="str">
            <v>Inical No Escolarizado</v>
          </cell>
          <cell r="D609" t="str">
            <v>Sector Educación</v>
          </cell>
          <cell r="E609" t="str">
            <v>CUSIPATA SECTOR CUSIPATA</v>
          </cell>
          <cell r="F609" t="str">
            <v>CUSIPATA</v>
          </cell>
          <cell r="G609" t="str">
            <v>Rural</v>
          </cell>
        </row>
        <row r="610">
          <cell r="A610" t="str">
            <v>2068602</v>
          </cell>
          <cell r="B610" t="str">
            <v>CONCACHI</v>
          </cell>
          <cell r="C610" t="str">
            <v>Inical No Escolarizado</v>
          </cell>
          <cell r="D610" t="str">
            <v>Sector Educación</v>
          </cell>
          <cell r="E610" t="str">
            <v>CONCACHI</v>
          </cell>
          <cell r="F610" t="str">
            <v>CONCACHI</v>
          </cell>
          <cell r="G610" t="str">
            <v>Rural</v>
          </cell>
        </row>
        <row r="611">
          <cell r="A611" t="str">
            <v>2068603</v>
          </cell>
          <cell r="B611" t="str">
            <v>TAJQUINA</v>
          </cell>
          <cell r="C611" t="str">
            <v>Inical No Escolarizado</v>
          </cell>
          <cell r="D611" t="str">
            <v>Sector Educación</v>
          </cell>
          <cell r="E611" t="str">
            <v>TAJQUINA</v>
          </cell>
          <cell r="F611" t="str">
            <v>TAJQUINA</v>
          </cell>
          <cell r="G611" t="str">
            <v>Rural</v>
          </cell>
        </row>
        <row r="612">
          <cell r="A612" t="str">
            <v>2068607</v>
          </cell>
          <cell r="B612" t="str">
            <v>POTOJANI CHICO</v>
          </cell>
          <cell r="C612" t="str">
            <v>Inical No Escolarizado</v>
          </cell>
          <cell r="D612" t="str">
            <v>Sector Educación</v>
          </cell>
          <cell r="E612" t="str">
            <v>POTOJANI CHICO</v>
          </cell>
          <cell r="F612" t="str">
            <v>PATOJANI CHICO</v>
          </cell>
          <cell r="G612" t="str">
            <v>Rural</v>
          </cell>
        </row>
        <row r="613">
          <cell r="A613" t="str">
            <v>2068610</v>
          </cell>
          <cell r="B613" t="str">
            <v>POTOJANI CHICO</v>
          </cell>
          <cell r="C613" t="str">
            <v>Inical No Escolarizado</v>
          </cell>
          <cell r="D613" t="str">
            <v>Sector Educación</v>
          </cell>
          <cell r="E613" t="str">
            <v>POTOJANI CHICO</v>
          </cell>
          <cell r="F613" t="str">
            <v>POTOJANI CHICO</v>
          </cell>
          <cell r="G613" t="str">
            <v>Rural</v>
          </cell>
        </row>
        <row r="614">
          <cell r="A614" t="str">
            <v>2070501</v>
          </cell>
          <cell r="B614" t="str">
            <v>ICHU RAYA</v>
          </cell>
          <cell r="C614" t="str">
            <v>Inical No Escolarizado</v>
          </cell>
          <cell r="D614" t="str">
            <v>Sector Educación</v>
          </cell>
          <cell r="E614" t="str">
            <v>ICHU RAYA</v>
          </cell>
          <cell r="F614" t="str">
            <v>ICHU RAYA</v>
          </cell>
          <cell r="G614" t="str">
            <v>Rural</v>
          </cell>
        </row>
        <row r="615">
          <cell r="A615" t="str">
            <v>2070505</v>
          </cell>
          <cell r="B615" t="str">
            <v>CAMATA</v>
          </cell>
          <cell r="C615" t="str">
            <v>Inical No Escolarizado</v>
          </cell>
          <cell r="D615" t="str">
            <v>Sector Educación</v>
          </cell>
          <cell r="E615" t="str">
            <v>CAMATA</v>
          </cell>
          <cell r="F615" t="str">
            <v>CAMATA</v>
          </cell>
          <cell r="G615" t="str">
            <v>Rural</v>
          </cell>
        </row>
        <row r="616">
          <cell r="A616" t="str">
            <v>2070516</v>
          </cell>
          <cell r="B616" t="str">
            <v>SANTA BARBARA</v>
          </cell>
          <cell r="C616" t="str">
            <v>Inical No Escolarizado</v>
          </cell>
          <cell r="D616" t="str">
            <v>Sector Educación</v>
          </cell>
          <cell r="E616" t="str">
            <v>SANTA BARBARA</v>
          </cell>
          <cell r="F616" t="str">
            <v>SANTA BARBARA</v>
          </cell>
          <cell r="G616" t="str">
            <v>Rural</v>
          </cell>
        </row>
        <row r="617">
          <cell r="A617" t="str">
            <v>2130001</v>
          </cell>
          <cell r="B617" t="str">
            <v>JAYU JAYU RINCONADA</v>
          </cell>
          <cell r="C617" t="str">
            <v>Inical No Escolarizado</v>
          </cell>
          <cell r="D617" t="str">
            <v>Sector Educación</v>
          </cell>
          <cell r="E617" t="str">
            <v>JAYU JAYU RINCONADA</v>
          </cell>
          <cell r="F617" t="str">
            <v>JAYU JAYU</v>
          </cell>
          <cell r="G617" t="str">
            <v>Rural</v>
          </cell>
        </row>
        <row r="618">
          <cell r="A618" t="str">
            <v>2130008</v>
          </cell>
          <cell r="B618" t="str">
            <v>YANAPATA</v>
          </cell>
          <cell r="C618" t="str">
            <v>Inical No Escolarizado</v>
          </cell>
          <cell r="D618" t="str">
            <v>Sector Educación</v>
          </cell>
          <cell r="E618" t="str">
            <v>YANAPATA</v>
          </cell>
          <cell r="F618" t="str">
            <v>YANAPATA</v>
          </cell>
          <cell r="G618" t="str">
            <v>Rural</v>
          </cell>
        </row>
        <row r="619">
          <cell r="A619" t="str">
            <v>2138708</v>
          </cell>
          <cell r="B619" t="str">
            <v>BELLAVISTA</v>
          </cell>
          <cell r="C619" t="str">
            <v>Inical No Escolarizado</v>
          </cell>
          <cell r="D619" t="str">
            <v>Sector Educación</v>
          </cell>
          <cell r="E619" t="str">
            <v>JIRON ILO 103</v>
          </cell>
          <cell r="F619" t="str">
            <v>PUNO</v>
          </cell>
          <cell r="G619" t="str">
            <v>Urbana</v>
          </cell>
        </row>
        <row r="620">
          <cell r="A620" t="str">
            <v>1556463</v>
          </cell>
          <cell r="B620" t="str">
            <v>1206</v>
          </cell>
          <cell r="C620" t="str">
            <v>Inicial - Jardín</v>
          </cell>
          <cell r="D620" t="str">
            <v>Sector Educación</v>
          </cell>
          <cell r="E620" t="str">
            <v>THUNUHUAYA</v>
          </cell>
          <cell r="F620" t="str">
            <v>THUNUHUAYA</v>
          </cell>
          <cell r="G620" t="str">
            <v>Rural</v>
          </cell>
        </row>
        <row r="621">
          <cell r="A621" t="str">
            <v>1556281</v>
          </cell>
          <cell r="B621" t="str">
            <v>1207 SANTA ROSA</v>
          </cell>
          <cell r="C621" t="str">
            <v>Inicial - Jardín</v>
          </cell>
          <cell r="D621" t="str">
            <v>Sector Educación</v>
          </cell>
          <cell r="E621" t="str">
            <v>CAMATA</v>
          </cell>
          <cell r="F621" t="str">
            <v>CAMATA</v>
          </cell>
          <cell r="G621" t="str">
            <v>Rural</v>
          </cell>
        </row>
        <row r="622">
          <cell r="A622" t="str">
            <v>1556265</v>
          </cell>
          <cell r="B622" t="str">
            <v>1208</v>
          </cell>
          <cell r="C622" t="str">
            <v>Inicial - Jardín</v>
          </cell>
          <cell r="D622" t="str">
            <v>Sector Educación</v>
          </cell>
          <cell r="E622" t="str">
            <v>ANGEL CARATA</v>
          </cell>
          <cell r="F622" t="str">
            <v>ANGEL CARATA</v>
          </cell>
          <cell r="G622" t="str">
            <v>Rural</v>
          </cell>
        </row>
        <row r="623">
          <cell r="A623" t="str">
            <v>1556372</v>
          </cell>
          <cell r="B623" t="str">
            <v>1209 LAGO SAGRADO DE LUQUINA CHICO</v>
          </cell>
          <cell r="C623" t="str">
            <v>Inicial - Jardín</v>
          </cell>
          <cell r="D623" t="str">
            <v>Sector Educación</v>
          </cell>
          <cell r="E623" t="str">
            <v>LUQUINA CHICO</v>
          </cell>
          <cell r="F623" t="str">
            <v>LUQUINA CHICO</v>
          </cell>
          <cell r="G623" t="str">
            <v>Rural</v>
          </cell>
        </row>
        <row r="624">
          <cell r="A624" t="str">
            <v>1556406</v>
          </cell>
          <cell r="B624" t="str">
            <v>1210 TESORITOS DE PARINA</v>
          </cell>
          <cell r="C624" t="str">
            <v>Inicial - Jardín</v>
          </cell>
          <cell r="D624" t="str">
            <v>Sector Educación</v>
          </cell>
          <cell r="E624" t="str">
            <v>PARINA</v>
          </cell>
          <cell r="F624" t="str">
            <v>PARINA</v>
          </cell>
          <cell r="G624" t="str">
            <v>Rural</v>
          </cell>
        </row>
        <row r="625">
          <cell r="A625" t="str">
            <v>1556323</v>
          </cell>
          <cell r="B625" t="str">
            <v>1211 CIUDAD JARDIN</v>
          </cell>
          <cell r="C625" t="str">
            <v>Inicial - Jardín</v>
          </cell>
          <cell r="D625" t="str">
            <v>Sector Educación</v>
          </cell>
          <cell r="E625" t="str">
            <v>CIUDAD JARDIN</v>
          </cell>
          <cell r="F625" t="str">
            <v>JAYLLIHUAYA</v>
          </cell>
          <cell r="G625" t="str">
            <v>Urbana</v>
          </cell>
        </row>
        <row r="626">
          <cell r="A626" t="str">
            <v>1556380</v>
          </cell>
          <cell r="B626" t="str">
            <v>1213 RAYITOS DE LUZ</v>
          </cell>
          <cell r="C626" t="str">
            <v>Inicial - Jardín</v>
          </cell>
          <cell r="D626" t="str">
            <v>Sector Educación</v>
          </cell>
          <cell r="E626" t="str">
            <v>MOLLOCO</v>
          </cell>
          <cell r="F626" t="str">
            <v>MOLLOCO</v>
          </cell>
          <cell r="G626" t="str">
            <v>Rural</v>
          </cell>
        </row>
        <row r="627">
          <cell r="A627" t="str">
            <v>1556331</v>
          </cell>
          <cell r="B627" t="str">
            <v>1214 MI DIVINO NIÑO</v>
          </cell>
          <cell r="C627" t="str">
            <v>Inicial - Jardín</v>
          </cell>
          <cell r="D627" t="str">
            <v>Sector Educación</v>
          </cell>
          <cell r="E627" t="str">
            <v>CUCHO ESQUEÑA</v>
          </cell>
          <cell r="F627" t="str">
            <v>CUCHO ESQUEÑA</v>
          </cell>
          <cell r="G627" t="str">
            <v>Rural</v>
          </cell>
        </row>
        <row r="628">
          <cell r="A628" t="str">
            <v>1556307</v>
          </cell>
          <cell r="B628" t="str">
            <v>1216 SAN SANTIAGO DE CARITAMAYA</v>
          </cell>
          <cell r="C628" t="str">
            <v>Inicial - Jardín</v>
          </cell>
          <cell r="D628" t="str">
            <v>Sector Educación</v>
          </cell>
          <cell r="E628" t="str">
            <v>CARITAMAYA</v>
          </cell>
          <cell r="F628" t="str">
            <v>CARITAMAYA</v>
          </cell>
          <cell r="G628" t="str">
            <v>Rural</v>
          </cell>
        </row>
        <row r="629">
          <cell r="A629" t="str">
            <v>1556349</v>
          </cell>
          <cell r="B629" t="str">
            <v>1217 ARCO IRIS DE LA SABIDURIA</v>
          </cell>
          <cell r="C629" t="str">
            <v>Inicial - Jardín</v>
          </cell>
          <cell r="D629" t="str">
            <v>Sector Educación</v>
          </cell>
          <cell r="E629" t="str">
            <v>JACHA HUINCHOCA</v>
          </cell>
          <cell r="F629" t="str">
            <v>JACHA HUINCHOCA</v>
          </cell>
          <cell r="G629" t="str">
            <v>Rural</v>
          </cell>
        </row>
        <row r="630">
          <cell r="A630" t="str">
            <v>1556273</v>
          </cell>
          <cell r="B630" t="str">
            <v>1218 NUEVO AMANECER DE BUENAVISTA</v>
          </cell>
          <cell r="C630" t="str">
            <v>Inicial - Jardín</v>
          </cell>
          <cell r="D630" t="str">
            <v>Sector Educación</v>
          </cell>
          <cell r="E630" t="str">
            <v>BUENA VISTA</v>
          </cell>
          <cell r="F630" t="str">
            <v>BUENAVISTA</v>
          </cell>
          <cell r="G630" t="str">
            <v>Rural</v>
          </cell>
        </row>
        <row r="631">
          <cell r="A631" t="str">
            <v>1556356</v>
          </cell>
          <cell r="B631" t="str">
            <v>1219 PUKLLAY WASI</v>
          </cell>
          <cell r="C631" t="str">
            <v>Inicial - Jardín</v>
          </cell>
          <cell r="D631" t="str">
            <v>Sector Educación</v>
          </cell>
          <cell r="E631" t="str">
            <v>JOCHI SAN FRANCISCO</v>
          </cell>
          <cell r="F631" t="str">
            <v>JOCHI SAN FRANCISCO</v>
          </cell>
          <cell r="G631" t="str">
            <v>Rural</v>
          </cell>
        </row>
        <row r="632">
          <cell r="A632" t="str">
            <v>1556364</v>
          </cell>
          <cell r="B632" t="str">
            <v>1220 SEMILLITAS DEL SEÑOR DE PENTECOSTES</v>
          </cell>
          <cell r="C632" t="str">
            <v>Inicial - Jardín</v>
          </cell>
          <cell r="D632" t="str">
            <v>Sector Educación</v>
          </cell>
          <cell r="E632" t="str">
            <v>LLUCO</v>
          </cell>
          <cell r="F632" t="str">
            <v>LLUCO CENTRAL</v>
          </cell>
          <cell r="G632" t="str">
            <v>Rural</v>
          </cell>
        </row>
        <row r="633">
          <cell r="A633" t="str">
            <v>1556455</v>
          </cell>
          <cell r="B633" t="str">
            <v>1221</v>
          </cell>
          <cell r="C633" t="str">
            <v>Inicial - Jardín</v>
          </cell>
          <cell r="D633" t="str">
            <v>Sector Educación</v>
          </cell>
          <cell r="E633" t="str">
            <v>SUCASCO</v>
          </cell>
          <cell r="F633" t="str">
            <v>SUCASCO</v>
          </cell>
          <cell r="G633" t="str">
            <v>Rural</v>
          </cell>
        </row>
        <row r="634">
          <cell r="A634" t="str">
            <v>1556299</v>
          </cell>
          <cell r="B634" t="str">
            <v>1222 RAYITO DE SOL CANDILE</v>
          </cell>
          <cell r="C634" t="str">
            <v>Inicial - Jardín</v>
          </cell>
          <cell r="D634" t="str">
            <v>Sector Educación</v>
          </cell>
          <cell r="E634" t="str">
            <v>CANDILE</v>
          </cell>
          <cell r="F634" t="str">
            <v>CANDILE</v>
          </cell>
          <cell r="G634" t="str">
            <v>Rural</v>
          </cell>
        </row>
        <row r="635">
          <cell r="A635" t="str">
            <v>1556422</v>
          </cell>
          <cell r="B635" t="str">
            <v>1223 DIVINO NIÑO JESUS</v>
          </cell>
          <cell r="C635" t="str">
            <v>Inicial - Jardín</v>
          </cell>
          <cell r="D635" t="str">
            <v>Sector Educación</v>
          </cell>
          <cell r="E635" t="str">
            <v>PUTUCUNI</v>
          </cell>
          <cell r="F635" t="str">
            <v>PUTUCUNI PATA</v>
          </cell>
          <cell r="G635" t="str">
            <v>Rural</v>
          </cell>
        </row>
        <row r="636">
          <cell r="A636" t="str">
            <v>1556414</v>
          </cell>
          <cell r="B636" t="str">
            <v>1224 NUESTRA SEÑORA VIRGEN DEL ROSARIO</v>
          </cell>
          <cell r="C636" t="str">
            <v>Inicial - Jardín</v>
          </cell>
          <cell r="D636" t="str">
            <v>Sector Educación</v>
          </cell>
          <cell r="E636" t="str">
            <v>POJSIN CARATA</v>
          </cell>
          <cell r="F636" t="str">
            <v>POJSIN CARATA</v>
          </cell>
          <cell r="G636" t="str">
            <v>Rural</v>
          </cell>
        </row>
        <row r="637">
          <cell r="A637" t="str">
            <v>1556448</v>
          </cell>
          <cell r="B637" t="str">
            <v>1225 VILLA SANTA CRUZ DE SAMUCHACA</v>
          </cell>
          <cell r="C637" t="str">
            <v>Inicial - Jardín</v>
          </cell>
          <cell r="D637" t="str">
            <v>Sector Educación</v>
          </cell>
          <cell r="E637" t="str">
            <v>SAMUCHACA</v>
          </cell>
          <cell r="F637" t="str">
            <v>SAMUCHACA</v>
          </cell>
          <cell r="G637" t="str">
            <v>Rural</v>
          </cell>
        </row>
        <row r="638">
          <cell r="A638" t="str">
            <v>1556315</v>
          </cell>
          <cell r="B638" t="str">
            <v>1226</v>
          </cell>
          <cell r="C638" t="str">
            <v>Inicial - Jardín</v>
          </cell>
          <cell r="D638" t="str">
            <v>Sector Educación</v>
          </cell>
          <cell r="E638" t="str">
            <v>CHARAMAYA</v>
          </cell>
          <cell r="F638" t="str">
            <v>CHARAMAYA</v>
          </cell>
          <cell r="G638" t="str">
            <v>Rural</v>
          </cell>
        </row>
        <row r="639">
          <cell r="A639" t="str">
            <v>1556257</v>
          </cell>
          <cell r="B639" t="str">
            <v>VIRGEN DE LA CANDELARIA</v>
          </cell>
          <cell r="C639" t="str">
            <v>Inicial - Jardín</v>
          </cell>
          <cell r="D639" t="str">
            <v>Sector Educación</v>
          </cell>
          <cell r="E639" t="str">
            <v>JIRON AYABACA S/N</v>
          </cell>
          <cell r="F639" t="str">
            <v>PUNO</v>
          </cell>
          <cell r="G639" t="str">
            <v>Urbana</v>
          </cell>
        </row>
        <row r="640">
          <cell r="A640" t="str">
            <v>1556398</v>
          </cell>
          <cell r="B640" t="str">
            <v>1228 NUEVA ESPERANZA</v>
          </cell>
          <cell r="C640" t="str">
            <v>Inicial - Jardín</v>
          </cell>
          <cell r="D640" t="str">
            <v>Sector Educación</v>
          </cell>
          <cell r="E640" t="str">
            <v>BARRIO MANTO NUEVA ESPERANZA</v>
          </cell>
          <cell r="F640" t="str">
            <v>MANTO NUEVA ESPERANZA</v>
          </cell>
          <cell r="G640" t="str">
            <v>Urbana</v>
          </cell>
        </row>
        <row r="641">
          <cell r="A641" t="str">
            <v>1561398</v>
          </cell>
          <cell r="B641" t="str">
            <v>MARIANO SANTOS MATEOS</v>
          </cell>
          <cell r="C641" t="str">
            <v>Secundaria</v>
          </cell>
          <cell r="D641" t="str">
            <v>Particular</v>
          </cell>
          <cell r="E641" t="str">
            <v>MZ Q LOTE 1 ETAPA III SECTOR SALCEDO</v>
          </cell>
          <cell r="F641" t="str">
            <v>PUNO</v>
          </cell>
          <cell r="G641" t="str">
            <v>Urbana</v>
          </cell>
        </row>
        <row r="642">
          <cell r="A642" t="str">
            <v>1561380</v>
          </cell>
          <cell r="B642" t="str">
            <v>JAMES BALDWIN</v>
          </cell>
          <cell r="C642" t="str">
            <v>Secundaria</v>
          </cell>
          <cell r="D642" t="str">
            <v>Particular</v>
          </cell>
          <cell r="E642" t="str">
            <v>JIRON LAMPA 315</v>
          </cell>
          <cell r="F642" t="str">
            <v>BELLAVISTA</v>
          </cell>
          <cell r="G642" t="str">
            <v>Urbana</v>
          </cell>
        </row>
        <row r="643">
          <cell r="A643" t="str">
            <v>1564590</v>
          </cell>
          <cell r="B643" t="str">
            <v>CEBA - APLICACION PEDAGOGICO PUNO</v>
          </cell>
          <cell r="C643" t="str">
            <v>Básica Alternativa - Avanzado</v>
          </cell>
          <cell r="D643" t="str">
            <v>Sector Educación</v>
          </cell>
          <cell r="E643" t="str">
            <v>CIUDAD PEDAGOGICA</v>
          </cell>
          <cell r="F643" t="str">
            <v>SALCEDO</v>
          </cell>
          <cell r="G643" t="str">
            <v>Urbana</v>
          </cell>
        </row>
        <row r="644">
          <cell r="A644" t="str">
            <v>1564608</v>
          </cell>
          <cell r="B644" t="str">
            <v>SAN JOSE DE LLUNGO</v>
          </cell>
          <cell r="C644" t="str">
            <v>Secundaria</v>
          </cell>
          <cell r="D644" t="str">
            <v>Sector Educación</v>
          </cell>
          <cell r="E644" t="str">
            <v>SAN JOSE DE LLUNGO</v>
          </cell>
          <cell r="F644" t="str">
            <v>LLUNGO</v>
          </cell>
          <cell r="G644" t="str">
            <v>Rural</v>
          </cell>
        </row>
        <row r="645">
          <cell r="A645" t="str">
            <v>1569193</v>
          </cell>
          <cell r="B645" t="str">
            <v>LEONARD EULER</v>
          </cell>
          <cell r="C645" t="str">
            <v>Primaria</v>
          </cell>
          <cell r="D645" t="str">
            <v>Particular</v>
          </cell>
          <cell r="E645" t="str">
            <v>JIRON ANDRES RAZURI 475</v>
          </cell>
          <cell r="F645" t="str">
            <v>HUAYNA PUCARA</v>
          </cell>
          <cell r="G645" t="str">
            <v>Urbana</v>
          </cell>
        </row>
        <row r="646">
          <cell r="A646" t="str">
            <v>1569201</v>
          </cell>
          <cell r="B646" t="str">
            <v>LEONARD EULER</v>
          </cell>
          <cell r="C646" t="str">
            <v>Secundaria</v>
          </cell>
          <cell r="D646" t="str">
            <v>Particular</v>
          </cell>
          <cell r="E646" t="str">
            <v>JIRON ANDRES RAZURI 475</v>
          </cell>
          <cell r="F646" t="str">
            <v>HUAYNA PUCARA</v>
          </cell>
          <cell r="G646" t="str">
            <v>Urbana</v>
          </cell>
        </row>
        <row r="647">
          <cell r="A647" t="str">
            <v>1569219</v>
          </cell>
          <cell r="B647" t="str">
            <v>SAN JUAN DE MACHACMARCA</v>
          </cell>
          <cell r="C647" t="str">
            <v>Secundaria</v>
          </cell>
          <cell r="D647" t="str">
            <v>Sector Educación</v>
          </cell>
          <cell r="E647" t="str">
            <v>SAN JUAN DE MACHACMARCA</v>
          </cell>
          <cell r="F647" t="str">
            <v>SAN JUAN DE MACHACMARCA</v>
          </cell>
          <cell r="G647" t="str">
            <v>Rural</v>
          </cell>
        </row>
        <row r="648">
          <cell r="A648" t="str">
            <v>1569714</v>
          </cell>
          <cell r="B648" t="str">
            <v>1212</v>
          </cell>
          <cell r="C648" t="str">
            <v>Inicial - Jardín</v>
          </cell>
          <cell r="D648" t="str">
            <v>Sector Educación</v>
          </cell>
          <cell r="E648" t="str">
            <v>QUELCA AYMAHUI</v>
          </cell>
          <cell r="F648" t="str">
            <v>QUELCA</v>
          </cell>
          <cell r="G648" t="str">
            <v>Rural</v>
          </cell>
        </row>
        <row r="649">
          <cell r="A649" t="str">
            <v>1569698</v>
          </cell>
          <cell r="B649" t="str">
            <v>1229 LOS PEQUEÑOS GENIOS</v>
          </cell>
          <cell r="C649" t="str">
            <v>Inicial - Jardín</v>
          </cell>
          <cell r="D649" t="str">
            <v>Sector Educación</v>
          </cell>
          <cell r="E649" t="str">
            <v>CCAPALLO</v>
          </cell>
          <cell r="F649" t="str">
            <v>CCOPAYA</v>
          </cell>
          <cell r="G649" t="str">
            <v>Rural</v>
          </cell>
        </row>
        <row r="650">
          <cell r="A650" t="str">
            <v>1569722</v>
          </cell>
          <cell r="B650" t="str">
            <v>1230 SANTA ROSA</v>
          </cell>
          <cell r="C650" t="str">
            <v>Inicial - Jardín</v>
          </cell>
          <cell r="D650" t="str">
            <v>Sector Educación</v>
          </cell>
          <cell r="E650" t="str">
            <v>SANTA ROSA DE YANAQUE</v>
          </cell>
          <cell r="F650" t="str">
            <v>SANTA ROSA DE YANAQUE</v>
          </cell>
          <cell r="G650" t="str">
            <v>Rural</v>
          </cell>
        </row>
        <row r="651">
          <cell r="A651" t="str">
            <v>2036617</v>
          </cell>
          <cell r="B651" t="str">
            <v>PIRUAPIRUANI</v>
          </cell>
          <cell r="C651" t="str">
            <v>Inical No Escolarizado</v>
          </cell>
          <cell r="D651" t="str">
            <v>Sector Educación</v>
          </cell>
          <cell r="E651" t="str">
            <v>JIRON ARAPA 205</v>
          </cell>
          <cell r="F651" t="str">
            <v>PIURA PIURANI</v>
          </cell>
          <cell r="G651" t="str">
            <v>Urbana</v>
          </cell>
        </row>
        <row r="652">
          <cell r="A652" t="str">
            <v>2036618</v>
          </cell>
          <cell r="B652" t="str">
            <v>CENTRAL CHANU CHANU</v>
          </cell>
          <cell r="C652" t="str">
            <v>Inical No Escolarizado</v>
          </cell>
          <cell r="D652" t="str">
            <v>Sector Educación</v>
          </cell>
          <cell r="E652" t="str">
            <v>JIRON VIZCARDO Y GUZMAN 380 ETAPA I</v>
          </cell>
          <cell r="F652" t="str">
            <v>CHANU CHANU ETAPA 1</v>
          </cell>
          <cell r="G652" t="str">
            <v>Urbana</v>
          </cell>
        </row>
        <row r="653">
          <cell r="A653" t="str">
            <v>2060618</v>
          </cell>
          <cell r="B653" t="str">
            <v>SAN CARLOS</v>
          </cell>
          <cell r="C653" t="str">
            <v>Inical No Escolarizado</v>
          </cell>
          <cell r="D653" t="str">
            <v>Sector Educación</v>
          </cell>
          <cell r="E653" t="str">
            <v>SAN CARLOS</v>
          </cell>
          <cell r="F653" t="str">
            <v>SAN CARLOS</v>
          </cell>
          <cell r="G653" t="str">
            <v>Rural</v>
          </cell>
        </row>
        <row r="654">
          <cell r="A654" t="str">
            <v>2053819</v>
          </cell>
          <cell r="B654" t="str">
            <v>ASUNCION</v>
          </cell>
          <cell r="C654" t="str">
            <v>Inical No Escolarizado</v>
          </cell>
          <cell r="D654" t="str">
            <v>Sector Educación</v>
          </cell>
          <cell r="E654" t="str">
            <v>ASUNCION</v>
          </cell>
          <cell r="F654" t="str">
            <v>BUENAVISTA</v>
          </cell>
          <cell r="G654" t="str">
            <v>Rural</v>
          </cell>
        </row>
        <row r="655">
          <cell r="A655" t="str">
            <v>2060621</v>
          </cell>
          <cell r="B655" t="str">
            <v>YUNGUYO CHAMACUTA</v>
          </cell>
          <cell r="C655" t="str">
            <v>Inical No Escolarizado</v>
          </cell>
          <cell r="D655" t="str">
            <v>Sector Educación</v>
          </cell>
          <cell r="E655" t="str">
            <v>YUNGUYO CHAMACUTA</v>
          </cell>
          <cell r="F655" t="str">
            <v>YUNGUYO CHAMACUTA</v>
          </cell>
          <cell r="G655" t="str">
            <v>Rural</v>
          </cell>
        </row>
        <row r="656">
          <cell r="A656" t="str">
            <v>2138737</v>
          </cell>
          <cell r="B656" t="str">
            <v>CULTA PILCUYO</v>
          </cell>
          <cell r="C656" t="str">
            <v>Inical No Escolarizado</v>
          </cell>
          <cell r="D656" t="str">
            <v>Sector Educación</v>
          </cell>
          <cell r="E656" t="str">
            <v>CULTA PILCUYO</v>
          </cell>
          <cell r="F656" t="str">
            <v>CULTA</v>
          </cell>
          <cell r="G656" t="str">
            <v>Rural</v>
          </cell>
        </row>
        <row r="657">
          <cell r="A657" t="str">
            <v>2039016</v>
          </cell>
          <cell r="B657" t="str">
            <v>NIÑO DIVINO</v>
          </cell>
          <cell r="C657" t="str">
            <v>Inical No Escolarizado</v>
          </cell>
          <cell r="D657" t="str">
            <v>Sector Educación</v>
          </cell>
          <cell r="E657" t="str">
            <v>JIRON PEDRO VILCAPAZA S/N</v>
          </cell>
          <cell r="F657" t="str">
            <v>INDEPENDENCIA</v>
          </cell>
          <cell r="G657" t="str">
            <v>Urbana</v>
          </cell>
        </row>
        <row r="658">
          <cell r="A658" t="str">
            <v>2062915</v>
          </cell>
          <cell r="B658" t="str">
            <v>CCACCA</v>
          </cell>
          <cell r="C658" t="str">
            <v>Inical No Escolarizado</v>
          </cell>
          <cell r="D658" t="str">
            <v>Sector Educación</v>
          </cell>
          <cell r="E658" t="str">
            <v>CCACCA</v>
          </cell>
          <cell r="F658" t="str">
            <v>CCACCA</v>
          </cell>
          <cell r="G658" t="str">
            <v>Rural</v>
          </cell>
        </row>
        <row r="659">
          <cell r="A659" t="str">
            <v>1576560</v>
          </cell>
          <cell r="B659" t="str">
            <v>INKATEC</v>
          </cell>
          <cell r="C659" t="str">
            <v>Técnico Productiva</v>
          </cell>
          <cell r="D659" t="str">
            <v>Convenio con Sector Educación</v>
          </cell>
          <cell r="E659" t="str">
            <v>ILLPA</v>
          </cell>
          <cell r="F659" t="str">
            <v>ILLPA</v>
          </cell>
          <cell r="G659" t="str">
            <v>Rural</v>
          </cell>
        </row>
        <row r="660">
          <cell r="A660" t="str">
            <v>1578483</v>
          </cell>
          <cell r="B660" t="str">
            <v>RETOÑITOS</v>
          </cell>
          <cell r="C660" t="str">
            <v>Inicial - Jardín</v>
          </cell>
          <cell r="D660" t="str">
            <v>Sector Educación</v>
          </cell>
          <cell r="E660" t="str">
            <v>NUEVA YANAMAYO</v>
          </cell>
          <cell r="F660" t="str">
            <v>ALTO PUNO</v>
          </cell>
          <cell r="G660" t="str">
            <v>Urbana</v>
          </cell>
        </row>
        <row r="661">
          <cell r="A661" t="str">
            <v>1584846</v>
          </cell>
          <cell r="B661" t="str">
            <v>1295 LOS NEVADITOS</v>
          </cell>
          <cell r="C661" t="str">
            <v>Inicial - Jardín</v>
          </cell>
          <cell r="D661" t="str">
            <v>Sector Educación</v>
          </cell>
          <cell r="E661" t="str">
            <v>JATUCACHI</v>
          </cell>
          <cell r="F661" t="str">
            <v>JATUCACHI</v>
          </cell>
          <cell r="G661" t="str">
            <v>Rural</v>
          </cell>
        </row>
        <row r="662">
          <cell r="A662" t="str">
            <v>1621135</v>
          </cell>
          <cell r="B662" t="str">
            <v>1233 NIÑO JESUSITO</v>
          </cell>
          <cell r="C662" t="str">
            <v>Inicial - Jardín</v>
          </cell>
          <cell r="D662" t="str">
            <v>Sector Educación</v>
          </cell>
          <cell r="E662" t="str">
            <v>HUANCASAYA</v>
          </cell>
          <cell r="F662" t="str">
            <v>HUANCASAYA</v>
          </cell>
          <cell r="G662" t="str">
            <v>Rural</v>
          </cell>
        </row>
        <row r="663">
          <cell r="A663" t="str">
            <v>1621143</v>
          </cell>
          <cell r="B663" t="str">
            <v>1234 CAPULLITOS DE LA VIRGEN INMACULADA CONCEPCION</v>
          </cell>
          <cell r="C663" t="str">
            <v>Inicial - Jardín</v>
          </cell>
          <cell r="D663" t="str">
            <v>Sector Educación</v>
          </cell>
          <cell r="E663" t="str">
            <v>AVENIDA LAS RETAMAS S/N</v>
          </cell>
          <cell r="F663" t="str">
            <v>PUNO</v>
          </cell>
          <cell r="G663" t="str">
            <v>Urbana</v>
          </cell>
        </row>
        <row r="664">
          <cell r="A664" t="str">
            <v>1621150</v>
          </cell>
          <cell r="B664" t="str">
            <v>1235 NIÑO SAN SALVADOR</v>
          </cell>
          <cell r="C664" t="str">
            <v>Inicial - Jardín</v>
          </cell>
          <cell r="D664" t="str">
            <v>Sector Educación</v>
          </cell>
          <cell r="E664" t="str">
            <v>CANCHARANI</v>
          </cell>
          <cell r="F664" t="str">
            <v>CANCHARANI PAMPA</v>
          </cell>
          <cell r="G664" t="str">
            <v>Rural</v>
          </cell>
        </row>
        <row r="665">
          <cell r="A665" t="str">
            <v>1621168</v>
          </cell>
          <cell r="B665" t="str">
            <v>1236</v>
          </cell>
          <cell r="C665" t="str">
            <v>Inicial - Jardín</v>
          </cell>
          <cell r="D665" t="str">
            <v>Sector Educación</v>
          </cell>
          <cell r="E665" t="str">
            <v>INCHUPALLA</v>
          </cell>
          <cell r="F665" t="str">
            <v>INCHUPALLA</v>
          </cell>
          <cell r="G665" t="str">
            <v>Rural</v>
          </cell>
        </row>
        <row r="666">
          <cell r="A666" t="str">
            <v>1621176</v>
          </cell>
          <cell r="B666" t="str">
            <v>1237 VIRGEN DEL ROSARIO</v>
          </cell>
          <cell r="C666" t="str">
            <v>Inicial - Jardín</v>
          </cell>
          <cell r="D666" t="str">
            <v>Sector Educación</v>
          </cell>
          <cell r="E666" t="str">
            <v>TOTORANI</v>
          </cell>
          <cell r="F666" t="str">
            <v>TOTORANI</v>
          </cell>
          <cell r="G666" t="str">
            <v>Rural</v>
          </cell>
        </row>
        <row r="667">
          <cell r="A667" t="str">
            <v>1621184</v>
          </cell>
          <cell r="B667" t="str">
            <v>1238</v>
          </cell>
          <cell r="C667" t="str">
            <v>Inicial - Jardín</v>
          </cell>
          <cell r="D667" t="str">
            <v>Sector Educación</v>
          </cell>
          <cell r="E667" t="str">
            <v>PIRCO</v>
          </cell>
          <cell r="F667" t="str">
            <v>PIRCO</v>
          </cell>
          <cell r="G667" t="str">
            <v>Rural</v>
          </cell>
        </row>
        <row r="668">
          <cell r="A668" t="str">
            <v>1621192</v>
          </cell>
          <cell r="B668" t="str">
            <v>1239 DIVINO NIÑO</v>
          </cell>
          <cell r="C668" t="str">
            <v>Inicial - Jardín</v>
          </cell>
          <cell r="D668" t="str">
            <v>Sector Educación</v>
          </cell>
          <cell r="E668" t="str">
            <v>OCCOSUYO</v>
          </cell>
          <cell r="F668" t="str">
            <v>OCCOSUYO</v>
          </cell>
          <cell r="G668" t="str">
            <v>Rural</v>
          </cell>
        </row>
        <row r="669">
          <cell r="A669" t="str">
            <v>1621200</v>
          </cell>
          <cell r="B669" t="str">
            <v>1240 NIÑO JESUS</v>
          </cell>
          <cell r="C669" t="str">
            <v>Inicial - Jardín</v>
          </cell>
          <cell r="D669" t="str">
            <v>Sector Educación</v>
          </cell>
          <cell r="E669" t="str">
            <v>COTAÑA</v>
          </cell>
          <cell r="F669" t="str">
            <v>COTAÑA</v>
          </cell>
          <cell r="G669" t="str">
            <v>Rural</v>
          </cell>
        </row>
        <row r="670">
          <cell r="A670" t="str">
            <v>1621218</v>
          </cell>
          <cell r="B670" t="str">
            <v>1241 DIVINA MISERICORDIA</v>
          </cell>
          <cell r="C670" t="str">
            <v>Inicial - Jardín</v>
          </cell>
          <cell r="D670" t="str">
            <v>Sector Educación</v>
          </cell>
          <cell r="E670" t="str">
            <v>COLLINI</v>
          </cell>
          <cell r="F670" t="str">
            <v>COLLINI</v>
          </cell>
          <cell r="G670" t="str">
            <v>Rural</v>
          </cell>
        </row>
        <row r="671">
          <cell r="A671" t="str">
            <v>1621226</v>
          </cell>
          <cell r="B671" t="str">
            <v>1242</v>
          </cell>
          <cell r="C671" t="str">
            <v>Inicial - Jardín</v>
          </cell>
          <cell r="D671" t="str">
            <v>Sector Educación</v>
          </cell>
          <cell r="E671" t="str">
            <v>SIHUECANI</v>
          </cell>
          <cell r="F671" t="str">
            <v>SIHUECANI</v>
          </cell>
          <cell r="G671" t="str">
            <v>Rural</v>
          </cell>
        </row>
        <row r="672">
          <cell r="A672" t="str">
            <v>1621234</v>
          </cell>
          <cell r="B672" t="str">
            <v>1243</v>
          </cell>
          <cell r="C672" t="str">
            <v>Inicial - Jardín</v>
          </cell>
          <cell r="D672" t="str">
            <v>Sector Educación</v>
          </cell>
          <cell r="E672" t="str">
            <v>HUILAMOCCO</v>
          </cell>
          <cell r="F672" t="str">
            <v>HUILAMOCCO</v>
          </cell>
          <cell r="G672" t="str">
            <v>Rural</v>
          </cell>
        </row>
        <row r="673">
          <cell r="A673" t="str">
            <v>1621242</v>
          </cell>
          <cell r="B673" t="str">
            <v>1244 SEMILLITAS DEL MAÑANA</v>
          </cell>
          <cell r="C673" t="str">
            <v>Inicial - Jardín</v>
          </cell>
          <cell r="D673" t="str">
            <v>Sector Educación</v>
          </cell>
          <cell r="E673" t="str">
            <v>LUQUINA GRANDE</v>
          </cell>
          <cell r="F673" t="str">
            <v>LUQUINA GRANDE</v>
          </cell>
          <cell r="G673" t="str">
            <v>Rural</v>
          </cell>
        </row>
        <row r="674">
          <cell r="A674" t="str">
            <v>1621259</v>
          </cell>
          <cell r="B674" t="str">
            <v>1245 DIVINO NIÑO SAN SALVADOR</v>
          </cell>
          <cell r="C674" t="str">
            <v>Inicial - Jardín</v>
          </cell>
          <cell r="D674" t="str">
            <v>Sector Educación</v>
          </cell>
          <cell r="E674" t="str">
            <v>CHILA</v>
          </cell>
          <cell r="F674" t="str">
            <v>CHILA</v>
          </cell>
          <cell r="G674" t="str">
            <v>Rural</v>
          </cell>
        </row>
        <row r="675">
          <cell r="A675" t="str">
            <v>1621267</v>
          </cell>
          <cell r="B675" t="str">
            <v>1246 SHADDAY</v>
          </cell>
          <cell r="C675" t="str">
            <v>Inicial - Jardín</v>
          </cell>
          <cell r="D675" t="str">
            <v>Sector Educación</v>
          </cell>
          <cell r="E675" t="str">
            <v>POTOJANI GRANDE</v>
          </cell>
          <cell r="F675" t="str">
            <v>POTOJANI GRANDE</v>
          </cell>
          <cell r="G675" t="str">
            <v>Rural</v>
          </cell>
        </row>
        <row r="676">
          <cell r="A676" t="str">
            <v>1621283</v>
          </cell>
          <cell r="B676" t="str">
            <v>1248</v>
          </cell>
          <cell r="C676" t="str">
            <v>Inicial - Jardín</v>
          </cell>
          <cell r="D676" t="str">
            <v>Sector Educación</v>
          </cell>
          <cell r="E676" t="str">
            <v>LLUNGO</v>
          </cell>
          <cell r="F676" t="str">
            <v>LLUNGO</v>
          </cell>
          <cell r="G676" t="str">
            <v>Rural</v>
          </cell>
        </row>
        <row r="677">
          <cell r="A677" t="str">
            <v>1621291</v>
          </cell>
          <cell r="B677" t="str">
            <v>1249</v>
          </cell>
          <cell r="C677" t="str">
            <v>Inicial - Jardín</v>
          </cell>
          <cell r="D677" t="str">
            <v>Sector Educación</v>
          </cell>
          <cell r="E677" t="str">
            <v>SAN ANTONIO DE THUNCO</v>
          </cell>
          <cell r="F677" t="str">
            <v>THUNCO</v>
          </cell>
          <cell r="G677" t="str">
            <v>Rural</v>
          </cell>
        </row>
        <row r="678">
          <cell r="A678" t="str">
            <v>1621309</v>
          </cell>
          <cell r="B678" t="str">
            <v>1250 DIVINO CORAZON</v>
          </cell>
          <cell r="C678" t="str">
            <v>Inicial - Jardín</v>
          </cell>
          <cell r="D678" t="str">
            <v>Sector Educación</v>
          </cell>
          <cell r="E678" t="str">
            <v>COCHIRAYA</v>
          </cell>
          <cell r="F678" t="str">
            <v>COCHIRAYA</v>
          </cell>
          <cell r="G678" t="str">
            <v>Rural</v>
          </cell>
        </row>
        <row r="679">
          <cell r="A679" t="str">
            <v>1621317</v>
          </cell>
          <cell r="B679" t="str">
            <v>1251 LUZ DEL SABER</v>
          </cell>
          <cell r="C679" t="str">
            <v>Inicial - Jardín</v>
          </cell>
          <cell r="D679" t="str">
            <v>Sector Educación</v>
          </cell>
          <cell r="E679" t="str">
            <v>SANCAYUNI</v>
          </cell>
          <cell r="F679" t="str">
            <v>SANCAYUNI</v>
          </cell>
          <cell r="G679" t="str">
            <v>Rural</v>
          </cell>
        </row>
        <row r="680">
          <cell r="A680" t="str">
            <v>1621325</v>
          </cell>
          <cell r="B680" t="str">
            <v>1252 VIRGEN DE GUADALUPE</v>
          </cell>
          <cell r="C680" t="str">
            <v>Inicial - Jardín</v>
          </cell>
          <cell r="D680" t="str">
            <v>Sector Educación</v>
          </cell>
          <cell r="E680" t="str">
            <v>CUPE</v>
          </cell>
          <cell r="F680" t="str">
            <v>CUPE</v>
          </cell>
          <cell r="G680" t="str">
            <v>Rural</v>
          </cell>
        </row>
        <row r="681">
          <cell r="A681" t="str">
            <v>1621333</v>
          </cell>
          <cell r="B681" t="str">
            <v>1253 IMACULADA CONCEPCION</v>
          </cell>
          <cell r="C681" t="str">
            <v>Inicial - Jardín</v>
          </cell>
          <cell r="D681" t="str">
            <v>Sector Educación</v>
          </cell>
          <cell r="E681" t="str">
            <v>ANTOÑANI</v>
          </cell>
          <cell r="F681" t="str">
            <v>ANTONIANI</v>
          </cell>
          <cell r="G681" t="str">
            <v>Rural</v>
          </cell>
        </row>
        <row r="682">
          <cell r="A682" t="str">
            <v>1621341</v>
          </cell>
          <cell r="B682" t="str">
            <v>1254 SEMILLITAS DE JESUS</v>
          </cell>
          <cell r="C682" t="str">
            <v>Inicial - Jardín</v>
          </cell>
          <cell r="D682" t="str">
            <v>Sector Educación</v>
          </cell>
          <cell r="E682" t="str">
            <v>MACHACMARCA</v>
          </cell>
          <cell r="F682" t="str">
            <v>MACHACMARCA</v>
          </cell>
          <cell r="G682" t="str">
            <v>Rural</v>
          </cell>
        </row>
        <row r="683">
          <cell r="A683" t="str">
            <v>1621358</v>
          </cell>
          <cell r="B683" t="str">
            <v>1255 SANTA TERESITA DEL NIÑO JESUS</v>
          </cell>
          <cell r="C683" t="str">
            <v>Inicial - Jardín</v>
          </cell>
          <cell r="D683" t="str">
            <v>Sector Educación</v>
          </cell>
          <cell r="E683" t="str">
            <v>AMPARANI</v>
          </cell>
          <cell r="F683" t="str">
            <v>AMPARANI</v>
          </cell>
          <cell r="G683" t="str">
            <v>Rural</v>
          </cell>
        </row>
        <row r="684">
          <cell r="A684" t="str">
            <v>1621366</v>
          </cell>
          <cell r="B684" t="str">
            <v>1256 NIÑO DE JESUS</v>
          </cell>
          <cell r="C684" t="str">
            <v>Inicial - Jardín</v>
          </cell>
          <cell r="D684" t="str">
            <v>Sector Educación</v>
          </cell>
          <cell r="E684" t="str">
            <v>CCOLLPA</v>
          </cell>
          <cell r="F684" t="str">
            <v>COLLPA</v>
          </cell>
          <cell r="G684" t="str">
            <v>Rural</v>
          </cell>
        </row>
        <row r="685">
          <cell r="A685" t="str">
            <v>1621374</v>
          </cell>
          <cell r="B685" t="str">
            <v>1257</v>
          </cell>
          <cell r="C685" t="str">
            <v>Inicial - Jardín</v>
          </cell>
          <cell r="D685" t="str">
            <v>Sector Educación</v>
          </cell>
          <cell r="E685" t="str">
            <v>LLACHON</v>
          </cell>
          <cell r="F685" t="str">
            <v>LLACHON</v>
          </cell>
          <cell r="G685" t="str">
            <v>Rural</v>
          </cell>
        </row>
        <row r="686">
          <cell r="A686" t="str">
            <v>1621382</v>
          </cell>
          <cell r="B686" t="str">
            <v>1258 EMILIA BARCIA BONIFFATTI</v>
          </cell>
          <cell r="C686" t="str">
            <v>Inicial - Jardín</v>
          </cell>
          <cell r="D686" t="str">
            <v>Sector Educación</v>
          </cell>
          <cell r="E686" t="str">
            <v>CHAJANA</v>
          </cell>
          <cell r="F686" t="str">
            <v>CHAJANA</v>
          </cell>
          <cell r="G686" t="str">
            <v>Rural</v>
          </cell>
        </row>
        <row r="687">
          <cell r="A687" t="str">
            <v>1621390</v>
          </cell>
          <cell r="B687" t="str">
            <v>1259</v>
          </cell>
          <cell r="C687" t="str">
            <v>Inicial - Jardín</v>
          </cell>
          <cell r="D687" t="str">
            <v>Sector Educación</v>
          </cell>
          <cell r="E687" t="str">
            <v>CCOTOS CAMPANARIO</v>
          </cell>
          <cell r="F687" t="str">
            <v>CAMPANARIO</v>
          </cell>
          <cell r="G687" t="str">
            <v>Rural</v>
          </cell>
        </row>
        <row r="688">
          <cell r="A688" t="str">
            <v>1621408</v>
          </cell>
          <cell r="B688" t="str">
            <v>1260</v>
          </cell>
          <cell r="C688" t="str">
            <v>Inicial - Jardín</v>
          </cell>
          <cell r="D688" t="str">
            <v>Sector Educación</v>
          </cell>
          <cell r="E688" t="str">
            <v>AGUAS CALIENTES</v>
          </cell>
          <cell r="F688" t="str">
            <v>AGUAS CALIENTES</v>
          </cell>
          <cell r="G688" t="str">
            <v>Rural</v>
          </cell>
        </row>
        <row r="689">
          <cell r="A689" t="str">
            <v>1621416</v>
          </cell>
          <cell r="B689" t="str">
            <v>1261 LOS ANGELITOS DE JESUS</v>
          </cell>
          <cell r="C689" t="str">
            <v>Inicial - Jardín</v>
          </cell>
          <cell r="D689" t="str">
            <v>Sector Educación</v>
          </cell>
          <cell r="E689" t="str">
            <v>LLACHACHUI</v>
          </cell>
          <cell r="F689" t="str">
            <v>LLACHAHUI</v>
          </cell>
          <cell r="G689" t="str">
            <v>Rural</v>
          </cell>
        </row>
        <row r="690">
          <cell r="A690" t="str">
            <v>1621424</v>
          </cell>
          <cell r="B690" t="str">
            <v>1262 NIÑO SAN SALVADOR</v>
          </cell>
          <cell r="C690" t="str">
            <v>Inicial - Jardín</v>
          </cell>
          <cell r="D690" t="str">
            <v>Sector Educación</v>
          </cell>
          <cell r="E690" t="str">
            <v>HILATA</v>
          </cell>
          <cell r="F690" t="str">
            <v>HILATA</v>
          </cell>
          <cell r="G690" t="str">
            <v>Rural</v>
          </cell>
        </row>
        <row r="691">
          <cell r="A691" t="str">
            <v>1621432</v>
          </cell>
          <cell r="B691" t="str">
            <v>1263 SAN JOSE</v>
          </cell>
          <cell r="C691" t="str">
            <v>Inicial - Jardín</v>
          </cell>
          <cell r="D691" t="str">
            <v>Sector Educación</v>
          </cell>
          <cell r="E691" t="str">
            <v>CACHIPASCANA</v>
          </cell>
          <cell r="F691" t="str">
            <v>CACHIPASCANA</v>
          </cell>
          <cell r="G691" t="str">
            <v>Rural</v>
          </cell>
        </row>
        <row r="692">
          <cell r="A692" t="str">
            <v>1621440</v>
          </cell>
          <cell r="B692" t="str">
            <v>1264 LOS ANGELITOS DE CAIRANI</v>
          </cell>
          <cell r="C692" t="str">
            <v>Inicial - Jardín</v>
          </cell>
          <cell r="D692" t="str">
            <v>Sector Educación</v>
          </cell>
          <cell r="E692" t="str">
            <v>CAYRANI</v>
          </cell>
          <cell r="F692" t="str">
            <v>CAYRANI</v>
          </cell>
          <cell r="G692" t="str">
            <v>Rural</v>
          </cell>
        </row>
        <row r="693">
          <cell r="A693" t="str">
            <v>1621457</v>
          </cell>
          <cell r="B693" t="str">
            <v>1265 ALFONSO UGARTE</v>
          </cell>
          <cell r="C693" t="str">
            <v>Inicial - Jardín</v>
          </cell>
          <cell r="D693" t="str">
            <v>Sector Educación</v>
          </cell>
          <cell r="E693" t="str">
            <v>TANTEON</v>
          </cell>
          <cell r="F693" t="str">
            <v>TANTEON</v>
          </cell>
          <cell r="G693" t="str">
            <v>Rural</v>
          </cell>
        </row>
        <row r="694">
          <cell r="A694" t="str">
            <v>1621465</v>
          </cell>
          <cell r="B694" t="str">
            <v>1266 DON JOSE DE SAN MARTIN</v>
          </cell>
          <cell r="C694" t="str">
            <v>Inicial - Jardín</v>
          </cell>
          <cell r="D694" t="str">
            <v>Sector Educación</v>
          </cell>
          <cell r="E694" t="str">
            <v>ESCALLANI</v>
          </cell>
          <cell r="F694" t="str">
            <v>ESCALLANI</v>
          </cell>
          <cell r="G694" t="str">
            <v>Rural</v>
          </cell>
        </row>
        <row r="695">
          <cell r="A695" t="str">
            <v>1621473</v>
          </cell>
          <cell r="B695" t="str">
            <v>1267 RAYITOS DE SOL</v>
          </cell>
          <cell r="C695" t="str">
            <v>Inicial - Jardín</v>
          </cell>
          <cell r="D695" t="str">
            <v>Sector Educación</v>
          </cell>
          <cell r="E695" t="str">
            <v>CORTE ESTACION</v>
          </cell>
          <cell r="F695" t="str">
            <v>CORTE ESTACION</v>
          </cell>
          <cell r="G695" t="str">
            <v>Rural</v>
          </cell>
        </row>
        <row r="696">
          <cell r="A696" t="str">
            <v>1621481</v>
          </cell>
          <cell r="B696" t="str">
            <v>1268 KANTUTAS DE VILLA</v>
          </cell>
          <cell r="C696" t="str">
            <v>Inicial - Jardín</v>
          </cell>
          <cell r="D696" t="str">
            <v>Sector Educación</v>
          </cell>
          <cell r="E696" t="str">
            <v>VILLA ORINOJON</v>
          </cell>
          <cell r="F696" t="str">
            <v>VILLA ORINOJON</v>
          </cell>
          <cell r="G696" t="str">
            <v>Rural</v>
          </cell>
        </row>
        <row r="697">
          <cell r="A697" t="str">
            <v>1621499</v>
          </cell>
          <cell r="B697" t="str">
            <v>1269 CAPULLITOS DE AMOR</v>
          </cell>
          <cell r="C697" t="str">
            <v>Inicial - Jardín</v>
          </cell>
          <cell r="D697" t="str">
            <v>Sector Educación</v>
          </cell>
          <cell r="E697" t="str">
            <v>COLLANA LOJERA</v>
          </cell>
          <cell r="F697" t="str">
            <v>COLLANA LOJERA</v>
          </cell>
          <cell r="G697" t="str">
            <v>Rural</v>
          </cell>
        </row>
        <row r="698">
          <cell r="A698" t="str">
            <v>1621507</v>
          </cell>
          <cell r="B698" t="str">
            <v>1270 JOSE DE SAN MARTIN</v>
          </cell>
          <cell r="C698" t="str">
            <v>Inicial - Jardín</v>
          </cell>
          <cell r="D698" t="str">
            <v>Sector Educación</v>
          </cell>
          <cell r="E698" t="str">
            <v>CCOTOS</v>
          </cell>
          <cell r="F698" t="str">
            <v>CCOTOS</v>
          </cell>
          <cell r="G698" t="str">
            <v>Rural</v>
          </cell>
        </row>
        <row r="699">
          <cell r="A699" t="str">
            <v>1621515</v>
          </cell>
          <cell r="B699" t="str">
            <v>1271 EXALTACION-YANARICO</v>
          </cell>
          <cell r="C699" t="str">
            <v>Inicial - Jardín</v>
          </cell>
          <cell r="D699" t="str">
            <v>Sector Educación</v>
          </cell>
          <cell r="E699" t="str">
            <v>YANARICO</v>
          </cell>
          <cell r="F699" t="str">
            <v>YANARICO</v>
          </cell>
          <cell r="G699" t="str">
            <v>Rural</v>
          </cell>
        </row>
        <row r="700">
          <cell r="A700" t="str">
            <v>1621523</v>
          </cell>
          <cell r="B700" t="str">
            <v>1272 PASITOS MAGICOS</v>
          </cell>
          <cell r="C700" t="str">
            <v>Inicial - Jardín</v>
          </cell>
          <cell r="D700" t="str">
            <v>Sector Educación</v>
          </cell>
          <cell r="E700" t="str">
            <v>PARAPICHUZA</v>
          </cell>
          <cell r="F700" t="str">
            <v>PARAPICHUZA</v>
          </cell>
          <cell r="G700" t="str">
            <v>Rural</v>
          </cell>
        </row>
        <row r="701">
          <cell r="A701" t="str">
            <v>1621531</v>
          </cell>
          <cell r="B701" t="str">
            <v>1273 SEMILLITAS DE ESPERANZA</v>
          </cell>
          <cell r="C701" t="str">
            <v>Inicial - Jardín</v>
          </cell>
          <cell r="D701" t="str">
            <v>Sector Educación</v>
          </cell>
          <cell r="E701" t="str">
            <v>INCATIANA</v>
          </cell>
          <cell r="F701" t="str">
            <v>INCATIANA</v>
          </cell>
          <cell r="G701" t="str">
            <v>Rural</v>
          </cell>
        </row>
        <row r="702">
          <cell r="A702" t="str">
            <v>1621556</v>
          </cell>
          <cell r="B702" t="str">
            <v>1274 SEMILLITAS DEL FUTURO</v>
          </cell>
          <cell r="C702" t="str">
            <v>Inicial - Jardín</v>
          </cell>
          <cell r="D702" t="str">
            <v>Sector Educación</v>
          </cell>
          <cell r="E702" t="str">
            <v>TITILE</v>
          </cell>
          <cell r="F702" t="str">
            <v>TITILE</v>
          </cell>
          <cell r="G702" t="str">
            <v>Rural</v>
          </cell>
        </row>
        <row r="703">
          <cell r="A703" t="str">
            <v>1621564</v>
          </cell>
          <cell r="B703" t="str">
            <v>1275 ALTA GRACIA DE YASIN</v>
          </cell>
          <cell r="C703" t="str">
            <v>Inicial - Jardín</v>
          </cell>
          <cell r="D703" t="str">
            <v>Sector Educación</v>
          </cell>
          <cell r="E703" t="str">
            <v>PAMPA YASIN</v>
          </cell>
          <cell r="F703" t="str">
            <v>PAMPA YASIN</v>
          </cell>
          <cell r="G703" t="str">
            <v>Rural</v>
          </cell>
        </row>
        <row r="704">
          <cell r="A704" t="str">
            <v>1621572</v>
          </cell>
          <cell r="B704" t="str">
            <v>1276 SANTA ROSA</v>
          </cell>
          <cell r="C704" t="str">
            <v>Inicial - Jardín</v>
          </cell>
          <cell r="D704" t="str">
            <v>Sector Educación</v>
          </cell>
          <cell r="E704" t="str">
            <v>BARRIO SANTA ROSA</v>
          </cell>
          <cell r="F704" t="str">
            <v>SANTA ROSA</v>
          </cell>
          <cell r="G704" t="str">
            <v>Urbana</v>
          </cell>
        </row>
        <row r="705">
          <cell r="A705" t="str">
            <v>1621580</v>
          </cell>
          <cell r="B705" t="str">
            <v>1277 JESUS EMANUEL</v>
          </cell>
          <cell r="C705" t="str">
            <v>Inicial - Jardín</v>
          </cell>
          <cell r="D705" t="str">
            <v>Sector Educación</v>
          </cell>
          <cell r="E705" t="str">
            <v>UQUISILLA</v>
          </cell>
          <cell r="F705" t="str">
            <v>UQUISILLA</v>
          </cell>
          <cell r="G705" t="str">
            <v>Rural</v>
          </cell>
        </row>
        <row r="706">
          <cell r="A706" t="str">
            <v>1621598</v>
          </cell>
          <cell r="B706" t="str">
            <v>1278 LA SAGRADA FAMILIA</v>
          </cell>
          <cell r="C706" t="str">
            <v>Inicial - Jardín</v>
          </cell>
          <cell r="D706" t="str">
            <v>Sector Educación</v>
          </cell>
          <cell r="E706" t="str">
            <v>ULLAGACHI</v>
          </cell>
          <cell r="F706" t="str">
            <v>ULLAGACHI</v>
          </cell>
          <cell r="G706" t="str">
            <v>Rural</v>
          </cell>
        </row>
        <row r="707">
          <cell r="A707" t="str">
            <v>1621606</v>
          </cell>
          <cell r="B707" t="str">
            <v>SAN JERONIMO</v>
          </cell>
          <cell r="C707" t="str">
            <v>Inicial - Jardín</v>
          </cell>
          <cell r="D707" t="str">
            <v>Sector Educación</v>
          </cell>
          <cell r="E707" t="str">
            <v>URINSAYA</v>
          </cell>
          <cell r="F707" t="str">
            <v>URINSAYA</v>
          </cell>
          <cell r="G707" t="str">
            <v>Rural</v>
          </cell>
        </row>
        <row r="708">
          <cell r="A708" t="str">
            <v>1621614</v>
          </cell>
          <cell r="B708" t="str">
            <v>1232 MISKY WASI</v>
          </cell>
          <cell r="C708" t="str">
            <v>Inicial - Jardín</v>
          </cell>
          <cell r="D708" t="str">
            <v>Sector Educación</v>
          </cell>
          <cell r="E708" t="str">
            <v>ISAÑURA</v>
          </cell>
          <cell r="F708" t="str">
            <v>ISAÑURA</v>
          </cell>
          <cell r="G708" t="str">
            <v>Rural</v>
          </cell>
        </row>
        <row r="709">
          <cell r="A709" t="str">
            <v>1621622</v>
          </cell>
          <cell r="B709" t="str">
            <v>1280 AGUILAS DEL SABER</v>
          </cell>
          <cell r="C709" t="str">
            <v>Inicial - Jardín</v>
          </cell>
          <cell r="D709" t="str">
            <v>Sector Educación</v>
          </cell>
          <cell r="E709" t="str">
            <v>KOMERUCHO</v>
          </cell>
          <cell r="F709" t="str">
            <v>KOMERUCHO</v>
          </cell>
          <cell r="G709" t="str">
            <v>Rural</v>
          </cell>
        </row>
        <row r="710">
          <cell r="A710" t="str">
            <v>1621630</v>
          </cell>
          <cell r="B710" t="str">
            <v>1281 NIÑO JESUS SEMILLITAS DE ESPERANZA</v>
          </cell>
          <cell r="C710" t="str">
            <v>Inicial - Jardín</v>
          </cell>
          <cell r="D710" t="str">
            <v>Sector Educación</v>
          </cell>
          <cell r="E710" t="str">
            <v>SAN ANTONIO DE UMAYO</v>
          </cell>
          <cell r="F710" t="str">
            <v>SAN ANTONIO DE UMAYO</v>
          </cell>
          <cell r="G710" t="str">
            <v>Rural</v>
          </cell>
        </row>
        <row r="711">
          <cell r="A711" t="str">
            <v>1621648</v>
          </cell>
          <cell r="B711" t="str">
            <v>1282 LOS AMIGUITOS DE CORAZON DE JESUS</v>
          </cell>
          <cell r="C711" t="str">
            <v>Inicial - Jardín</v>
          </cell>
          <cell r="D711" t="str">
            <v>Sector Educación</v>
          </cell>
          <cell r="E711" t="str">
            <v>TUNQUIPA</v>
          </cell>
          <cell r="F711" t="str">
            <v>TUNQUIPA</v>
          </cell>
          <cell r="G711" t="str">
            <v>Rural</v>
          </cell>
        </row>
        <row r="712">
          <cell r="A712" t="str">
            <v>1621655</v>
          </cell>
          <cell r="B712" t="str">
            <v>1283 SEÑOR DE HUANCA</v>
          </cell>
          <cell r="C712" t="str">
            <v>Inicial - Jardín</v>
          </cell>
          <cell r="D712" t="str">
            <v>Sector Educación</v>
          </cell>
          <cell r="E712" t="str">
            <v>HUARCATINQUIHUI</v>
          </cell>
          <cell r="F712" t="str">
            <v>HUARCANTINQUIHUI</v>
          </cell>
          <cell r="G712" t="str">
            <v>Rural</v>
          </cell>
        </row>
        <row r="713">
          <cell r="A713" t="str">
            <v>1621663</v>
          </cell>
          <cell r="B713" t="str">
            <v>1284 MARIA MONTESSORI</v>
          </cell>
          <cell r="C713" t="str">
            <v>Inicial - Jardín</v>
          </cell>
          <cell r="D713" t="str">
            <v>Sector Educación</v>
          </cell>
          <cell r="E713" t="str">
            <v>IMATA</v>
          </cell>
          <cell r="F713" t="str">
            <v>IMATA</v>
          </cell>
          <cell r="G713" t="str">
            <v>Rural</v>
          </cell>
        </row>
        <row r="714">
          <cell r="A714" t="str">
            <v>1621671</v>
          </cell>
          <cell r="B714" t="str">
            <v>1285 NIÑO JESUS DE JACHACACHI</v>
          </cell>
          <cell r="C714" t="str">
            <v>Inicial - Jardín</v>
          </cell>
          <cell r="D714" t="str">
            <v>Sector Educación</v>
          </cell>
          <cell r="E714" t="str">
            <v>JACHACACHI</v>
          </cell>
          <cell r="F714" t="str">
            <v>JACHACACHI</v>
          </cell>
          <cell r="G714" t="str">
            <v>Rural</v>
          </cell>
        </row>
        <row r="715">
          <cell r="A715" t="str">
            <v>1621689</v>
          </cell>
          <cell r="B715" t="str">
            <v>1286</v>
          </cell>
          <cell r="C715" t="str">
            <v>Inicial - Jardín</v>
          </cell>
          <cell r="D715" t="str">
            <v>Sector Educación</v>
          </cell>
          <cell r="E715" t="str">
            <v>JAJANRA</v>
          </cell>
          <cell r="F715" t="str">
            <v>JAJANRA</v>
          </cell>
          <cell r="G715" t="str">
            <v>Rural</v>
          </cell>
        </row>
        <row r="716">
          <cell r="A716" t="str">
            <v>1621697</v>
          </cell>
          <cell r="B716" t="str">
            <v>1287 NIÑOS DEL LAGO SAGRADOS DE TACASAYA</v>
          </cell>
          <cell r="C716" t="str">
            <v>Inicial - Jardín</v>
          </cell>
          <cell r="D716" t="str">
            <v>Sector Educación</v>
          </cell>
          <cell r="E716" t="str">
            <v>TACASAYA</v>
          </cell>
          <cell r="F716" t="str">
            <v>TACASAYA</v>
          </cell>
          <cell r="G716" t="str">
            <v>Rural</v>
          </cell>
        </row>
        <row r="717">
          <cell r="A717" t="str">
            <v>1621705</v>
          </cell>
          <cell r="B717" t="str">
            <v>1288 RAYITO AZUL</v>
          </cell>
          <cell r="C717" t="str">
            <v>Inicial - Jardín</v>
          </cell>
          <cell r="D717" t="str">
            <v>Sector Educación</v>
          </cell>
          <cell r="E717" t="str">
            <v>AZUL CANCHA</v>
          </cell>
          <cell r="F717" t="str">
            <v>AZUL CANCHA</v>
          </cell>
          <cell r="G717" t="str">
            <v>Rural</v>
          </cell>
        </row>
        <row r="718">
          <cell r="A718" t="str">
            <v>1621713</v>
          </cell>
          <cell r="B718" t="str">
            <v>1289 ESPONGITAS DEL SABER</v>
          </cell>
          <cell r="C718" t="str">
            <v>Inicial - Jardín</v>
          </cell>
          <cell r="D718" t="str">
            <v>Sector Educación</v>
          </cell>
          <cell r="E718" t="str">
            <v>PERKA</v>
          </cell>
          <cell r="F718" t="str">
            <v>PERKA</v>
          </cell>
          <cell r="G718" t="str">
            <v>Rural</v>
          </cell>
        </row>
        <row r="719">
          <cell r="A719" t="str">
            <v>1623610</v>
          </cell>
          <cell r="B719" t="str">
            <v>1290</v>
          </cell>
          <cell r="C719" t="str">
            <v>Inicial - Jardín</v>
          </cell>
          <cell r="D719" t="str">
            <v>Sector Educación</v>
          </cell>
          <cell r="E719" t="str">
            <v>SANTA MARIA</v>
          </cell>
          <cell r="F719" t="str">
            <v>SANTA MARIA</v>
          </cell>
          <cell r="G719" t="str">
            <v>Rural</v>
          </cell>
        </row>
        <row r="720">
          <cell r="A720" t="str">
            <v>1623628</v>
          </cell>
          <cell r="B720" t="str">
            <v>1291 CORAZON DE JESUS</v>
          </cell>
          <cell r="C720" t="str">
            <v>Inicial - Jardín</v>
          </cell>
          <cell r="D720" t="str">
            <v>Sector Educación</v>
          </cell>
          <cell r="E720" t="str">
            <v>CCACCALLACA</v>
          </cell>
          <cell r="F720" t="str">
            <v>CCACCALLACA</v>
          </cell>
          <cell r="G720" t="str">
            <v>Rural</v>
          </cell>
        </row>
        <row r="721">
          <cell r="A721" t="str">
            <v>1625375</v>
          </cell>
          <cell r="B721" t="str">
            <v>CH'IKI</v>
          </cell>
          <cell r="C721" t="str">
            <v>Inicial - Jardín</v>
          </cell>
          <cell r="D721" t="str">
            <v>Particular</v>
          </cell>
          <cell r="E721" t="str">
            <v>PASAJE GRAU 126</v>
          </cell>
          <cell r="F721" t="str">
            <v>PUNO</v>
          </cell>
          <cell r="G721" t="str">
            <v>Urbana</v>
          </cell>
        </row>
        <row r="722">
          <cell r="A722" t="str">
            <v>1626795</v>
          </cell>
          <cell r="B722" t="str">
            <v>1292</v>
          </cell>
          <cell r="C722" t="str">
            <v>Inicial - Jardín</v>
          </cell>
          <cell r="D722" t="str">
            <v>Sector Educación</v>
          </cell>
          <cell r="E722" t="str">
            <v>CARATA</v>
          </cell>
          <cell r="F722" t="str">
            <v>CARATA</v>
          </cell>
          <cell r="G722" t="str">
            <v>Rural</v>
          </cell>
        </row>
        <row r="723">
          <cell r="A723" t="str">
            <v>1626803</v>
          </cell>
          <cell r="B723" t="str">
            <v>1293 JESUS NAZARENO</v>
          </cell>
          <cell r="C723" t="str">
            <v>Inicial - Jardín</v>
          </cell>
          <cell r="D723" t="str">
            <v>Sector Educación</v>
          </cell>
          <cell r="E723" t="str">
            <v>SANTIAGO SORAZA</v>
          </cell>
          <cell r="F723" t="str">
            <v>SANTIAGO SORAZA</v>
          </cell>
          <cell r="G723" t="str">
            <v>Rural</v>
          </cell>
        </row>
        <row r="724">
          <cell r="A724" t="str">
            <v>2033313</v>
          </cell>
          <cell r="B724" t="str">
            <v>LOS ANGELITOS</v>
          </cell>
          <cell r="C724" t="str">
            <v>Inical No Escolarizado</v>
          </cell>
          <cell r="D724" t="str">
            <v>Sector Educación</v>
          </cell>
          <cell r="E724" t="str">
            <v>JIRON VELA VELA 291</v>
          </cell>
          <cell r="F724" t="str">
            <v>PUNO</v>
          </cell>
          <cell r="G724" t="str">
            <v>Urbana</v>
          </cell>
        </row>
        <row r="725">
          <cell r="A725" t="str">
            <v>2067831</v>
          </cell>
          <cell r="B725" t="str">
            <v>HUANCARANI</v>
          </cell>
          <cell r="C725" t="str">
            <v>Inical No Escolarizado</v>
          </cell>
          <cell r="D725" t="str">
            <v>Sector Educación</v>
          </cell>
          <cell r="E725" t="str">
            <v>HUANCARANI</v>
          </cell>
          <cell r="F725" t="str">
            <v>HUANCARANE</v>
          </cell>
          <cell r="G725" t="str">
            <v>Rural</v>
          </cell>
        </row>
        <row r="726">
          <cell r="A726" t="str">
            <v>2052313</v>
          </cell>
          <cell r="B726" t="str">
            <v>ANEXO CORTE ESTACION</v>
          </cell>
          <cell r="C726" t="str">
            <v>Inical No Escolarizado</v>
          </cell>
          <cell r="D726" t="str">
            <v>Sector Educación</v>
          </cell>
          <cell r="E726" t="str">
            <v>ANEXO CORTE ESTACION</v>
          </cell>
          <cell r="F726" t="str">
            <v>ANEXO CORTE</v>
          </cell>
          <cell r="G726" t="str">
            <v>Rural</v>
          </cell>
        </row>
        <row r="727">
          <cell r="A727" t="str">
            <v>2052316</v>
          </cell>
          <cell r="B727" t="str">
            <v>CHULLARA</v>
          </cell>
          <cell r="C727" t="str">
            <v>Inical No Escolarizado</v>
          </cell>
          <cell r="D727" t="str">
            <v>Sector Educación</v>
          </cell>
          <cell r="E727" t="str">
            <v>CHULARA</v>
          </cell>
          <cell r="F727" t="str">
            <v>CHULLARA</v>
          </cell>
          <cell r="G727" t="str">
            <v>Rural</v>
          </cell>
        </row>
        <row r="728">
          <cell r="A728" t="str">
            <v>2042421</v>
          </cell>
          <cell r="B728" t="str">
            <v>PHESCACHA</v>
          </cell>
          <cell r="C728" t="str">
            <v>Inical No Escolarizado</v>
          </cell>
          <cell r="D728" t="str">
            <v>Sector Educación</v>
          </cell>
          <cell r="E728" t="str">
            <v>PHESCACHA</v>
          </cell>
          <cell r="F728" t="str">
            <v>PHESCACHA</v>
          </cell>
          <cell r="G728" t="str">
            <v>Rural</v>
          </cell>
        </row>
        <row r="729">
          <cell r="A729" t="str">
            <v>2042423</v>
          </cell>
          <cell r="B729" t="str">
            <v>SAN JUAN</v>
          </cell>
          <cell r="C729" t="str">
            <v>Inical No Escolarizado</v>
          </cell>
          <cell r="D729" t="str">
            <v>Sector Educación</v>
          </cell>
          <cell r="E729" t="str">
            <v>SAN JUAN</v>
          </cell>
          <cell r="F729" t="str">
            <v>SAN JUAN DE MACHACMARCA</v>
          </cell>
          <cell r="G729" t="str">
            <v>Rural</v>
          </cell>
        </row>
        <row r="730">
          <cell r="A730" t="str">
            <v>1635044</v>
          </cell>
          <cell r="B730" t="str">
            <v>MARIO VARGAS LLOSA</v>
          </cell>
          <cell r="C730" t="str">
            <v>Inicial - Jardín</v>
          </cell>
          <cell r="D730" t="str">
            <v>Particular</v>
          </cell>
          <cell r="E730" t="str">
            <v>CALLE PALMERA S/N MZ A-6 LOTE 3</v>
          </cell>
          <cell r="F730" t="str">
            <v>SALCEDO</v>
          </cell>
          <cell r="G730" t="str">
            <v>Urbana</v>
          </cell>
        </row>
        <row r="731">
          <cell r="A731" t="str">
            <v>2050009</v>
          </cell>
          <cell r="B731" t="str">
            <v>PARAMIS</v>
          </cell>
          <cell r="C731" t="str">
            <v>Inical No Escolarizado</v>
          </cell>
          <cell r="D731" t="str">
            <v>Sector Educación</v>
          </cell>
          <cell r="E731" t="str">
            <v>SIALE</v>
          </cell>
          <cell r="F731" t="str">
            <v>PARAMIS CHICO</v>
          </cell>
          <cell r="G731" t="str">
            <v>Rural</v>
          </cell>
        </row>
        <row r="732">
          <cell r="A732" t="str">
            <v>1641562</v>
          </cell>
          <cell r="B732" t="str">
            <v>EL BUEN PASTOR</v>
          </cell>
          <cell r="C732" t="str">
            <v>Secundaria</v>
          </cell>
          <cell r="D732" t="str">
            <v>Particular</v>
          </cell>
          <cell r="E732" t="str">
            <v>JIRON PITIQUILLANI S/N</v>
          </cell>
          <cell r="F732" t="str">
            <v>JAYLLIHUAYA</v>
          </cell>
          <cell r="G732" t="str">
            <v>Urbana</v>
          </cell>
        </row>
        <row r="733">
          <cell r="A733" t="str">
            <v>1645993</v>
          </cell>
          <cell r="B733" t="str">
            <v>PRINSTON</v>
          </cell>
          <cell r="C733" t="str">
            <v>Secundaria</v>
          </cell>
          <cell r="D733" t="str">
            <v>Particular</v>
          </cell>
          <cell r="E733" t="str">
            <v>AVENIDA LA TORRE 786</v>
          </cell>
          <cell r="F733" t="str">
            <v>HUASCAR</v>
          </cell>
          <cell r="G733" t="str">
            <v>Urbana</v>
          </cell>
        </row>
        <row r="734">
          <cell r="A734" t="str">
            <v>1654946</v>
          </cell>
          <cell r="B734" t="str">
            <v>1297 VIRGENCITA DE LA ASUNCION</v>
          </cell>
          <cell r="C734" t="str">
            <v>Inicial - Jardín</v>
          </cell>
          <cell r="D734" t="str">
            <v>Sector Educación</v>
          </cell>
          <cell r="E734" t="str">
            <v>CCOCOSANI</v>
          </cell>
          <cell r="F734" t="str">
            <v>COCOSANI</v>
          </cell>
          <cell r="G734" t="str">
            <v>Rural</v>
          </cell>
        </row>
        <row r="735">
          <cell r="A735" t="str">
            <v>1654953</v>
          </cell>
          <cell r="B735" t="str">
            <v>1298 CAPULLITOS DE CANTUTA</v>
          </cell>
          <cell r="C735" t="str">
            <v>Inicial - Jardín</v>
          </cell>
          <cell r="D735" t="str">
            <v>Sector Educación</v>
          </cell>
          <cell r="E735" t="str">
            <v>CCOPAMAYA</v>
          </cell>
          <cell r="F735" t="str">
            <v>CCOPAMAYA</v>
          </cell>
          <cell r="G735" t="str">
            <v>Rural</v>
          </cell>
        </row>
        <row r="736">
          <cell r="A736" t="str">
            <v>1654961</v>
          </cell>
          <cell r="B736" t="str">
            <v>1299 LOS ANGELITOS</v>
          </cell>
          <cell r="C736" t="str">
            <v>Inicial - Jardín</v>
          </cell>
          <cell r="D736" t="str">
            <v>Sector Educación</v>
          </cell>
          <cell r="E736" t="str">
            <v>ISCAHUINCHOCA</v>
          </cell>
          <cell r="F736" t="str">
            <v>ISCAHUINCHOCA</v>
          </cell>
          <cell r="G736" t="str">
            <v>Rural</v>
          </cell>
        </row>
        <row r="737">
          <cell r="A737" t="str">
            <v>1654979</v>
          </cell>
          <cell r="B737" t="str">
            <v>1300</v>
          </cell>
          <cell r="C737" t="str">
            <v>Inicial - Jardín</v>
          </cell>
          <cell r="D737" t="str">
            <v>Sector Educación</v>
          </cell>
          <cell r="E737" t="str">
            <v>ANANZAYA</v>
          </cell>
          <cell r="F737" t="str">
            <v>ANANZAYA</v>
          </cell>
          <cell r="G737" t="str">
            <v>Rural</v>
          </cell>
        </row>
        <row r="738">
          <cell r="A738" t="str">
            <v>1654987</v>
          </cell>
          <cell r="B738" t="str">
            <v>1301 MUSUQ T'IKITA</v>
          </cell>
          <cell r="C738" t="str">
            <v>Inicial - Jardín</v>
          </cell>
          <cell r="D738" t="str">
            <v>Sector Educación</v>
          </cell>
          <cell r="E738" t="str">
            <v>SAN JOSE DE PRINCIPIO</v>
          </cell>
          <cell r="F738" t="str">
            <v>SAN JOSE PRINCIPIO</v>
          </cell>
          <cell r="G738" t="str">
            <v>Rural</v>
          </cell>
        </row>
        <row r="739">
          <cell r="A739" t="str">
            <v>1654995</v>
          </cell>
          <cell r="B739" t="str">
            <v>1302</v>
          </cell>
          <cell r="C739" t="str">
            <v>Inicial - Jardín</v>
          </cell>
          <cell r="D739" t="str">
            <v>Sector Educación</v>
          </cell>
          <cell r="E739" t="str">
            <v>CHINCHERPAMPA</v>
          </cell>
          <cell r="F739" t="str">
            <v>CHINCHERPAMPA</v>
          </cell>
          <cell r="G739" t="str">
            <v>Rural</v>
          </cell>
        </row>
        <row r="740">
          <cell r="A740" t="str">
            <v>1655000</v>
          </cell>
          <cell r="B740" t="str">
            <v>1303 SAN MIGUEL DE FAON</v>
          </cell>
          <cell r="C740" t="str">
            <v>Inicial - Jardín</v>
          </cell>
          <cell r="D740" t="str">
            <v>Sector Educación</v>
          </cell>
          <cell r="E740" t="str">
            <v>FAON</v>
          </cell>
          <cell r="F740" t="str">
            <v>FAON</v>
          </cell>
          <cell r="G740" t="str">
            <v>Rural</v>
          </cell>
        </row>
        <row r="741">
          <cell r="A741" t="str">
            <v>1655018</v>
          </cell>
          <cell r="B741" t="str">
            <v>1304 DIVINO NIÑO ALTO ALIANZA</v>
          </cell>
          <cell r="C741" t="str">
            <v>Inicial - Jardín</v>
          </cell>
          <cell r="D741" t="str">
            <v>Sector Educación</v>
          </cell>
          <cell r="E741" t="str">
            <v>ALTO ALIANZA</v>
          </cell>
          <cell r="F741" t="str">
            <v>ALTO ALIANZA</v>
          </cell>
          <cell r="G741" t="str">
            <v>Urbana</v>
          </cell>
        </row>
        <row r="742">
          <cell r="A742" t="str">
            <v>1655026</v>
          </cell>
          <cell r="B742" t="str">
            <v>1305 SUMA K'ANTAWI</v>
          </cell>
          <cell r="C742" t="str">
            <v>Inicial - Jardín</v>
          </cell>
          <cell r="D742" t="str">
            <v>Sector Educación</v>
          </cell>
          <cell r="E742" t="str">
            <v>CCAPI LOS UROS</v>
          </cell>
          <cell r="F742" t="str">
            <v>ISLA CCAPI LOS UROS</v>
          </cell>
          <cell r="G742" t="str">
            <v>Rural</v>
          </cell>
        </row>
        <row r="743">
          <cell r="A743" t="str">
            <v>1655034</v>
          </cell>
          <cell r="B743" t="str">
            <v>1306 NUEVA VISION</v>
          </cell>
          <cell r="C743" t="str">
            <v>Inicial - Jardín</v>
          </cell>
          <cell r="D743" t="str">
            <v>Sector Educación</v>
          </cell>
          <cell r="E743" t="str">
            <v>CONDORIRI</v>
          </cell>
          <cell r="F743" t="str">
            <v>CONDORIRI</v>
          </cell>
          <cell r="G743" t="str">
            <v>Rural</v>
          </cell>
        </row>
        <row r="744">
          <cell r="A744" t="str">
            <v>1655042</v>
          </cell>
          <cell r="B744" t="str">
            <v>1307 SEMILLITAS DEL MAÑANA</v>
          </cell>
          <cell r="C744" t="str">
            <v>Inicial - Jardín</v>
          </cell>
          <cell r="D744" t="str">
            <v>Sector Educación</v>
          </cell>
          <cell r="E744" t="str">
            <v>QUENAFAJA</v>
          </cell>
          <cell r="F744" t="str">
            <v>QUENAFAJA</v>
          </cell>
          <cell r="G744" t="str">
            <v>Rural</v>
          </cell>
        </row>
        <row r="745">
          <cell r="A745" t="str">
            <v>2064518</v>
          </cell>
          <cell r="B745" t="str">
            <v>PERKA CHUÑAHUI</v>
          </cell>
          <cell r="C745" t="str">
            <v>Inical No Escolarizado</v>
          </cell>
          <cell r="D745" t="str">
            <v>Sector Educación</v>
          </cell>
          <cell r="E745" t="str">
            <v>PERKA CHUÑAHUI</v>
          </cell>
          <cell r="F745" t="str">
            <v>PERCA</v>
          </cell>
          <cell r="G745" t="str">
            <v>Rural</v>
          </cell>
        </row>
        <row r="746">
          <cell r="A746" t="str">
            <v>2033317</v>
          </cell>
          <cell r="B746" t="str">
            <v>INMACULADA CONCEPCION</v>
          </cell>
          <cell r="C746" t="str">
            <v>Inical No Escolarizado</v>
          </cell>
          <cell r="D746" t="str">
            <v>Sector Educación</v>
          </cell>
          <cell r="E746" t="str">
            <v>JIRON CARABAYA S/N</v>
          </cell>
          <cell r="F746" t="str">
            <v>PUNO</v>
          </cell>
          <cell r="G746" t="str">
            <v>Urbana</v>
          </cell>
        </row>
        <row r="747">
          <cell r="A747" t="str">
            <v>2047312</v>
          </cell>
          <cell r="B747" t="str">
            <v>TUFRE CHAQUI</v>
          </cell>
          <cell r="C747" t="str">
            <v>Inical No Escolarizado</v>
          </cell>
          <cell r="D747" t="str">
            <v>Sector Educación</v>
          </cell>
          <cell r="E747" t="str">
            <v>TUFRE</v>
          </cell>
          <cell r="F747" t="str">
            <v>TUFRE</v>
          </cell>
          <cell r="G747" t="str">
            <v>Rural</v>
          </cell>
        </row>
        <row r="748">
          <cell r="A748" t="str">
            <v>2047313</v>
          </cell>
          <cell r="B748" t="str">
            <v>JESUS DE PRAGA</v>
          </cell>
          <cell r="C748" t="str">
            <v>Inical No Escolarizado</v>
          </cell>
          <cell r="D748" t="str">
            <v>Sector Educación</v>
          </cell>
          <cell r="E748" t="str">
            <v>PARI ESQUINA</v>
          </cell>
          <cell r="F748" t="str">
            <v>QUIVILLACA</v>
          </cell>
          <cell r="G748" t="str">
            <v>Rural</v>
          </cell>
        </row>
        <row r="749">
          <cell r="A749" t="str">
            <v>2033318</v>
          </cell>
          <cell r="B749" t="str">
            <v>JOSE ANTONIO ENCINAS</v>
          </cell>
          <cell r="C749" t="str">
            <v>Inical No Escolarizado</v>
          </cell>
          <cell r="D749" t="str">
            <v>Sector Educación</v>
          </cell>
          <cell r="E749" t="str">
            <v>JIRON ARAPA 205</v>
          </cell>
          <cell r="F749" t="str">
            <v>PUNO</v>
          </cell>
          <cell r="G749" t="str">
            <v>Urbana</v>
          </cell>
        </row>
        <row r="750">
          <cell r="A750" t="str">
            <v>2033319</v>
          </cell>
          <cell r="B750" t="str">
            <v>BELLAVISTA NOR ESTE</v>
          </cell>
          <cell r="C750" t="str">
            <v>Inical No Escolarizado</v>
          </cell>
          <cell r="D750" t="str">
            <v>Sector Educación</v>
          </cell>
          <cell r="E750" t="str">
            <v>AVENIDA ALTO ALIANZA 1271</v>
          </cell>
          <cell r="F750" t="str">
            <v>PUNO</v>
          </cell>
          <cell r="G750" t="str">
            <v>Urbana</v>
          </cell>
        </row>
        <row r="751">
          <cell r="A751" t="str">
            <v>2040810</v>
          </cell>
          <cell r="B751" t="str">
            <v>CONAVIRI</v>
          </cell>
          <cell r="C751" t="str">
            <v>Inical No Escolarizado</v>
          </cell>
          <cell r="D751" t="str">
            <v>Sector Educación</v>
          </cell>
          <cell r="E751" t="str">
            <v>CONAVIRI</v>
          </cell>
          <cell r="F751" t="str">
            <v>CONAVIRI</v>
          </cell>
          <cell r="G751" t="str">
            <v>Rural</v>
          </cell>
        </row>
        <row r="752">
          <cell r="A752" t="str">
            <v>1658921</v>
          </cell>
          <cell r="B752" t="str">
            <v>1309 INMACULADA CONCEPCION</v>
          </cell>
          <cell r="C752" t="str">
            <v>Inicial - Jardín</v>
          </cell>
          <cell r="D752" t="str">
            <v>Sector Educación</v>
          </cell>
          <cell r="E752" t="str">
            <v>QUIVILLACA</v>
          </cell>
          <cell r="F752" t="str">
            <v>QUIVILLACA</v>
          </cell>
          <cell r="G752" t="str">
            <v>Rural</v>
          </cell>
        </row>
        <row r="753">
          <cell r="A753" t="str">
            <v>1659788</v>
          </cell>
          <cell r="B753" t="str">
            <v>1294 DULCE INFANCIA</v>
          </cell>
          <cell r="C753" t="str">
            <v>Inicial - Jardín</v>
          </cell>
          <cell r="D753" t="str">
            <v>Sector Educación</v>
          </cell>
          <cell r="E753" t="str">
            <v>AVENIDA ALFONSO UGARTE 480</v>
          </cell>
          <cell r="F753" t="str">
            <v>MACHALLATA</v>
          </cell>
          <cell r="G753" t="str">
            <v>Urbana</v>
          </cell>
        </row>
        <row r="754">
          <cell r="A754" t="str">
            <v>1662394</v>
          </cell>
          <cell r="B754" t="str">
            <v>1308</v>
          </cell>
          <cell r="C754" t="str">
            <v>Inicial - Jardín</v>
          </cell>
          <cell r="D754" t="str">
            <v>Sector Educación</v>
          </cell>
          <cell r="E754" t="str">
            <v>CIUDAD NUEVA</v>
          </cell>
          <cell r="F754" t="str">
            <v>CIUDAD NUEVA</v>
          </cell>
          <cell r="G754" t="str">
            <v>Rural</v>
          </cell>
        </row>
        <row r="755">
          <cell r="A755" t="str">
            <v>2039018</v>
          </cell>
          <cell r="B755" t="str">
            <v>INDEPENDENCIA A</v>
          </cell>
          <cell r="C755" t="str">
            <v>Inical No Escolarizado</v>
          </cell>
          <cell r="D755" t="str">
            <v>Sector Educación</v>
          </cell>
          <cell r="E755" t="str">
            <v>JIRON INDEPENDENCIA 581</v>
          </cell>
          <cell r="F755" t="str">
            <v>PUNO</v>
          </cell>
          <cell r="G755" t="str">
            <v>Urbana</v>
          </cell>
        </row>
        <row r="756">
          <cell r="A756" t="str">
            <v>2039021</v>
          </cell>
          <cell r="B756" t="str">
            <v>NIÑO DE LA MISERICORDIA</v>
          </cell>
          <cell r="C756" t="str">
            <v>Inical No Escolarizado</v>
          </cell>
          <cell r="D756" t="str">
            <v>Sector Educación</v>
          </cell>
          <cell r="E756" t="str">
            <v>JIRON JULI 252</v>
          </cell>
          <cell r="F756" t="str">
            <v>PUNO</v>
          </cell>
          <cell r="G756" t="str">
            <v>Urbana</v>
          </cell>
        </row>
        <row r="757">
          <cell r="A757" t="str">
            <v>2039023</v>
          </cell>
          <cell r="B757" t="str">
            <v>CORAZON DE JESUS</v>
          </cell>
          <cell r="C757" t="str">
            <v>Inical No Escolarizado</v>
          </cell>
          <cell r="D757" t="str">
            <v>Sector Educación</v>
          </cell>
          <cell r="E757" t="str">
            <v>JIRON GRAN CHIMU MZ G LOTE 21</v>
          </cell>
          <cell r="F757" t="str">
            <v>ALTO PUNO</v>
          </cell>
          <cell r="G757" t="str">
            <v>Urbana</v>
          </cell>
        </row>
        <row r="758">
          <cell r="A758" t="str">
            <v>1669753</v>
          </cell>
          <cell r="B758" t="str">
            <v>COAR PUNO</v>
          </cell>
          <cell r="C758" t="str">
            <v>Secundaria</v>
          </cell>
          <cell r="D758" t="str">
            <v>Sector Educación</v>
          </cell>
          <cell r="E758" t="str">
            <v>CARRETERA PUNO - CHUCUITO KM 17</v>
          </cell>
          <cell r="F758" t="str">
            <v>CHUCUITO</v>
          </cell>
          <cell r="G758" t="str">
            <v>Rural</v>
          </cell>
        </row>
        <row r="759">
          <cell r="A759" t="str">
            <v>1672211</v>
          </cell>
          <cell r="B759" t="str">
            <v>VIRGEN MARIA DE LA CANDELARIA</v>
          </cell>
          <cell r="C759" t="str">
            <v>Inicial - Jardín</v>
          </cell>
          <cell r="D759" t="str">
            <v>Particular</v>
          </cell>
          <cell r="E759" t="str">
            <v>JIRON EL PUERTO 714</v>
          </cell>
          <cell r="F759" t="str">
            <v>PUNO</v>
          </cell>
          <cell r="G759" t="str">
            <v>Urbana</v>
          </cell>
        </row>
        <row r="760">
          <cell r="A760" t="str">
            <v>1679323</v>
          </cell>
          <cell r="B760" t="str">
            <v>HUAÑUSCURO</v>
          </cell>
          <cell r="C760" t="str">
            <v>Inicial - Jardín</v>
          </cell>
          <cell r="D760" t="str">
            <v>Sector Educación</v>
          </cell>
          <cell r="E760" t="str">
            <v>HUAÑUSCURO</v>
          </cell>
          <cell r="F760" t="str">
            <v>HUAÑASCURO</v>
          </cell>
          <cell r="G760" t="str">
            <v>Rural</v>
          </cell>
        </row>
        <row r="761">
          <cell r="A761" t="str">
            <v>1679331</v>
          </cell>
          <cell r="B761" t="str">
            <v>ALFONSO UGARTE</v>
          </cell>
          <cell r="C761" t="str">
            <v>Inicial - Jardín</v>
          </cell>
          <cell r="D761" t="str">
            <v>Sector Educación</v>
          </cell>
          <cell r="E761" t="str">
            <v>ALFONSO UGARTE</v>
          </cell>
          <cell r="F761" t="str">
            <v>MAÑAZO</v>
          </cell>
          <cell r="G761" t="str">
            <v>Urbana</v>
          </cell>
        </row>
        <row r="762">
          <cell r="A762" t="str">
            <v>1679349</v>
          </cell>
          <cell r="B762" t="str">
            <v>CHILATA</v>
          </cell>
          <cell r="C762" t="str">
            <v>Inicial - Jardín</v>
          </cell>
          <cell r="D762" t="str">
            <v>Sector Educación</v>
          </cell>
          <cell r="E762" t="str">
            <v>CHILATA</v>
          </cell>
          <cell r="F762" t="str">
            <v>CHILATA</v>
          </cell>
          <cell r="G762" t="str">
            <v>Rural</v>
          </cell>
        </row>
        <row r="763">
          <cell r="A763" t="str">
            <v>1679356</v>
          </cell>
          <cell r="B763" t="str">
            <v>VALLECITO</v>
          </cell>
          <cell r="C763" t="str">
            <v>Inicial - Jardín</v>
          </cell>
          <cell r="D763" t="str">
            <v>Sector Educación</v>
          </cell>
          <cell r="E763" t="str">
            <v>VALLECITO</v>
          </cell>
          <cell r="F763" t="str">
            <v>PUNO</v>
          </cell>
          <cell r="G763" t="str">
            <v>Urbana</v>
          </cell>
        </row>
        <row r="764">
          <cell r="A764" t="str">
            <v>1679364</v>
          </cell>
          <cell r="B764" t="str">
            <v>MANTO</v>
          </cell>
          <cell r="C764" t="str">
            <v>Inicial - Jardín</v>
          </cell>
          <cell r="D764" t="str">
            <v>Sector Educación</v>
          </cell>
          <cell r="E764" t="str">
            <v>MANTO</v>
          </cell>
          <cell r="F764" t="str">
            <v>MANTO</v>
          </cell>
          <cell r="G764" t="str">
            <v>Urbana</v>
          </cell>
        </row>
        <row r="765">
          <cell r="A765" t="str">
            <v>1679372</v>
          </cell>
          <cell r="B765" t="str">
            <v>VICTOR RAUL HAYA DE LA TORRE</v>
          </cell>
          <cell r="C765" t="str">
            <v>Inicial - Jardín</v>
          </cell>
          <cell r="D765" t="str">
            <v>Sector Educación</v>
          </cell>
          <cell r="E765" t="str">
            <v>VICTOR RAUL HAYA DE LA TORRE</v>
          </cell>
          <cell r="F765" t="str">
            <v>PUNO</v>
          </cell>
          <cell r="G765" t="str">
            <v>Urbana</v>
          </cell>
        </row>
        <row r="766">
          <cell r="A766" t="str">
            <v>1679398</v>
          </cell>
          <cell r="B766" t="str">
            <v>70160</v>
          </cell>
          <cell r="C766" t="str">
            <v>Inicial - Jardín</v>
          </cell>
          <cell r="D766" t="str">
            <v>Sector Educación</v>
          </cell>
          <cell r="E766" t="str">
            <v>CHIMU</v>
          </cell>
          <cell r="F766" t="str">
            <v>CHIMU</v>
          </cell>
          <cell r="G766" t="str">
            <v>Rural</v>
          </cell>
        </row>
        <row r="767">
          <cell r="A767" t="str">
            <v>1694587</v>
          </cell>
          <cell r="B767" t="str">
            <v>SAN PABLO NAYOL</v>
          </cell>
          <cell r="C767" t="str">
            <v>Inicial - Jardín</v>
          </cell>
          <cell r="D767" t="str">
            <v>Particular</v>
          </cell>
          <cell r="E767" t="str">
            <v>AVENIDA EL SOL 1055</v>
          </cell>
          <cell r="F767" t="str">
            <v>PUNO</v>
          </cell>
          <cell r="G767" t="str">
            <v>Urbana</v>
          </cell>
        </row>
        <row r="768">
          <cell r="A768" t="str">
            <v>2033321</v>
          </cell>
          <cell r="B768" t="str">
            <v>SAN LUIS DE ALBA</v>
          </cell>
          <cell r="C768" t="str">
            <v>Inical No Escolarizado</v>
          </cell>
          <cell r="D768" t="str">
            <v>Sector Educación</v>
          </cell>
          <cell r="E768" t="str">
            <v>JIRON TUPAC YUPANQUI 541</v>
          </cell>
          <cell r="F768" t="str">
            <v>MANTO CENTRAL</v>
          </cell>
          <cell r="G768" t="str">
            <v>Urbana</v>
          </cell>
        </row>
        <row r="769">
          <cell r="A769" t="str">
            <v>2035817</v>
          </cell>
          <cell r="B769" t="str">
            <v>VILLA FLORIDA</v>
          </cell>
          <cell r="C769" t="str">
            <v>Inical No Escolarizado</v>
          </cell>
          <cell r="D769" t="str">
            <v>Sector Educación</v>
          </cell>
          <cell r="E769" t="str">
            <v>JIRON ESPERANZA MZ H LOTE 2</v>
          </cell>
          <cell r="F769" t="str">
            <v>PUNO</v>
          </cell>
          <cell r="G769" t="str">
            <v>Urbana</v>
          </cell>
        </row>
        <row r="770">
          <cell r="A770" t="str">
            <v>2035818</v>
          </cell>
          <cell r="B770" t="str">
            <v>GAVIOTITAS</v>
          </cell>
          <cell r="C770" t="str">
            <v>Inical No Escolarizado</v>
          </cell>
          <cell r="D770" t="str">
            <v>Sector Educación</v>
          </cell>
          <cell r="E770" t="str">
            <v>MIRADOR PARQUE</v>
          </cell>
          <cell r="F770" t="str">
            <v>URUS CHULLUNI</v>
          </cell>
          <cell r="G770" t="str">
            <v>Rural</v>
          </cell>
        </row>
        <row r="771">
          <cell r="A771" t="str">
            <v>2059522</v>
          </cell>
          <cell r="B771" t="str">
            <v>PARCCOCCOTA</v>
          </cell>
          <cell r="C771" t="str">
            <v>Inical No Escolarizado</v>
          </cell>
          <cell r="D771" t="str">
            <v>Sector Educación</v>
          </cell>
          <cell r="E771" t="str">
            <v>PARCCOCCOTA SECTOR SECTOR PARCCOCCOTA</v>
          </cell>
          <cell r="F771" t="str">
            <v>PARCCOCCOTA</v>
          </cell>
          <cell r="G771" t="str">
            <v>Rural</v>
          </cell>
        </row>
        <row r="772">
          <cell r="A772" t="str">
            <v>2058019</v>
          </cell>
          <cell r="B772" t="str">
            <v>AYMAHUI QUENARIRI</v>
          </cell>
          <cell r="C772" t="str">
            <v>Inical No Escolarizado</v>
          </cell>
          <cell r="D772" t="str">
            <v>Sector Educación</v>
          </cell>
          <cell r="E772" t="str">
            <v>AYMAVE</v>
          </cell>
          <cell r="F772" t="str">
            <v>AYMAVE</v>
          </cell>
          <cell r="G772" t="str">
            <v>Rural</v>
          </cell>
        </row>
        <row r="773">
          <cell r="A773" t="str">
            <v>2041620</v>
          </cell>
          <cell r="B773" t="str">
            <v>AÑAZANI</v>
          </cell>
          <cell r="C773" t="str">
            <v>Inical No Escolarizado</v>
          </cell>
          <cell r="D773" t="str">
            <v>Sector Educación</v>
          </cell>
          <cell r="E773" t="str">
            <v>AÑAZANI</v>
          </cell>
          <cell r="F773" t="str">
            <v>AÑAZANI</v>
          </cell>
          <cell r="G773" t="str">
            <v>Rural</v>
          </cell>
        </row>
        <row r="774">
          <cell r="A774" t="str">
            <v>2040811</v>
          </cell>
          <cell r="B774" t="str">
            <v>CRECIENDO JUNTOS</v>
          </cell>
          <cell r="C774" t="str">
            <v>Inical No Escolarizado</v>
          </cell>
          <cell r="D774" t="str">
            <v>Sector Educación</v>
          </cell>
          <cell r="E774" t="str">
            <v>AÑAZANI</v>
          </cell>
          <cell r="F774" t="str">
            <v>AÑAZANI</v>
          </cell>
          <cell r="G774" t="str">
            <v>Rural</v>
          </cell>
        </row>
        <row r="775">
          <cell r="A775" t="str">
            <v>2053829</v>
          </cell>
          <cell r="B775" t="str">
            <v>CAYLLACUCHO</v>
          </cell>
          <cell r="C775" t="str">
            <v>Inical No Escolarizado</v>
          </cell>
          <cell r="D775" t="str">
            <v>Sector Educación</v>
          </cell>
          <cell r="E775" t="str">
            <v>CAYLLACUCHO</v>
          </cell>
          <cell r="F775" t="str">
            <v>CAYLLACUCHO</v>
          </cell>
          <cell r="G775" t="str">
            <v>Rural</v>
          </cell>
        </row>
        <row r="776">
          <cell r="A776" t="str">
            <v>2053830</v>
          </cell>
          <cell r="B776" t="str">
            <v>CACSI UKU</v>
          </cell>
          <cell r="C776" t="str">
            <v>Inical No Escolarizado</v>
          </cell>
          <cell r="D776" t="str">
            <v>Sector Educación</v>
          </cell>
          <cell r="E776" t="str">
            <v>CACSI UKU</v>
          </cell>
          <cell r="F776" t="str">
            <v>CACSI UKU</v>
          </cell>
          <cell r="G776" t="str">
            <v>Rural</v>
          </cell>
        </row>
        <row r="777">
          <cell r="A777" t="str">
            <v>2053831</v>
          </cell>
          <cell r="B777" t="str">
            <v>ALI GRANDE</v>
          </cell>
          <cell r="C777" t="str">
            <v>Inical No Escolarizado</v>
          </cell>
          <cell r="D777" t="str">
            <v>Sector Educación</v>
          </cell>
          <cell r="E777" t="str">
            <v>ALI GRANDE</v>
          </cell>
          <cell r="F777" t="str">
            <v>ALI GRANDE</v>
          </cell>
          <cell r="G777" t="str">
            <v>Rural</v>
          </cell>
        </row>
        <row r="778">
          <cell r="A778" t="str">
            <v>2053832</v>
          </cell>
          <cell r="B778" t="str">
            <v>SANTA BARBARA</v>
          </cell>
          <cell r="C778" t="str">
            <v>Inical No Escolarizado</v>
          </cell>
          <cell r="D778" t="str">
            <v>Sector Educación</v>
          </cell>
          <cell r="E778" t="str">
            <v>SANTA BARBARA</v>
          </cell>
          <cell r="F778" t="str">
            <v>SANTA BARBARA</v>
          </cell>
          <cell r="G778" t="str">
            <v>Rural</v>
          </cell>
        </row>
        <row r="779">
          <cell r="A779" t="str">
            <v>2032512</v>
          </cell>
          <cell r="B779" t="str">
            <v>ESCALLANI CENTRAL</v>
          </cell>
          <cell r="C779" t="str">
            <v>Inical No Escolarizado</v>
          </cell>
          <cell r="D779" t="str">
            <v>Sector Educación</v>
          </cell>
          <cell r="E779" t="str">
            <v>ESCALLANI</v>
          </cell>
          <cell r="F779" t="str">
            <v>ESCALLANI</v>
          </cell>
          <cell r="G779" t="str">
            <v>Rural</v>
          </cell>
        </row>
        <row r="780">
          <cell r="A780" t="str">
            <v>2032513</v>
          </cell>
          <cell r="B780" t="str">
            <v>ESCALLANI</v>
          </cell>
          <cell r="C780" t="str">
            <v>Inical No Escolarizado</v>
          </cell>
          <cell r="D780" t="str">
            <v>Sector Educación</v>
          </cell>
          <cell r="E780" t="str">
            <v>ESCALLANI</v>
          </cell>
          <cell r="F780" t="str">
            <v>ESCALLANI</v>
          </cell>
          <cell r="G780" t="str">
            <v>Rural</v>
          </cell>
        </row>
        <row r="781">
          <cell r="A781" t="str">
            <v>2032515</v>
          </cell>
          <cell r="B781" t="str">
            <v>JAJANRA</v>
          </cell>
          <cell r="C781" t="str">
            <v>Inical No Escolarizado</v>
          </cell>
          <cell r="D781" t="str">
            <v>Sector Educación</v>
          </cell>
          <cell r="E781" t="str">
            <v>JAJANRA</v>
          </cell>
          <cell r="F781" t="str">
            <v>JAJANRA</v>
          </cell>
          <cell r="G781" t="str">
            <v>Rural</v>
          </cell>
        </row>
        <row r="782">
          <cell r="A782" t="str">
            <v>2032516</v>
          </cell>
          <cell r="B782" t="str">
            <v>CCOLLPA</v>
          </cell>
          <cell r="C782" t="str">
            <v>Inical No Escolarizado</v>
          </cell>
          <cell r="D782" t="str">
            <v>Sector Educación</v>
          </cell>
          <cell r="E782" t="str">
            <v>CCOLLPA</v>
          </cell>
          <cell r="F782" t="str">
            <v>CCOLLPA</v>
          </cell>
          <cell r="G782" t="str">
            <v>Rural</v>
          </cell>
        </row>
        <row r="783">
          <cell r="A783" t="str">
            <v>2032518</v>
          </cell>
          <cell r="B783" t="str">
            <v>CCOTOS I</v>
          </cell>
          <cell r="C783" t="str">
            <v>Inical No Escolarizado</v>
          </cell>
          <cell r="D783" t="str">
            <v>Sector Educación</v>
          </cell>
          <cell r="E783" t="str">
            <v>CCOTOS</v>
          </cell>
          <cell r="F783" t="str">
            <v>CCOTOS</v>
          </cell>
          <cell r="G783" t="str">
            <v>Rural</v>
          </cell>
        </row>
        <row r="784">
          <cell r="A784" t="str">
            <v>2049614</v>
          </cell>
          <cell r="B784" t="str">
            <v>SAN CRISTOBAL</v>
          </cell>
          <cell r="C784" t="str">
            <v>Inical No Escolarizado</v>
          </cell>
          <cell r="D784" t="str">
            <v>Sector Educación</v>
          </cell>
          <cell r="E784" t="str">
            <v>SAN CRISTOBAL</v>
          </cell>
          <cell r="F784" t="str">
            <v>SAN CRISTOBAL</v>
          </cell>
          <cell r="G784" t="str">
            <v>Rural</v>
          </cell>
        </row>
        <row r="785">
          <cell r="A785" t="str">
            <v>2048828</v>
          </cell>
          <cell r="B785" t="str">
            <v>COLLANA LOJERA</v>
          </cell>
          <cell r="C785" t="str">
            <v>Inical No Escolarizado</v>
          </cell>
          <cell r="D785" t="str">
            <v>Sector Educación</v>
          </cell>
          <cell r="E785" t="str">
            <v>COLLANA LOJERA</v>
          </cell>
          <cell r="F785" t="str">
            <v>COLLANA LOJERA</v>
          </cell>
          <cell r="G785" t="str">
            <v>Rural</v>
          </cell>
        </row>
        <row r="786">
          <cell r="A786" t="str">
            <v>2048829</v>
          </cell>
          <cell r="B786" t="str">
            <v>MISTICACHI</v>
          </cell>
          <cell r="C786" t="str">
            <v>Inical No Escolarizado</v>
          </cell>
          <cell r="D786" t="str">
            <v>Sector Educación</v>
          </cell>
          <cell r="E786" t="str">
            <v>SUCASCO</v>
          </cell>
          <cell r="F786" t="str">
            <v>SUCASCO</v>
          </cell>
          <cell r="G786" t="str">
            <v>Rural</v>
          </cell>
        </row>
        <row r="787">
          <cell r="A787" t="str">
            <v>2048831</v>
          </cell>
          <cell r="B787" t="str">
            <v>SORAZA</v>
          </cell>
          <cell r="C787" t="str">
            <v>Inical No Escolarizado</v>
          </cell>
          <cell r="D787" t="str">
            <v>Sector Educación</v>
          </cell>
          <cell r="E787" t="str">
            <v>SORAZA</v>
          </cell>
          <cell r="F787" t="str">
            <v>SORAZA</v>
          </cell>
          <cell r="G787" t="str">
            <v>Rural</v>
          </cell>
        </row>
        <row r="788">
          <cell r="A788" t="str">
            <v>2048118</v>
          </cell>
          <cell r="B788" t="str">
            <v>CHINCHE</v>
          </cell>
          <cell r="C788" t="str">
            <v>Inical No Escolarizado</v>
          </cell>
          <cell r="D788" t="str">
            <v>Sector Educación</v>
          </cell>
          <cell r="E788" t="str">
            <v>CHINCHE</v>
          </cell>
          <cell r="F788" t="str">
            <v>CHINCHE</v>
          </cell>
          <cell r="G788" t="str">
            <v>Rural</v>
          </cell>
        </row>
        <row r="789">
          <cell r="A789" t="str">
            <v>2048120</v>
          </cell>
          <cell r="B789" t="str">
            <v>TARIZANI</v>
          </cell>
          <cell r="C789" t="str">
            <v>Inical No Escolarizado</v>
          </cell>
          <cell r="D789" t="str">
            <v>Sector Educación</v>
          </cell>
          <cell r="E789" t="str">
            <v>TARIZANI SECTOR SECTOR TARIZANI</v>
          </cell>
          <cell r="F789" t="str">
            <v>TARIZANI</v>
          </cell>
          <cell r="G789" t="str">
            <v>Rural</v>
          </cell>
        </row>
        <row r="790">
          <cell r="A790" t="str">
            <v>2056419</v>
          </cell>
          <cell r="B790" t="str">
            <v>NIÑO JESUS</v>
          </cell>
          <cell r="C790" t="str">
            <v>Inical No Escolarizado</v>
          </cell>
          <cell r="D790" t="str">
            <v>Sector Educación</v>
          </cell>
          <cell r="E790" t="str">
            <v>CHUNCARA</v>
          </cell>
          <cell r="F790" t="str">
            <v>CHUNCARA</v>
          </cell>
          <cell r="G790" t="str">
            <v>Rural</v>
          </cell>
        </row>
        <row r="791">
          <cell r="A791" t="str">
            <v>2056421</v>
          </cell>
          <cell r="B791" t="str">
            <v>SEMILLITAS</v>
          </cell>
          <cell r="C791" t="str">
            <v>Inical No Escolarizado</v>
          </cell>
          <cell r="D791" t="str">
            <v>Sector Educación</v>
          </cell>
          <cell r="E791" t="str">
            <v>SOQUESANI</v>
          </cell>
          <cell r="F791" t="str">
            <v>SOQUESANI</v>
          </cell>
          <cell r="G791" t="str">
            <v>Rural</v>
          </cell>
        </row>
        <row r="792">
          <cell r="A792" t="str">
            <v>2056424</v>
          </cell>
          <cell r="B792" t="str">
            <v>DULCE AMANECER</v>
          </cell>
          <cell r="C792" t="str">
            <v>Inical No Escolarizado</v>
          </cell>
          <cell r="D792" t="str">
            <v>Sector Educación</v>
          </cell>
          <cell r="E792" t="str">
            <v>CATACORANI SECTOR SECTOR CATACORANI</v>
          </cell>
          <cell r="F792" t="str">
            <v>CATACORANI</v>
          </cell>
          <cell r="G792" t="str">
            <v>Rural</v>
          </cell>
        </row>
        <row r="793">
          <cell r="A793" t="str">
            <v>2057220</v>
          </cell>
          <cell r="B793" t="str">
            <v>ISCA SOQUESANI</v>
          </cell>
          <cell r="C793" t="str">
            <v>Inical No Escolarizado</v>
          </cell>
          <cell r="D793" t="str">
            <v>Sector Educación</v>
          </cell>
          <cell r="E793" t="str">
            <v>PALLALLUYO</v>
          </cell>
          <cell r="F793" t="str">
            <v>ISCA SOQUESANI</v>
          </cell>
          <cell r="G793" t="str">
            <v>Rural</v>
          </cell>
        </row>
        <row r="794">
          <cell r="A794" t="str">
            <v>2052318</v>
          </cell>
          <cell r="B794" t="str">
            <v>SANKAYO</v>
          </cell>
          <cell r="C794" t="str">
            <v>Inical No Escolarizado</v>
          </cell>
          <cell r="D794" t="str">
            <v>Sector Educación</v>
          </cell>
          <cell r="E794" t="str">
            <v>ILPAMAYO PATA</v>
          </cell>
          <cell r="F794" t="str">
            <v>ILPAMAYO PATA</v>
          </cell>
          <cell r="G794" t="str">
            <v>Rural</v>
          </cell>
        </row>
        <row r="795">
          <cell r="A795" t="str">
            <v>2043220</v>
          </cell>
          <cell r="B795" t="str">
            <v>CECCECANI</v>
          </cell>
          <cell r="C795" t="str">
            <v>Inical No Escolarizado</v>
          </cell>
          <cell r="D795" t="str">
            <v>Sector Educación</v>
          </cell>
          <cell r="E795" t="str">
            <v>CECCECANI</v>
          </cell>
          <cell r="F795" t="str">
            <v>CECCECANI</v>
          </cell>
          <cell r="G795" t="str">
            <v>Rural</v>
          </cell>
        </row>
        <row r="796">
          <cell r="A796" t="str">
            <v>2042425</v>
          </cell>
          <cell r="B796" t="str">
            <v>TICUYO</v>
          </cell>
          <cell r="C796" t="str">
            <v>Inical No Escolarizado</v>
          </cell>
          <cell r="D796" t="str">
            <v>Sector Educación</v>
          </cell>
          <cell r="E796" t="str">
            <v>TICUYO</v>
          </cell>
          <cell r="F796" t="str">
            <v>TICUYO</v>
          </cell>
          <cell r="G796" t="str">
            <v>Rural</v>
          </cell>
        </row>
        <row r="797">
          <cell r="A797" t="str">
            <v>2063726</v>
          </cell>
          <cell r="B797" t="str">
            <v>CHINCHERA</v>
          </cell>
          <cell r="C797" t="str">
            <v>Inical No Escolarizado</v>
          </cell>
          <cell r="D797" t="str">
            <v>Sector Educación</v>
          </cell>
          <cell r="E797" t="str">
            <v>CHINCHERA</v>
          </cell>
          <cell r="F797" t="str">
            <v>CHINCHERA</v>
          </cell>
          <cell r="G797" t="str">
            <v>Rural</v>
          </cell>
        </row>
        <row r="798">
          <cell r="A798" t="str">
            <v>2062923</v>
          </cell>
          <cell r="B798" t="str">
            <v>CARITAMAYA B</v>
          </cell>
          <cell r="C798" t="str">
            <v>Inical No Escolarizado</v>
          </cell>
          <cell r="D798" t="str">
            <v>Sector Educación</v>
          </cell>
          <cell r="E798" t="str">
            <v>CARITAMAYA</v>
          </cell>
          <cell r="F798" t="str">
            <v>CARITAMAYA</v>
          </cell>
          <cell r="G798" t="str">
            <v>Rural</v>
          </cell>
        </row>
        <row r="799">
          <cell r="A799" t="str">
            <v>2060629</v>
          </cell>
          <cell r="B799" t="str">
            <v>CHANCACHI CENTRAL</v>
          </cell>
          <cell r="C799" t="str">
            <v>Inical No Escolarizado</v>
          </cell>
          <cell r="D799" t="str">
            <v>Sector Educación</v>
          </cell>
          <cell r="E799" t="str">
            <v>CHANCACHI</v>
          </cell>
          <cell r="F799" t="str">
            <v>CHANCACHI</v>
          </cell>
          <cell r="G799" t="str">
            <v>Rural</v>
          </cell>
        </row>
        <row r="800">
          <cell r="A800" t="str">
            <v>2062924</v>
          </cell>
          <cell r="B800" t="str">
            <v>PUTINI</v>
          </cell>
          <cell r="C800" t="str">
            <v>Inical No Escolarizado</v>
          </cell>
          <cell r="D800" t="str">
            <v>Sector Educación</v>
          </cell>
          <cell r="E800" t="str">
            <v>PUTINI</v>
          </cell>
          <cell r="F800" t="str">
            <v>PUTINI</v>
          </cell>
          <cell r="G800" t="str">
            <v>Rural</v>
          </cell>
        </row>
        <row r="801">
          <cell r="A801" t="str">
            <v>2043226</v>
          </cell>
          <cell r="B801" t="str">
            <v>HUALLATANI</v>
          </cell>
          <cell r="C801" t="str">
            <v>Inical No Escolarizado</v>
          </cell>
          <cell r="D801" t="str">
            <v>Sector Educación</v>
          </cell>
          <cell r="E801" t="str">
            <v>SECTOR HUALLATANI</v>
          </cell>
          <cell r="F801" t="str">
            <v>VILLA SOCCA</v>
          </cell>
          <cell r="G801" t="str">
            <v>Rural</v>
          </cell>
        </row>
        <row r="802">
          <cell r="A802" t="str">
            <v>1702331</v>
          </cell>
          <cell r="B802" t="str">
            <v>CEBA - VIRGEN DE LA ASUNCION</v>
          </cell>
          <cell r="C802" t="str">
            <v>Básica Alternativa - Avanzado</v>
          </cell>
          <cell r="D802" t="str">
            <v>Sector Educación</v>
          </cell>
          <cell r="E802" t="str">
            <v>ALTO PUNO</v>
          </cell>
          <cell r="F802" t="str">
            <v>ALTO PUNO</v>
          </cell>
          <cell r="G802" t="str">
            <v>Urbana</v>
          </cell>
        </row>
        <row r="803">
          <cell r="A803" t="str">
            <v>1702885</v>
          </cell>
          <cell r="B803" t="str">
            <v>FERNANDO A. STAHL</v>
          </cell>
          <cell r="C803" t="str">
            <v>Inicial - Jardín</v>
          </cell>
          <cell r="D803" t="str">
            <v>Particular</v>
          </cell>
          <cell r="E803" t="str">
            <v>JIRON FERNANDO A STAHL S/N</v>
          </cell>
          <cell r="F803" t="str">
            <v>PLATERIA</v>
          </cell>
          <cell r="G803" t="str">
            <v>Rural</v>
          </cell>
        </row>
        <row r="804">
          <cell r="A804" t="str">
            <v>1704063</v>
          </cell>
          <cell r="B804" t="str">
            <v>CREBE CHANU CHANU</v>
          </cell>
          <cell r="C804" t="str">
            <v>No aplica</v>
          </cell>
          <cell r="D804" t="str">
            <v>Sector Educación</v>
          </cell>
          <cell r="E804" t="str">
            <v>AVENIDA EJERCITO 670 ETAPA I</v>
          </cell>
          <cell r="F804" t="str">
            <v>CHANU CHANU ETAPA 1</v>
          </cell>
          <cell r="G804" t="str">
            <v>Urbana</v>
          </cell>
        </row>
        <row r="805">
          <cell r="A805" t="str">
            <v>2032521</v>
          </cell>
          <cell r="B805" t="str">
            <v>SANTA MARIA CAMPIN</v>
          </cell>
          <cell r="C805" t="str">
            <v>Inical No Escolarizado</v>
          </cell>
          <cell r="D805" t="str">
            <v>Sector Educación</v>
          </cell>
          <cell r="E805" t="str">
            <v>SANTA MARIA</v>
          </cell>
          <cell r="F805" t="str">
            <v>SANTA MARIA</v>
          </cell>
          <cell r="G805" t="str">
            <v>Rural</v>
          </cell>
        </row>
        <row r="806">
          <cell r="A806" t="str">
            <v>2032523</v>
          </cell>
          <cell r="B806" t="str">
            <v>SALLALLIN</v>
          </cell>
          <cell r="C806" t="str">
            <v>Inical No Escolarizado</v>
          </cell>
          <cell r="D806" t="str">
            <v>Sector Educación</v>
          </cell>
          <cell r="E806" t="str">
            <v>SALLALIN</v>
          </cell>
          <cell r="F806" t="str">
            <v>HILATA</v>
          </cell>
          <cell r="G806" t="str">
            <v>Rural</v>
          </cell>
        </row>
        <row r="807">
          <cell r="A807" t="str">
            <v>2032524</v>
          </cell>
          <cell r="B807" t="str">
            <v>MIRAFLORES DE YAPURA</v>
          </cell>
          <cell r="C807" t="str">
            <v>Inical No Escolarizado</v>
          </cell>
          <cell r="D807" t="str">
            <v>Sector Educación</v>
          </cell>
          <cell r="E807" t="str">
            <v>YAPURA</v>
          </cell>
          <cell r="F807" t="str">
            <v>YAPURA</v>
          </cell>
          <cell r="G807" t="str">
            <v>Rural</v>
          </cell>
        </row>
        <row r="808">
          <cell r="A808" t="str">
            <v>2036619</v>
          </cell>
          <cell r="B808" t="str">
            <v>UROS CHULLUNI</v>
          </cell>
          <cell r="C808" t="str">
            <v>Inical No Escolarizado</v>
          </cell>
          <cell r="D808" t="str">
            <v>Sector Educación</v>
          </cell>
          <cell r="E808" t="str">
            <v>UROS CHULLUNI</v>
          </cell>
          <cell r="F808" t="str">
            <v>UROS CHULLUNI</v>
          </cell>
          <cell r="G808" t="str">
            <v>Rural</v>
          </cell>
        </row>
        <row r="809">
          <cell r="A809" t="str">
            <v>2041625</v>
          </cell>
          <cell r="B809" t="str">
            <v>JAHUASQUIPA</v>
          </cell>
          <cell r="C809" t="str">
            <v>Inical No Escolarizado</v>
          </cell>
          <cell r="D809" t="str">
            <v>Sector Educación</v>
          </cell>
          <cell r="E809" t="str">
            <v>JAHUASQUIPA</v>
          </cell>
          <cell r="F809" t="str">
            <v>JAHUASQUIPA</v>
          </cell>
          <cell r="G809" t="str">
            <v>Rural</v>
          </cell>
        </row>
        <row r="810">
          <cell r="A810" t="str">
            <v>2041626</v>
          </cell>
          <cell r="B810" t="str">
            <v>MAXIPATA</v>
          </cell>
          <cell r="C810" t="str">
            <v>Inical No Escolarizado</v>
          </cell>
          <cell r="D810" t="str">
            <v>Sector Educación</v>
          </cell>
          <cell r="E810" t="str">
            <v>MAXI PATA</v>
          </cell>
          <cell r="F810" t="str">
            <v>HACIENDA CANLLACCOLLO</v>
          </cell>
          <cell r="G810" t="str">
            <v>Rural</v>
          </cell>
        </row>
        <row r="811">
          <cell r="A811" t="str">
            <v>2041627</v>
          </cell>
          <cell r="B811" t="str">
            <v>TOTORANI</v>
          </cell>
          <cell r="C811" t="str">
            <v>Inical No Escolarizado</v>
          </cell>
          <cell r="D811" t="str">
            <v>Sector Educación</v>
          </cell>
          <cell r="E811" t="str">
            <v>TOTORANI</v>
          </cell>
          <cell r="F811" t="str">
            <v>TOTORANI</v>
          </cell>
          <cell r="G811" t="str">
            <v>Rural</v>
          </cell>
        </row>
        <row r="812">
          <cell r="A812" t="str">
            <v>2042428</v>
          </cell>
          <cell r="B812" t="str">
            <v>COAJASI</v>
          </cell>
          <cell r="C812" t="str">
            <v>Inical No Escolarizado</v>
          </cell>
          <cell r="D812" t="str">
            <v>Sector Educación</v>
          </cell>
          <cell r="E812" t="str">
            <v>COAJASI</v>
          </cell>
          <cell r="F812" t="str">
            <v>CCOACCASE / COAJASI</v>
          </cell>
          <cell r="G812" t="str">
            <v>Rural</v>
          </cell>
        </row>
        <row r="813">
          <cell r="A813" t="str">
            <v>2043227</v>
          </cell>
          <cell r="B813" t="str">
            <v>CHINGARANI</v>
          </cell>
          <cell r="C813" t="str">
            <v>Inical No Escolarizado</v>
          </cell>
          <cell r="D813" t="str">
            <v>Sector Educación</v>
          </cell>
          <cell r="E813" t="str">
            <v>CHINGARANI</v>
          </cell>
          <cell r="F813" t="str">
            <v>CHINGARANI</v>
          </cell>
          <cell r="G813" t="str">
            <v>Rural</v>
          </cell>
        </row>
        <row r="814">
          <cell r="A814" t="str">
            <v>1710664</v>
          </cell>
          <cell r="B814" t="str">
            <v>70158</v>
          </cell>
          <cell r="C814" t="str">
            <v>Inicial - Jardín</v>
          </cell>
          <cell r="D814" t="str">
            <v>Sector Educación</v>
          </cell>
          <cell r="E814" t="str">
            <v>ISCATA</v>
          </cell>
          <cell r="F814" t="str">
            <v>ISCATA</v>
          </cell>
          <cell r="G814" t="str">
            <v>Rural</v>
          </cell>
        </row>
        <row r="815">
          <cell r="A815" t="str">
            <v>1710672</v>
          </cell>
          <cell r="B815" t="str">
            <v>70085</v>
          </cell>
          <cell r="C815" t="str">
            <v>Inicial - Jardín</v>
          </cell>
          <cell r="D815" t="str">
            <v>Sector Educación</v>
          </cell>
          <cell r="E815" t="str">
            <v>ISCACHURO</v>
          </cell>
          <cell r="F815" t="str">
            <v>ISCACHURO</v>
          </cell>
          <cell r="G815" t="str">
            <v>Rural</v>
          </cell>
        </row>
        <row r="816">
          <cell r="A816" t="str">
            <v>1710680</v>
          </cell>
          <cell r="B816" t="str">
            <v>ARBOLEDA</v>
          </cell>
          <cell r="C816" t="str">
            <v>Inicial - Jardín</v>
          </cell>
          <cell r="D816" t="str">
            <v>Sector Educación</v>
          </cell>
          <cell r="E816" t="str">
            <v>ARBOLEDA S/N</v>
          </cell>
          <cell r="F816" t="str">
            <v>ARBOLEDA</v>
          </cell>
          <cell r="G816" t="str">
            <v>Rural</v>
          </cell>
        </row>
        <row r="817">
          <cell r="A817" t="str">
            <v>3870420</v>
          </cell>
          <cell r="B817" t="str">
            <v>SAN ANTONIO DE PADUA A</v>
          </cell>
          <cell r="C817" t="str">
            <v>Inical No Escolarizado</v>
          </cell>
          <cell r="D817" t="str">
            <v>Sector Educación</v>
          </cell>
          <cell r="E817" t="str">
            <v>JIRON SALCEDO 182</v>
          </cell>
          <cell r="F817" t="str">
            <v>SAN ANTONIO</v>
          </cell>
          <cell r="G817" t="str">
            <v>Urbana</v>
          </cell>
        </row>
        <row r="818">
          <cell r="A818" t="str">
            <v>3870421</v>
          </cell>
          <cell r="B818" t="str">
            <v>SAN ANTONIO DE PADUA B</v>
          </cell>
          <cell r="C818" t="str">
            <v>Inical No Escolarizado</v>
          </cell>
          <cell r="D818" t="str">
            <v>Sector Educación</v>
          </cell>
          <cell r="E818" t="str">
            <v>JIRON SALCEDO 182</v>
          </cell>
          <cell r="F818" t="str">
            <v>SAN ANTONIO</v>
          </cell>
          <cell r="G818" t="str">
            <v>Urbana</v>
          </cell>
        </row>
        <row r="819">
          <cell r="A819" t="str">
            <v>3870422</v>
          </cell>
          <cell r="B819" t="str">
            <v>ANGEL DIVINO</v>
          </cell>
          <cell r="C819" t="str">
            <v>Inical No Escolarizado</v>
          </cell>
          <cell r="D819" t="str">
            <v>Sector Educación</v>
          </cell>
          <cell r="E819" t="str">
            <v>JIRON ILO S/N</v>
          </cell>
          <cell r="F819" t="str">
            <v>BELLAVISTA</v>
          </cell>
          <cell r="G819" t="str">
            <v>Urbana</v>
          </cell>
        </row>
        <row r="820">
          <cell r="A820" t="str">
            <v>3870423</v>
          </cell>
          <cell r="B820" t="str">
            <v>NIÑO JESUSITO</v>
          </cell>
          <cell r="C820" t="str">
            <v>Inical No Escolarizado</v>
          </cell>
          <cell r="D820" t="str">
            <v>Sector Educación</v>
          </cell>
          <cell r="E820" t="str">
            <v>JIRON SAN SALVADOR S/N</v>
          </cell>
          <cell r="F820" t="str">
            <v>ALTO SANTA ROSA</v>
          </cell>
          <cell r="G820" t="str">
            <v>Urbana</v>
          </cell>
        </row>
        <row r="821">
          <cell r="A821" t="str">
            <v>3870430</v>
          </cell>
          <cell r="B821" t="str">
            <v>CHUSAMARCA</v>
          </cell>
          <cell r="C821" t="str">
            <v>Inical No Escolarizado</v>
          </cell>
          <cell r="D821" t="str">
            <v>Sector Educación</v>
          </cell>
          <cell r="E821" t="str">
            <v>CHUSAMARCA</v>
          </cell>
          <cell r="F821" t="str">
            <v>CHUSAMARCA</v>
          </cell>
          <cell r="G821" t="str">
            <v>Rural</v>
          </cell>
        </row>
        <row r="822">
          <cell r="A822" t="str">
            <v>3870432</v>
          </cell>
          <cell r="B822" t="str">
            <v>YUNGUYO CHAMACUTA</v>
          </cell>
          <cell r="C822" t="str">
            <v>Inical No Escolarizado</v>
          </cell>
          <cell r="D822" t="str">
            <v>Sector Educación</v>
          </cell>
          <cell r="E822" t="str">
            <v>YUNGUYO CHAMACUTA</v>
          </cell>
          <cell r="F822" t="str">
            <v>YUNGUYO CHAMACUTA</v>
          </cell>
          <cell r="G822" t="str">
            <v>Rural</v>
          </cell>
        </row>
        <row r="823">
          <cell r="A823" t="str">
            <v>3870435</v>
          </cell>
          <cell r="B823" t="str">
            <v>HUILACAYA</v>
          </cell>
          <cell r="C823" t="str">
            <v>Inical No Escolarizado</v>
          </cell>
          <cell r="D823" t="str">
            <v>Sector Educación</v>
          </cell>
          <cell r="E823" t="str">
            <v>HUILACAYA</v>
          </cell>
          <cell r="F823" t="str">
            <v>HUILACAYA</v>
          </cell>
          <cell r="G823" t="str">
            <v>Rural</v>
          </cell>
        </row>
        <row r="824">
          <cell r="A824" t="str">
            <v>3870439</v>
          </cell>
          <cell r="B824" t="str">
            <v>CAPANO</v>
          </cell>
          <cell r="C824" t="str">
            <v>Inical No Escolarizado</v>
          </cell>
          <cell r="D824" t="str">
            <v>Sector Educación</v>
          </cell>
          <cell r="E824" t="str">
            <v>CAPANO</v>
          </cell>
          <cell r="F824" t="str">
            <v>CAPANO</v>
          </cell>
          <cell r="G824" t="str">
            <v>Rural</v>
          </cell>
        </row>
        <row r="825">
          <cell r="A825" t="str">
            <v>3870446</v>
          </cell>
          <cell r="B825" t="str">
            <v>LOS ANGELITOS</v>
          </cell>
          <cell r="C825" t="str">
            <v>Inical No Escolarizado</v>
          </cell>
          <cell r="D825" t="str">
            <v>Sector Educación</v>
          </cell>
          <cell r="E825" t="str">
            <v>CATUCURANI</v>
          </cell>
          <cell r="F825" t="str">
            <v>CHUNCARA</v>
          </cell>
          <cell r="G825" t="str">
            <v>Rural</v>
          </cell>
        </row>
        <row r="826">
          <cell r="A826" t="str">
            <v>3870447</v>
          </cell>
          <cell r="B826" t="str">
            <v>ESTRELLITAS</v>
          </cell>
          <cell r="C826" t="str">
            <v>Inical No Escolarizado</v>
          </cell>
          <cell r="D826" t="str">
            <v>Sector Educación</v>
          </cell>
          <cell r="E826" t="str">
            <v>SOQUESANI</v>
          </cell>
          <cell r="F826" t="str">
            <v>SOQUESANI</v>
          </cell>
          <cell r="G826" t="str">
            <v>Rural</v>
          </cell>
        </row>
        <row r="827">
          <cell r="A827" t="str">
            <v>3870448</v>
          </cell>
          <cell r="B827" t="str">
            <v>TOLAMARCA</v>
          </cell>
          <cell r="C827" t="str">
            <v>Inical No Escolarizado</v>
          </cell>
          <cell r="D827" t="str">
            <v>Sector Educación</v>
          </cell>
          <cell r="E827" t="str">
            <v>TOLAMARCA</v>
          </cell>
          <cell r="F827" t="str">
            <v>TOLAMARCA</v>
          </cell>
          <cell r="G827" t="str">
            <v>Rural</v>
          </cell>
        </row>
        <row r="828">
          <cell r="A828" t="str">
            <v>3870451</v>
          </cell>
          <cell r="B828" t="str">
            <v>KOMERUCHO</v>
          </cell>
          <cell r="C828" t="str">
            <v>Inical No Escolarizado</v>
          </cell>
          <cell r="D828" t="str">
            <v>Sector Educación</v>
          </cell>
          <cell r="E828" t="str">
            <v>KOMERUCHO</v>
          </cell>
          <cell r="F828" t="str">
            <v>KOMERUCHO</v>
          </cell>
          <cell r="G828" t="str">
            <v>Rural</v>
          </cell>
        </row>
        <row r="829">
          <cell r="A829" t="str">
            <v>3870424</v>
          </cell>
          <cell r="B829" t="str">
            <v>CACHIPASCANA</v>
          </cell>
          <cell r="C829" t="str">
            <v>Inical No Escolarizado</v>
          </cell>
          <cell r="D829" t="str">
            <v>Sector Educación</v>
          </cell>
          <cell r="E829" t="str">
            <v>CACHIPASCANA</v>
          </cell>
          <cell r="F829" t="str">
            <v>CACHIPASCANA</v>
          </cell>
          <cell r="G829" t="str">
            <v>Rural</v>
          </cell>
        </row>
        <row r="830">
          <cell r="A830" t="str">
            <v>3884995</v>
          </cell>
          <cell r="B830" t="str">
            <v>NIÑO DE LA ESTRELLA</v>
          </cell>
          <cell r="C830" t="str">
            <v>Inical No Escolarizado</v>
          </cell>
          <cell r="D830" t="str">
            <v>Sector Educación</v>
          </cell>
          <cell r="E830" t="str">
            <v>JIRON VIZCARDO Y GUZMAN S/N ETAPA I</v>
          </cell>
          <cell r="F830" t="str">
            <v>CHANU CHANU ETAPA 1</v>
          </cell>
          <cell r="G830" t="str">
            <v>Urbana</v>
          </cell>
        </row>
        <row r="831">
          <cell r="A831" t="str">
            <v>3884998</v>
          </cell>
          <cell r="B831" t="str">
            <v>HUAYLLANO</v>
          </cell>
          <cell r="C831" t="str">
            <v>Inical No Escolarizado</v>
          </cell>
          <cell r="D831" t="str">
            <v>Sector Educación</v>
          </cell>
          <cell r="E831" t="str">
            <v>HUAYLLANO</v>
          </cell>
          <cell r="F831" t="str">
            <v>HUAILLANOPAMPA</v>
          </cell>
          <cell r="G831" t="str">
            <v>Rural</v>
          </cell>
        </row>
        <row r="832">
          <cell r="A832" t="str">
            <v>3884999</v>
          </cell>
          <cell r="B832" t="str">
            <v>ALMOZANCHE</v>
          </cell>
          <cell r="C832" t="str">
            <v>Inical No Escolarizado</v>
          </cell>
          <cell r="D832" t="str">
            <v>Sector Educación</v>
          </cell>
          <cell r="E832" t="str">
            <v>ALMOZANCHE</v>
          </cell>
          <cell r="F832" t="str">
            <v>ALMOZANCHE</v>
          </cell>
          <cell r="G832" t="str">
            <v>Rural</v>
          </cell>
        </row>
        <row r="833">
          <cell r="A833" t="str">
            <v>3885212</v>
          </cell>
          <cell r="B833" t="str">
            <v>SIALE</v>
          </cell>
          <cell r="C833" t="str">
            <v>Inical No Escolarizado</v>
          </cell>
          <cell r="D833" t="str">
            <v>Sector Educación</v>
          </cell>
          <cell r="E833" t="str">
            <v>SIALE</v>
          </cell>
          <cell r="F833" t="str">
            <v>SIALE</v>
          </cell>
          <cell r="G833" t="str">
            <v>Rural</v>
          </cell>
        </row>
        <row r="834">
          <cell r="A834" t="str">
            <v>3886719</v>
          </cell>
          <cell r="B834" t="str">
            <v>SAN MATEO</v>
          </cell>
          <cell r="C834" t="str">
            <v>Inical No Escolarizado</v>
          </cell>
          <cell r="D834" t="str">
            <v>Sector Educación</v>
          </cell>
          <cell r="E834" t="str">
            <v>SAN MATEO</v>
          </cell>
          <cell r="F834" t="str">
            <v>MACHACMARCA</v>
          </cell>
          <cell r="G834" t="str">
            <v>Rural</v>
          </cell>
        </row>
        <row r="835">
          <cell r="A835" t="str">
            <v>3886720</v>
          </cell>
          <cell r="B835" t="str">
            <v>ANGELITOS DEL ANDE</v>
          </cell>
          <cell r="C835" t="str">
            <v>Inical No Escolarizado</v>
          </cell>
          <cell r="D835" t="str">
            <v>Sector Educación</v>
          </cell>
          <cell r="E835" t="str">
            <v>SECTOR CHACAPATA</v>
          </cell>
          <cell r="F835" t="str">
            <v>JUNCAL</v>
          </cell>
          <cell r="G835" t="str">
            <v>Rural</v>
          </cell>
        </row>
        <row r="836">
          <cell r="A836" t="str">
            <v>1721471</v>
          </cell>
          <cell r="B836" t="str">
            <v>SAN SALVADOR</v>
          </cell>
          <cell r="C836" t="str">
            <v>Secundaria</v>
          </cell>
          <cell r="D836" t="str">
            <v>Sector Educación</v>
          </cell>
          <cell r="E836" t="str">
            <v>MZ J</v>
          </cell>
          <cell r="F836" t="str">
            <v>ALTO PUNO</v>
          </cell>
          <cell r="G836" t="str">
            <v>Urbana</v>
          </cell>
        </row>
        <row r="837">
          <cell r="A837" t="str">
            <v>1724855</v>
          </cell>
          <cell r="B837" t="str">
            <v>CEBA - GUE SAN CARLOS</v>
          </cell>
          <cell r="C837" t="str">
            <v>Básica Alternativa - Avanzado</v>
          </cell>
          <cell r="D837" t="str">
            <v>Sector Educación</v>
          </cell>
          <cell r="E837" t="str">
            <v>JIRON EL PUERTO 164</v>
          </cell>
          <cell r="F837" t="str">
            <v>PORTEÑO</v>
          </cell>
          <cell r="G837" t="str">
            <v>Urbana</v>
          </cell>
        </row>
        <row r="838">
          <cell r="A838" t="str">
            <v>1729003</v>
          </cell>
          <cell r="B838" t="str">
            <v>CREAR</v>
          </cell>
          <cell r="C838" t="str">
            <v>Técnico Productiva</v>
          </cell>
          <cell r="D838" t="str">
            <v>Particular</v>
          </cell>
          <cell r="E838" t="str">
            <v>JIRON CARABAYA 194 - 231</v>
          </cell>
          <cell r="F838" t="str">
            <v>PORTEÑO</v>
          </cell>
          <cell r="G838" t="str">
            <v>Urbana</v>
          </cell>
        </row>
        <row r="839">
          <cell r="A839" t="str">
            <v>1731322</v>
          </cell>
          <cell r="B839" t="str">
            <v>CRISTO REY</v>
          </cell>
          <cell r="C839" t="str">
            <v>Secundaria</v>
          </cell>
          <cell r="D839" t="str">
            <v>Particular</v>
          </cell>
          <cell r="E839" t="str">
            <v>AVENIDA ANDRES RASURI 338</v>
          </cell>
          <cell r="F839" t="str">
            <v>HUAYNA PUCARA</v>
          </cell>
          <cell r="G839" t="str">
            <v>Urbana</v>
          </cell>
        </row>
        <row r="840">
          <cell r="A840" t="str">
            <v>1738277</v>
          </cell>
          <cell r="B840" t="str">
            <v>NIÑO JESUS DE PRAGA</v>
          </cell>
          <cell r="C840" t="str">
            <v>Básica Especial - Inicial</v>
          </cell>
          <cell r="D840" t="str">
            <v>Sector Educación</v>
          </cell>
          <cell r="E840" t="str">
            <v>AVENIDA EJERCITO 670 ETAPA I</v>
          </cell>
          <cell r="F840" t="str">
            <v>CHANU CHANU ETAPA 1</v>
          </cell>
          <cell r="G840" t="str">
            <v>Urbana</v>
          </cell>
        </row>
        <row r="841">
          <cell r="A841" t="str">
            <v>1738285</v>
          </cell>
          <cell r="B841" t="str">
            <v>NUESTRA SEÑORA DE COPACABANA</v>
          </cell>
          <cell r="C841" t="str">
            <v>Básica Especial - Inicial</v>
          </cell>
          <cell r="D841" t="str">
            <v>Sector Educación</v>
          </cell>
          <cell r="E841" t="str">
            <v>JIRON SIDERAL S/N</v>
          </cell>
          <cell r="F841" t="str">
            <v>SANTIAGO CHEJONA</v>
          </cell>
          <cell r="G841" t="str">
            <v>Urbana</v>
          </cell>
        </row>
        <row r="842">
          <cell r="A842" t="str">
            <v>1746254</v>
          </cell>
          <cell r="B842" t="str">
            <v>CCACCA</v>
          </cell>
          <cell r="C842" t="str">
            <v>Inicial - Jardín</v>
          </cell>
          <cell r="D842" t="str">
            <v>Sector Educación</v>
          </cell>
          <cell r="E842" t="str">
            <v>CCACCA</v>
          </cell>
          <cell r="F842" t="str">
            <v>CCACCA</v>
          </cell>
          <cell r="G842" t="str">
            <v>Rural</v>
          </cell>
        </row>
        <row r="843">
          <cell r="A843" t="str">
            <v>1746262</v>
          </cell>
          <cell r="B843" t="str">
            <v>PATACANCHA</v>
          </cell>
          <cell r="C843" t="str">
            <v>Inicial - Jardín</v>
          </cell>
          <cell r="D843" t="str">
            <v>Sector Educación</v>
          </cell>
          <cell r="E843" t="str">
            <v>PATACANCHA</v>
          </cell>
          <cell r="F843" t="str">
            <v>PATACANCHA</v>
          </cell>
          <cell r="G843" t="str">
            <v>Rural</v>
          </cell>
        </row>
        <row r="844">
          <cell r="A844" t="str">
            <v>1746270</v>
          </cell>
          <cell r="B844" t="str">
            <v>MI PERU</v>
          </cell>
          <cell r="C844" t="str">
            <v>Inicial - Jardín</v>
          </cell>
          <cell r="D844" t="str">
            <v>Sector Educación</v>
          </cell>
          <cell r="E844" t="str">
            <v>CARRETERA A MI PERU KM 6</v>
          </cell>
          <cell r="F844" t="str">
            <v>MI PERU</v>
          </cell>
          <cell r="G844" t="str">
            <v>Rural</v>
          </cell>
        </row>
        <row r="845">
          <cell r="A845" t="str">
            <v>1746288</v>
          </cell>
          <cell r="B845" t="str">
            <v>RINCONADA SALCEDO</v>
          </cell>
          <cell r="C845" t="str">
            <v>Inicial - Jardín</v>
          </cell>
          <cell r="D845" t="str">
            <v>Sector Educación</v>
          </cell>
          <cell r="E845" t="str">
            <v>RINCONADA SALCEDO</v>
          </cell>
          <cell r="F845" t="str">
            <v>SALCEDO</v>
          </cell>
          <cell r="G845" t="str">
            <v>Urbana</v>
          </cell>
        </row>
        <row r="846">
          <cell r="A846" t="str">
            <v>1746296</v>
          </cell>
          <cell r="B846" t="str">
            <v>ALTO HUASCAR</v>
          </cell>
          <cell r="C846" t="str">
            <v>Inicial - Jardín</v>
          </cell>
          <cell r="D846" t="str">
            <v>Sector Educación</v>
          </cell>
          <cell r="E846" t="str">
            <v>ALTO HUASCAR</v>
          </cell>
          <cell r="F846" t="str">
            <v>ALTO HUASCAR</v>
          </cell>
          <cell r="G846" t="str">
            <v>Urbana</v>
          </cell>
        </row>
        <row r="847">
          <cell r="A847" t="str">
            <v>1746304</v>
          </cell>
          <cell r="B847" t="str">
            <v>INMACULADA CONCEPCION</v>
          </cell>
          <cell r="C847" t="str">
            <v>Secundaria</v>
          </cell>
          <cell r="D847" t="str">
            <v>Sector Educación</v>
          </cell>
          <cell r="E847" t="str">
            <v>ALFONSO UGARTE</v>
          </cell>
          <cell r="F847" t="str">
            <v>MAÑAZO</v>
          </cell>
          <cell r="G847" t="str">
            <v>Urbana</v>
          </cell>
        </row>
        <row r="848">
          <cell r="A848" t="str">
            <v>1747963</v>
          </cell>
          <cell r="B848" t="str">
            <v>BRANDEEN</v>
          </cell>
          <cell r="C848" t="str">
            <v>Inicial - Jardín</v>
          </cell>
          <cell r="D848" t="str">
            <v>Particular</v>
          </cell>
          <cell r="E848" t="str">
            <v>JIRON BRANDEEN 428</v>
          </cell>
          <cell r="F848" t="str">
            <v>LOS PINOS</v>
          </cell>
          <cell r="G848" t="str">
            <v>Urbana</v>
          </cell>
        </row>
        <row r="849">
          <cell r="A849" t="str">
            <v>3916563</v>
          </cell>
          <cell r="B849" t="str">
            <v>MIS PEQUEÑOS ANGELITOS</v>
          </cell>
          <cell r="C849" t="str">
            <v>Inical No Escolarizado</v>
          </cell>
          <cell r="D849" t="str">
            <v>Sector Educación</v>
          </cell>
          <cell r="E849" t="str">
            <v>JIRON PIURA S/N</v>
          </cell>
          <cell r="F849" t="str">
            <v>MIRAFLORES</v>
          </cell>
          <cell r="G849" t="str">
            <v>Urbana</v>
          </cell>
        </row>
        <row r="850">
          <cell r="A850" t="str">
            <v>3916572</v>
          </cell>
          <cell r="B850" t="str">
            <v>HUERTA HUARAYA</v>
          </cell>
          <cell r="C850" t="str">
            <v>Inical No Escolarizado</v>
          </cell>
          <cell r="D850" t="str">
            <v>Sector Educación</v>
          </cell>
          <cell r="E850" t="str">
            <v>HUERTA HUARAYA</v>
          </cell>
          <cell r="F850" t="str">
            <v>HUERTA HUARAYA</v>
          </cell>
          <cell r="G850" t="str">
            <v>Rural</v>
          </cell>
        </row>
        <row r="851">
          <cell r="A851" t="str">
            <v>3916575</v>
          </cell>
          <cell r="B851" t="str">
            <v>SAN JUANITO</v>
          </cell>
          <cell r="C851" t="str">
            <v>Inical No Escolarizado</v>
          </cell>
          <cell r="D851" t="str">
            <v>Sector Educación</v>
          </cell>
          <cell r="E851" t="str">
            <v>AVENIDA AGRICULTURA S/N</v>
          </cell>
          <cell r="F851" t="str">
            <v>SALCEDO</v>
          </cell>
          <cell r="G851" t="str">
            <v>Urbana</v>
          </cell>
        </row>
        <row r="852">
          <cell r="A852" t="str">
            <v>3916576</v>
          </cell>
          <cell r="B852" t="str">
            <v>QANTATI URURI</v>
          </cell>
          <cell r="C852" t="str">
            <v>Inical No Escolarizado</v>
          </cell>
          <cell r="D852" t="str">
            <v>Sector Educación</v>
          </cell>
          <cell r="E852" t="str">
            <v>PIRAPI</v>
          </cell>
          <cell r="F852" t="str">
            <v>PIRAPI</v>
          </cell>
          <cell r="G852" t="str">
            <v>Rural</v>
          </cell>
        </row>
        <row r="853">
          <cell r="A853" t="str">
            <v>3916579</v>
          </cell>
          <cell r="B853" t="str">
            <v>MALCOMAYO</v>
          </cell>
          <cell r="C853" t="str">
            <v>Inical No Escolarizado</v>
          </cell>
          <cell r="D853" t="str">
            <v>Sector Educación</v>
          </cell>
          <cell r="E853" t="str">
            <v>MALLKOAMAYO</v>
          </cell>
          <cell r="F853" t="str">
            <v>MALLKOAMAYO</v>
          </cell>
          <cell r="G853" t="str">
            <v>Rural</v>
          </cell>
        </row>
        <row r="854">
          <cell r="A854" t="str">
            <v>3916589</v>
          </cell>
          <cell r="B854" t="str">
            <v>WIÑAY PACHA WAWA</v>
          </cell>
          <cell r="C854" t="str">
            <v>Inical No Escolarizado</v>
          </cell>
          <cell r="D854" t="str">
            <v>Sector Educación</v>
          </cell>
          <cell r="E854" t="str">
            <v>ANCCACCA</v>
          </cell>
          <cell r="F854" t="str">
            <v>ANCCACCA</v>
          </cell>
          <cell r="G854" t="str">
            <v>Rural</v>
          </cell>
        </row>
        <row r="855">
          <cell r="A855" t="str">
            <v>3916593</v>
          </cell>
          <cell r="B855" t="str">
            <v>CASITA MAGICA</v>
          </cell>
          <cell r="C855" t="str">
            <v>Inical No Escolarizado</v>
          </cell>
          <cell r="D855" t="str">
            <v>Sector Educación</v>
          </cell>
          <cell r="E855" t="str">
            <v>TOTORANI</v>
          </cell>
          <cell r="F855" t="str">
            <v>TOTORANI</v>
          </cell>
          <cell r="G855" t="str">
            <v>Rural</v>
          </cell>
        </row>
        <row r="856">
          <cell r="A856" t="str">
            <v>3916599</v>
          </cell>
          <cell r="B856" t="str">
            <v>MUNAY WAWITA</v>
          </cell>
          <cell r="C856" t="str">
            <v>Inical No Escolarizado</v>
          </cell>
          <cell r="D856" t="str">
            <v>Sector Educación</v>
          </cell>
          <cell r="E856" t="str">
            <v>ALI GRANDE</v>
          </cell>
          <cell r="F856" t="str">
            <v>ALI GRANDE</v>
          </cell>
          <cell r="G856" t="str">
            <v>Rural</v>
          </cell>
        </row>
        <row r="857">
          <cell r="A857" t="str">
            <v>3917314</v>
          </cell>
          <cell r="B857" t="str">
            <v>ALTO CRISTAL</v>
          </cell>
          <cell r="C857" t="str">
            <v>Inical No Escolarizado</v>
          </cell>
          <cell r="D857" t="str">
            <v>Sector Educación</v>
          </cell>
          <cell r="E857" t="str">
            <v>SAN CRISTIBAL</v>
          </cell>
          <cell r="F857" t="str">
            <v>SAN CRISTOBAL</v>
          </cell>
          <cell r="G857" t="str">
            <v>Rural</v>
          </cell>
        </row>
        <row r="858">
          <cell r="A858" t="str">
            <v>3917316</v>
          </cell>
          <cell r="B858" t="str">
            <v>PUJLLAY WASI</v>
          </cell>
          <cell r="C858" t="str">
            <v>Inical No Escolarizado</v>
          </cell>
          <cell r="D858" t="str">
            <v>Sector Educación</v>
          </cell>
          <cell r="E858" t="str">
            <v>LLUCO</v>
          </cell>
          <cell r="F858" t="str">
            <v>LLUCO</v>
          </cell>
          <cell r="G858" t="str">
            <v>Rural</v>
          </cell>
        </row>
        <row r="859">
          <cell r="A859" t="str">
            <v>3917319</v>
          </cell>
          <cell r="B859" t="str">
            <v>JOCHI</v>
          </cell>
          <cell r="C859" t="str">
            <v>Inical No Escolarizado</v>
          </cell>
          <cell r="D859" t="str">
            <v>Sector Educación</v>
          </cell>
          <cell r="E859" t="str">
            <v>JOCHI SAN FRANCISCO</v>
          </cell>
          <cell r="F859" t="str">
            <v>JOCHI SAN FRANCISCO</v>
          </cell>
          <cell r="G859" t="str">
            <v>Rural</v>
          </cell>
        </row>
        <row r="860">
          <cell r="A860" t="str">
            <v>3917320</v>
          </cell>
          <cell r="B860" t="str">
            <v>GOTITAS DE FE</v>
          </cell>
          <cell r="C860" t="str">
            <v>Inical No Escolarizado</v>
          </cell>
          <cell r="D860" t="str">
            <v>Sector Educación</v>
          </cell>
          <cell r="E860" t="str">
            <v>AVENIDA PANAMERICANA S/N</v>
          </cell>
          <cell r="F860" t="str">
            <v>MAÑAZO</v>
          </cell>
          <cell r="G860" t="str">
            <v>Urbana</v>
          </cell>
        </row>
        <row r="861">
          <cell r="A861" t="str">
            <v>3917321</v>
          </cell>
          <cell r="B861" t="str">
            <v>LAS CARMELITAS</v>
          </cell>
          <cell r="C861" t="str">
            <v>Inical No Escolarizado</v>
          </cell>
          <cell r="D861" t="str">
            <v>Sector Educación</v>
          </cell>
          <cell r="E861" t="str">
            <v>CORTE ESTACION</v>
          </cell>
          <cell r="F861" t="str">
            <v>CORTE ESTACION</v>
          </cell>
          <cell r="G861" t="str">
            <v>Rural</v>
          </cell>
        </row>
        <row r="862">
          <cell r="A862" t="str">
            <v>3917323</v>
          </cell>
          <cell r="B862" t="str">
            <v>VILUYO</v>
          </cell>
          <cell r="C862" t="str">
            <v>Inical No Escolarizado</v>
          </cell>
          <cell r="D862" t="str">
            <v>Sector Educación</v>
          </cell>
          <cell r="E862" t="str">
            <v>SECTOR VILUYO</v>
          </cell>
          <cell r="F862" t="str">
            <v>HACIENDA VILUYO</v>
          </cell>
          <cell r="G862" t="str">
            <v>Rural</v>
          </cell>
        </row>
        <row r="863">
          <cell r="A863" t="str">
            <v>3922310</v>
          </cell>
          <cell r="B863" t="str">
            <v>ALTO SAN MARTIN</v>
          </cell>
          <cell r="C863" t="str">
            <v>Inical No Escolarizado</v>
          </cell>
          <cell r="D863" t="str">
            <v>Sector Educación</v>
          </cell>
          <cell r="E863" t="str">
            <v>JIRON SAN LUIS DE ALBA S/N</v>
          </cell>
          <cell r="F863" t="str">
            <v>MANTO NORTE</v>
          </cell>
          <cell r="G863" t="str">
            <v>Urbana</v>
          </cell>
        </row>
        <row r="864">
          <cell r="A864" t="str">
            <v>3922311</v>
          </cell>
          <cell r="B864" t="str">
            <v>ALTO BELLAVISTA</v>
          </cell>
          <cell r="C864" t="str">
            <v>Inical No Escolarizado</v>
          </cell>
          <cell r="D864" t="str">
            <v>Sector Educación</v>
          </cell>
          <cell r="E864" t="str">
            <v>JIRON CONDORCANQUI 277</v>
          </cell>
          <cell r="F864" t="str">
            <v>BELLAVISTA</v>
          </cell>
          <cell r="G864" t="str">
            <v>Urbana</v>
          </cell>
        </row>
        <row r="865">
          <cell r="A865" t="str">
            <v>3922312</v>
          </cell>
          <cell r="B865" t="str">
            <v>NUEVA ALBORADA</v>
          </cell>
          <cell r="C865" t="str">
            <v>Inical No Escolarizado</v>
          </cell>
          <cell r="D865" t="str">
            <v>Sector Educación</v>
          </cell>
          <cell r="E865" t="str">
            <v>JIRON REVOLUCION 378</v>
          </cell>
          <cell r="F865" t="str">
            <v>RICARDO PALMA</v>
          </cell>
          <cell r="G865" t="str">
            <v>Urbana</v>
          </cell>
        </row>
        <row r="866">
          <cell r="A866" t="str">
            <v>3922313</v>
          </cell>
          <cell r="B866" t="str">
            <v>SIHUECANI</v>
          </cell>
          <cell r="C866" t="str">
            <v>Inical No Escolarizado</v>
          </cell>
          <cell r="D866" t="str">
            <v>Sector Educación</v>
          </cell>
          <cell r="E866" t="str">
            <v>SIHUECANI</v>
          </cell>
          <cell r="F866" t="str">
            <v>SIHUECANI</v>
          </cell>
          <cell r="G866" t="str">
            <v>Rural</v>
          </cell>
        </row>
        <row r="867">
          <cell r="A867" t="str">
            <v>3922316</v>
          </cell>
          <cell r="B867" t="str">
            <v>HUALLATITAS</v>
          </cell>
          <cell r="C867" t="str">
            <v>Inical No Escolarizado</v>
          </cell>
          <cell r="D867" t="str">
            <v>Sector Educación</v>
          </cell>
          <cell r="E867" t="str">
            <v>CRUZANI</v>
          </cell>
          <cell r="F867" t="str">
            <v>CRUZANI</v>
          </cell>
          <cell r="G867" t="str">
            <v>Rural</v>
          </cell>
        </row>
        <row r="868">
          <cell r="A868" t="str">
            <v>3922319</v>
          </cell>
          <cell r="B868" t="str">
            <v>NIÑOS DE JESUS</v>
          </cell>
          <cell r="C868" t="str">
            <v>Inical No Escolarizado</v>
          </cell>
          <cell r="D868" t="str">
            <v>Sector Educación</v>
          </cell>
          <cell r="E868" t="str">
            <v>AVENIDA PANAMA 161</v>
          </cell>
          <cell r="F868" t="str">
            <v>BARRIO LLAVINI</v>
          </cell>
          <cell r="G868" t="str">
            <v>Urbana</v>
          </cell>
        </row>
        <row r="869">
          <cell r="A869" t="str">
            <v>3922320</v>
          </cell>
          <cell r="B869" t="str">
            <v>LAS SEMILLITAS DE JESUS</v>
          </cell>
          <cell r="C869" t="str">
            <v>Inical No Escolarizado</v>
          </cell>
          <cell r="D869" t="str">
            <v>Sector Educación</v>
          </cell>
          <cell r="E869" t="str">
            <v>JIRON LUIS RIVAROLA S/N</v>
          </cell>
          <cell r="F869" t="str">
            <v>8 DE OCTUBRE</v>
          </cell>
          <cell r="G869" t="str">
            <v>Urbana</v>
          </cell>
        </row>
        <row r="870">
          <cell r="A870" t="str">
            <v>3922322</v>
          </cell>
          <cell r="B870" t="str">
            <v>NIÑOS INDIGOS</v>
          </cell>
          <cell r="C870" t="str">
            <v>Inical No Escolarizado</v>
          </cell>
          <cell r="D870" t="str">
            <v>Sector Educación</v>
          </cell>
          <cell r="E870" t="str">
            <v>AVENIDA ORGULLO AYMARA S/N</v>
          </cell>
          <cell r="F870" t="str">
            <v>JAYLLIHUAYA</v>
          </cell>
          <cell r="G870" t="str">
            <v>Urbana</v>
          </cell>
        </row>
        <row r="871">
          <cell r="A871" t="str">
            <v>3922323</v>
          </cell>
          <cell r="B871" t="str">
            <v>NUEVO HORIZONTE</v>
          </cell>
          <cell r="C871" t="str">
            <v>Inical No Escolarizado</v>
          </cell>
          <cell r="D871" t="str">
            <v>Sector Educación</v>
          </cell>
          <cell r="E871" t="str">
            <v>JIRON INSDUTRIAS 501</v>
          </cell>
          <cell r="F871" t="str">
            <v>RICARDO PALMA</v>
          </cell>
          <cell r="G871" t="str">
            <v>Urbana</v>
          </cell>
        </row>
        <row r="872">
          <cell r="A872" t="str">
            <v>3922324</v>
          </cell>
          <cell r="B872" t="str">
            <v>CASITA DEL SABER</v>
          </cell>
          <cell r="C872" t="str">
            <v>Inical No Escolarizado</v>
          </cell>
          <cell r="D872" t="str">
            <v>Sector Educación</v>
          </cell>
          <cell r="E872" t="str">
            <v>AVENIDA CANCHARANI 263</v>
          </cell>
          <cell r="F872" t="str">
            <v>RICARDO PALMA</v>
          </cell>
          <cell r="G872" t="str">
            <v>Urbana</v>
          </cell>
        </row>
        <row r="873">
          <cell r="A873" t="str">
            <v>3922328</v>
          </cell>
          <cell r="B873" t="str">
            <v>LOS CLAVELITOS</v>
          </cell>
          <cell r="C873" t="str">
            <v>Inical No Escolarizado</v>
          </cell>
          <cell r="D873" t="str">
            <v>Sector Educación</v>
          </cell>
          <cell r="E873" t="str">
            <v>PASAJE INDUSTRIAS 501</v>
          </cell>
          <cell r="F873" t="str">
            <v>RICARDO PALMA</v>
          </cell>
          <cell r="G873" t="str">
            <v>Urbana</v>
          </cell>
        </row>
        <row r="874">
          <cell r="A874" t="str">
            <v>3924642</v>
          </cell>
          <cell r="B874" t="str">
            <v>PALMERITAS</v>
          </cell>
          <cell r="C874" t="str">
            <v>Inical No Escolarizado</v>
          </cell>
          <cell r="D874" t="str">
            <v>Sector Educación</v>
          </cell>
          <cell r="E874" t="str">
            <v>JIRON LAS PALMERAS S/N</v>
          </cell>
          <cell r="F874" t="str">
            <v>BELLAVISTA</v>
          </cell>
          <cell r="G874" t="str">
            <v>Urbana</v>
          </cell>
        </row>
        <row r="875">
          <cell r="A875" t="str">
            <v>3924643</v>
          </cell>
          <cell r="B875" t="str">
            <v>EL MUNDO DE LOS NIÑOS</v>
          </cell>
          <cell r="C875" t="str">
            <v>Inical No Escolarizado</v>
          </cell>
          <cell r="D875" t="str">
            <v>Sector Educación</v>
          </cell>
          <cell r="E875" t="str">
            <v>JIRON VILLA SANTA ROSA S/N</v>
          </cell>
          <cell r="F875" t="str">
            <v>RICARDO PALMA</v>
          </cell>
          <cell r="G875" t="str">
            <v>Urbana</v>
          </cell>
        </row>
        <row r="876">
          <cell r="A876" t="str">
            <v>3926415</v>
          </cell>
          <cell r="B876" t="str">
            <v>PUKLLAY WASI</v>
          </cell>
          <cell r="C876" t="str">
            <v>Inical No Escolarizado</v>
          </cell>
          <cell r="D876" t="str">
            <v>Sector Educación</v>
          </cell>
          <cell r="E876" t="str">
            <v>MUNOS</v>
          </cell>
          <cell r="F876" t="str">
            <v>MUNOS</v>
          </cell>
          <cell r="G876" t="str">
            <v>Rural</v>
          </cell>
        </row>
        <row r="877">
          <cell r="A877" t="str">
            <v>1751288</v>
          </cell>
          <cell r="B877" t="str">
            <v>COLVER</v>
          </cell>
          <cell r="C877" t="str">
            <v>Primaria</v>
          </cell>
          <cell r="D877" t="str">
            <v>Particular</v>
          </cell>
          <cell r="E877" t="str">
            <v>JIRON LAMPA 315</v>
          </cell>
          <cell r="F877" t="str">
            <v>BELLAVISTA</v>
          </cell>
          <cell r="G877" t="str">
            <v>Urbana</v>
          </cell>
        </row>
        <row r="878">
          <cell r="A878" t="str">
            <v>1751296</v>
          </cell>
          <cell r="B878" t="str">
            <v>COLVER</v>
          </cell>
          <cell r="C878" t="str">
            <v>Secundaria</v>
          </cell>
          <cell r="D878" t="str">
            <v>Particular</v>
          </cell>
          <cell r="E878" t="str">
            <v>JIRON LAMPA 315</v>
          </cell>
          <cell r="F878" t="str">
            <v>BELLAVISTA</v>
          </cell>
          <cell r="G878" t="str">
            <v>Urbana</v>
          </cell>
        </row>
        <row r="879">
          <cell r="A879" t="str">
            <v>1751742</v>
          </cell>
          <cell r="B879" t="str">
            <v>PRINSTON</v>
          </cell>
          <cell r="C879" t="str">
            <v>Primaria</v>
          </cell>
          <cell r="D879" t="str">
            <v>Particular</v>
          </cell>
          <cell r="E879" t="str">
            <v>JIRON LOS LAURELES 280</v>
          </cell>
          <cell r="F879" t="str">
            <v>PUNO</v>
          </cell>
          <cell r="G879" t="str">
            <v>Urbana</v>
          </cell>
        </row>
        <row r="880">
          <cell r="A880" t="str">
            <v>1752419</v>
          </cell>
          <cell r="B880" t="str">
            <v>MARIO VARGAS LLOSA</v>
          </cell>
          <cell r="C880" t="str">
            <v>Primaria</v>
          </cell>
          <cell r="D880" t="str">
            <v>Particular</v>
          </cell>
          <cell r="E880" t="str">
            <v>CALLE PALMERA S/N MZ A-6 LOTE 3</v>
          </cell>
          <cell r="F880" t="str">
            <v>SALCEDO</v>
          </cell>
          <cell r="G880" t="str">
            <v>Urbana</v>
          </cell>
        </row>
        <row r="881">
          <cell r="A881" t="str">
            <v>1752427</v>
          </cell>
          <cell r="B881" t="str">
            <v>ORION</v>
          </cell>
          <cell r="C881" t="str">
            <v>Inicial - Jardín</v>
          </cell>
          <cell r="D881" t="str">
            <v>Particular</v>
          </cell>
          <cell r="E881" t="str">
            <v>AVENIDA SIMON BOLIVAR 2870</v>
          </cell>
          <cell r="F881" t="str">
            <v>PUNO</v>
          </cell>
          <cell r="G881" t="str">
            <v>Urbana</v>
          </cell>
        </row>
        <row r="882">
          <cell r="A882" t="str">
            <v>1753730</v>
          </cell>
          <cell r="B882" t="str">
            <v>MIGUEL GRAU SEMINARIO</v>
          </cell>
          <cell r="C882" t="str">
            <v>Secundaria</v>
          </cell>
          <cell r="D882" t="str">
            <v>Sector Educación</v>
          </cell>
          <cell r="E882" t="str">
            <v>ISLA CCAPI LOS UROS</v>
          </cell>
          <cell r="F882" t="str">
            <v>ISLA CCAPI LOS UROS</v>
          </cell>
          <cell r="G882" t="str">
            <v>Rural</v>
          </cell>
        </row>
        <row r="883">
          <cell r="A883" t="str">
            <v>1758044</v>
          </cell>
          <cell r="B883" t="str">
            <v>EPSUR</v>
          </cell>
          <cell r="C883" t="str">
            <v>Técnico Productiva</v>
          </cell>
          <cell r="D883" t="str">
            <v>Particular</v>
          </cell>
          <cell r="E883" t="str">
            <v>JIRON TIAHUANACO 127</v>
          </cell>
          <cell r="F883" t="str">
            <v>HUAJSAPATA</v>
          </cell>
          <cell r="G883" t="str">
            <v>Urbana</v>
          </cell>
        </row>
        <row r="884">
          <cell r="A884" t="str">
            <v>1761006</v>
          </cell>
          <cell r="B884" t="str">
            <v>SAN MARTIN DE PORRES</v>
          </cell>
          <cell r="C884" t="str">
            <v>Inicial - Jardín</v>
          </cell>
          <cell r="D884" t="str">
            <v>Sector Educación</v>
          </cell>
          <cell r="E884" t="str">
            <v>AVENIDA CIUDAD DE LA PAZ S/N</v>
          </cell>
          <cell r="F884" t="str">
            <v>SAN MARTIN</v>
          </cell>
          <cell r="G884" t="str">
            <v>Urbana</v>
          </cell>
        </row>
        <row r="885">
          <cell r="A885" t="str">
            <v>1761287</v>
          </cell>
          <cell r="B885" t="str">
            <v>YACHAY SCHOOL</v>
          </cell>
          <cell r="C885" t="str">
            <v>Primaria</v>
          </cell>
          <cell r="D885" t="str">
            <v>Particular</v>
          </cell>
          <cell r="E885" t="str">
            <v>AVENIDA FLORAL CUADRA 9 S/N</v>
          </cell>
          <cell r="F885" t="str">
            <v>PUNO</v>
          </cell>
          <cell r="G885" t="str">
            <v>Urbana</v>
          </cell>
        </row>
        <row r="886">
          <cell r="A886" t="str">
            <v>1761295</v>
          </cell>
          <cell r="B886" t="str">
            <v>YACHAY SCHOOL</v>
          </cell>
          <cell r="C886" t="str">
            <v>Secundaria</v>
          </cell>
          <cell r="D886" t="str">
            <v>Particular</v>
          </cell>
          <cell r="E886" t="str">
            <v>AVENIDA FLORAL CUADRA 9 S/N</v>
          </cell>
          <cell r="F886" t="str">
            <v>PUNO</v>
          </cell>
          <cell r="G886" t="str">
            <v>Urbana</v>
          </cell>
        </row>
        <row r="887">
          <cell r="A887" t="str">
            <v>3932259</v>
          </cell>
          <cell r="B887" t="str">
            <v>MACHAQA QHANTATI</v>
          </cell>
          <cell r="C887" t="str">
            <v>Inical No Escolarizado</v>
          </cell>
          <cell r="D887" t="str">
            <v>Sector Educación</v>
          </cell>
          <cell r="E887" t="str">
            <v>ISCACHURO</v>
          </cell>
          <cell r="F887" t="str">
            <v>ISCACHURO</v>
          </cell>
          <cell r="G887" t="str">
            <v>Rural</v>
          </cell>
        </row>
        <row r="888">
          <cell r="A888" t="str">
            <v>3932261</v>
          </cell>
          <cell r="B888" t="str">
            <v>THUNCO</v>
          </cell>
          <cell r="C888" t="str">
            <v>Inical No Escolarizado</v>
          </cell>
          <cell r="D888" t="str">
            <v>Sector Educación</v>
          </cell>
          <cell r="E888" t="str">
            <v>THUNCO</v>
          </cell>
          <cell r="F888" t="str">
            <v>THUNCO</v>
          </cell>
          <cell r="G888" t="str">
            <v>Rural</v>
          </cell>
        </row>
        <row r="889">
          <cell r="A889" t="str">
            <v>3932263</v>
          </cell>
          <cell r="B889" t="str">
            <v>ANCCACCA</v>
          </cell>
          <cell r="C889" t="str">
            <v>Inical No Escolarizado</v>
          </cell>
          <cell r="D889" t="str">
            <v>Sector Educación</v>
          </cell>
          <cell r="E889" t="str">
            <v>ANCCACCA</v>
          </cell>
          <cell r="F889" t="str">
            <v>ANCCACCA</v>
          </cell>
          <cell r="G889" t="str">
            <v>Rural</v>
          </cell>
        </row>
        <row r="890">
          <cell r="A890" t="str">
            <v>3932265</v>
          </cell>
          <cell r="B890" t="str">
            <v>RAYITOS DE SOL</v>
          </cell>
          <cell r="C890" t="str">
            <v>Inical No Escolarizado</v>
          </cell>
          <cell r="D890" t="str">
            <v>Sector Educación</v>
          </cell>
          <cell r="E890" t="str">
            <v>MARQUIRE</v>
          </cell>
          <cell r="F890" t="str">
            <v>MARQUIRI</v>
          </cell>
          <cell r="G890" t="str">
            <v>Rural</v>
          </cell>
        </row>
        <row r="891">
          <cell r="A891" t="str">
            <v>3932268</v>
          </cell>
          <cell r="B891" t="str">
            <v>HUAYCHANI</v>
          </cell>
          <cell r="C891" t="str">
            <v>Inical No Escolarizado</v>
          </cell>
          <cell r="D891" t="str">
            <v>Sector Educación</v>
          </cell>
          <cell r="E891" t="str">
            <v>AMPARANI</v>
          </cell>
          <cell r="F891" t="str">
            <v>AMPARANI</v>
          </cell>
          <cell r="G891" t="str">
            <v>Rural</v>
          </cell>
        </row>
        <row r="892">
          <cell r="A892" t="str">
            <v>3932269</v>
          </cell>
          <cell r="B892" t="str">
            <v>SUMA Q'ANTAWI</v>
          </cell>
          <cell r="C892" t="str">
            <v>Inical No Escolarizado</v>
          </cell>
          <cell r="D892" t="str">
            <v>Sector Educación</v>
          </cell>
          <cell r="E892" t="str">
            <v>MARCA ESQUEÑA</v>
          </cell>
          <cell r="F892" t="str">
            <v>MARCA ESQUEÑA</v>
          </cell>
          <cell r="G892" t="str">
            <v>Rural</v>
          </cell>
        </row>
        <row r="893">
          <cell r="A893" t="str">
            <v>3932270</v>
          </cell>
          <cell r="B893" t="str">
            <v>SEMILLAS QUE CRECEN</v>
          </cell>
          <cell r="C893" t="str">
            <v>Inical No Escolarizado</v>
          </cell>
          <cell r="D893" t="str">
            <v>Sector Educación</v>
          </cell>
          <cell r="E893" t="str">
            <v>SANTA BARBARA</v>
          </cell>
          <cell r="F893" t="str">
            <v>SANTA BARBARA</v>
          </cell>
          <cell r="G893" t="str">
            <v>Rural</v>
          </cell>
        </row>
        <row r="894">
          <cell r="A894" t="str">
            <v>3932273</v>
          </cell>
          <cell r="B894" t="str">
            <v>SEMILLAS DE VIDA</v>
          </cell>
          <cell r="C894" t="str">
            <v>Inical No Escolarizado</v>
          </cell>
          <cell r="D894" t="str">
            <v>Sector Educación</v>
          </cell>
          <cell r="E894" t="str">
            <v>HUACOCHULLO</v>
          </cell>
          <cell r="F894" t="str">
            <v>HUACOCHULLO</v>
          </cell>
          <cell r="G894" t="str">
            <v>Rural</v>
          </cell>
        </row>
        <row r="895">
          <cell r="A895" t="str">
            <v>3932275</v>
          </cell>
          <cell r="B895" t="str">
            <v>PARINA</v>
          </cell>
          <cell r="C895" t="str">
            <v>Inical No Escolarizado</v>
          </cell>
          <cell r="D895" t="str">
            <v>Sector Educación</v>
          </cell>
          <cell r="E895" t="str">
            <v>PARINA</v>
          </cell>
          <cell r="F895" t="str">
            <v>PARINA</v>
          </cell>
          <cell r="G895" t="str">
            <v>Rural</v>
          </cell>
        </row>
        <row r="896">
          <cell r="A896" t="str">
            <v>3932278</v>
          </cell>
          <cell r="B896" t="str">
            <v>HUICHINCA</v>
          </cell>
          <cell r="C896" t="str">
            <v>Inical No Escolarizado</v>
          </cell>
          <cell r="D896" t="str">
            <v>Sector Educación</v>
          </cell>
          <cell r="E896" t="str">
            <v>ANCCACCA</v>
          </cell>
          <cell r="F896" t="str">
            <v>ANCCACA</v>
          </cell>
          <cell r="G896" t="str">
            <v>Rural</v>
          </cell>
        </row>
        <row r="897">
          <cell r="A897" t="str">
            <v>3932279</v>
          </cell>
          <cell r="B897" t="str">
            <v>TOTOJIRA</v>
          </cell>
          <cell r="C897" t="str">
            <v>Inical No Escolarizado</v>
          </cell>
          <cell r="D897" t="str">
            <v>Sector Educación</v>
          </cell>
          <cell r="E897" t="str">
            <v>TOTOJIRA</v>
          </cell>
          <cell r="F897" t="str">
            <v>TOTOJIRA</v>
          </cell>
          <cell r="G897" t="str">
            <v>Rural</v>
          </cell>
        </row>
        <row r="898">
          <cell r="A898" t="str">
            <v>3932280</v>
          </cell>
          <cell r="B898" t="str">
            <v>MISK'I PANQARITA</v>
          </cell>
          <cell r="C898" t="str">
            <v>Inical No Escolarizado</v>
          </cell>
          <cell r="D898" t="str">
            <v>Sector Educación</v>
          </cell>
          <cell r="E898" t="str">
            <v>PAMPA PALLALLA</v>
          </cell>
          <cell r="F898" t="str">
            <v>PALLALLA PAMPA</v>
          </cell>
          <cell r="G898" t="str">
            <v>Rural</v>
          </cell>
        </row>
        <row r="899">
          <cell r="A899" t="str">
            <v>3932281</v>
          </cell>
          <cell r="B899" t="str">
            <v>THUNUHUAYA</v>
          </cell>
          <cell r="C899" t="str">
            <v>Inical No Escolarizado</v>
          </cell>
          <cell r="D899" t="str">
            <v>Sector Educación</v>
          </cell>
          <cell r="E899" t="str">
            <v>THUNUHUAYA</v>
          </cell>
          <cell r="F899" t="str">
            <v>THUNUHUAYA</v>
          </cell>
          <cell r="G899" t="str">
            <v>Rural</v>
          </cell>
        </row>
        <row r="900">
          <cell r="A900" t="str">
            <v>3932284</v>
          </cell>
          <cell r="B900" t="str">
            <v>HUAREJON</v>
          </cell>
          <cell r="C900" t="str">
            <v>Inical No Escolarizado</v>
          </cell>
          <cell r="D900" t="str">
            <v>Sector Educación</v>
          </cell>
          <cell r="E900" t="str">
            <v>HUAREJON</v>
          </cell>
          <cell r="F900" t="str">
            <v>HUAREJON</v>
          </cell>
          <cell r="G900" t="str">
            <v>Rural</v>
          </cell>
        </row>
        <row r="901">
          <cell r="A901" t="str">
            <v>3932954</v>
          </cell>
          <cell r="B901" t="str">
            <v>GOTITAS DE AMOR</v>
          </cell>
          <cell r="C901" t="str">
            <v>Inical No Escolarizado</v>
          </cell>
          <cell r="D901" t="str">
            <v>Sector Educación</v>
          </cell>
          <cell r="E901" t="str">
            <v>CHEJOLLANI</v>
          </cell>
          <cell r="F901" t="str">
            <v>CHEJOLLANE</v>
          </cell>
          <cell r="G901" t="str">
            <v>Rural</v>
          </cell>
        </row>
        <row r="902">
          <cell r="A902" t="str">
            <v>3932955</v>
          </cell>
          <cell r="B902" t="str">
            <v>NUEVA BELLAVISTA</v>
          </cell>
          <cell r="C902" t="str">
            <v>Inical No Escolarizado</v>
          </cell>
          <cell r="D902" t="str">
            <v>Sector Educación</v>
          </cell>
          <cell r="E902" t="str">
            <v>BARRIO BELLAVISTA</v>
          </cell>
          <cell r="F902" t="str">
            <v>SUCASCO</v>
          </cell>
          <cell r="G902" t="str">
            <v>Rural</v>
          </cell>
        </row>
        <row r="903">
          <cell r="A903" t="str">
            <v>3932956</v>
          </cell>
          <cell r="B903" t="str">
            <v>MI CASITA</v>
          </cell>
          <cell r="C903" t="str">
            <v>Inical No Escolarizado</v>
          </cell>
          <cell r="D903" t="str">
            <v>Sector Educación</v>
          </cell>
          <cell r="E903" t="str">
            <v>UQUISILLA</v>
          </cell>
          <cell r="F903" t="str">
            <v>UQUISILLA</v>
          </cell>
          <cell r="G903" t="str">
            <v>Rural</v>
          </cell>
        </row>
        <row r="904">
          <cell r="A904" t="str">
            <v>3937887</v>
          </cell>
          <cell r="B904" t="str">
            <v>COLLINI</v>
          </cell>
          <cell r="C904" t="str">
            <v>Inical No Escolarizado</v>
          </cell>
          <cell r="D904" t="str">
            <v>Sector Educación</v>
          </cell>
          <cell r="E904" t="str">
            <v>COLLINI</v>
          </cell>
          <cell r="F904" t="str">
            <v>COLLINI</v>
          </cell>
          <cell r="G904" t="str">
            <v>Rural</v>
          </cell>
        </row>
        <row r="905">
          <cell r="A905" t="str">
            <v>3937888</v>
          </cell>
          <cell r="B905" t="str">
            <v>AMACHOCO</v>
          </cell>
          <cell r="C905" t="str">
            <v>Inical No Escolarizado</v>
          </cell>
          <cell r="D905" t="str">
            <v>Sector Educación</v>
          </cell>
          <cell r="E905" t="str">
            <v>AMACHOCO</v>
          </cell>
          <cell r="F905" t="str">
            <v>AMACHOCO</v>
          </cell>
          <cell r="G905" t="str">
            <v>Rural</v>
          </cell>
        </row>
        <row r="906">
          <cell r="A906" t="str">
            <v>3937889</v>
          </cell>
          <cell r="B906" t="str">
            <v>ANGELITOS DE DIOS</v>
          </cell>
          <cell r="C906" t="str">
            <v>Inical No Escolarizado</v>
          </cell>
          <cell r="D906" t="str">
            <v>Sector Educación</v>
          </cell>
          <cell r="E906" t="str">
            <v>CHUSAMARCA</v>
          </cell>
          <cell r="F906" t="str">
            <v>CHUSAMARCA</v>
          </cell>
          <cell r="G906" t="str">
            <v>Rural</v>
          </cell>
        </row>
        <row r="907">
          <cell r="A907" t="str">
            <v>3937890</v>
          </cell>
          <cell r="B907" t="str">
            <v>HUELLITAS DE YASIN</v>
          </cell>
          <cell r="C907" t="str">
            <v>Inical No Escolarizado</v>
          </cell>
          <cell r="D907" t="str">
            <v>Sector Educación</v>
          </cell>
          <cell r="E907" t="str">
            <v>YASIN</v>
          </cell>
          <cell r="F907" t="str">
            <v>YASIN</v>
          </cell>
          <cell r="G907" t="str">
            <v>Rural</v>
          </cell>
        </row>
        <row r="908">
          <cell r="A908" t="str">
            <v>3937891</v>
          </cell>
          <cell r="B908" t="str">
            <v>MUSUQ T'IKA</v>
          </cell>
          <cell r="C908" t="str">
            <v>Inical No Escolarizado</v>
          </cell>
          <cell r="D908" t="str">
            <v>Sector Educación</v>
          </cell>
          <cell r="E908" t="str">
            <v>CARATA</v>
          </cell>
          <cell r="F908" t="str">
            <v>CARATA</v>
          </cell>
          <cell r="G908" t="str">
            <v>Rural</v>
          </cell>
        </row>
        <row r="909">
          <cell r="A909" t="str">
            <v>3937894</v>
          </cell>
          <cell r="B909" t="str">
            <v>CHECAMAYA</v>
          </cell>
          <cell r="C909" t="str">
            <v>Inical No Escolarizado</v>
          </cell>
          <cell r="D909" t="str">
            <v>Sector Educación</v>
          </cell>
          <cell r="E909" t="str">
            <v>CHECAMAYA</v>
          </cell>
          <cell r="F909" t="str">
            <v>CHECAMAYA</v>
          </cell>
          <cell r="G909" t="str">
            <v>Rural</v>
          </cell>
        </row>
        <row r="910">
          <cell r="A910" t="str">
            <v>3937895</v>
          </cell>
          <cell r="B910" t="str">
            <v>OCCOMANI</v>
          </cell>
          <cell r="C910" t="str">
            <v>Inical No Escolarizado</v>
          </cell>
          <cell r="D910" t="str">
            <v>Sector Educación</v>
          </cell>
          <cell r="E910" t="str">
            <v>OCCOMANI</v>
          </cell>
          <cell r="F910" t="str">
            <v>OCCOMANI</v>
          </cell>
          <cell r="G910" t="str">
            <v>Rural</v>
          </cell>
        </row>
        <row r="911">
          <cell r="A911" t="str">
            <v>3938648</v>
          </cell>
          <cell r="B911" t="str">
            <v>DIVINO JESUS</v>
          </cell>
          <cell r="C911" t="str">
            <v>Inical No Escolarizado</v>
          </cell>
          <cell r="D911" t="str">
            <v>Sector Educación</v>
          </cell>
          <cell r="E911" t="str">
            <v>SECTOR RIEGO</v>
          </cell>
          <cell r="F911" t="str">
            <v>SAN JOSE PRINCIPIO</v>
          </cell>
          <cell r="G911" t="str">
            <v>Rural</v>
          </cell>
        </row>
        <row r="912">
          <cell r="A912" t="str">
            <v>3938649</v>
          </cell>
          <cell r="B912" t="str">
            <v>VIRGEN DE ASUNCION</v>
          </cell>
          <cell r="C912" t="str">
            <v>Inical No Escolarizado</v>
          </cell>
          <cell r="D912" t="str">
            <v>Sector Educación</v>
          </cell>
          <cell r="E912" t="str">
            <v>JURIA PATA</v>
          </cell>
          <cell r="F912" t="str">
            <v>JURIAPATA</v>
          </cell>
          <cell r="G912" t="str">
            <v>Rural</v>
          </cell>
        </row>
        <row r="913">
          <cell r="A913" t="str">
            <v>3941370</v>
          </cell>
          <cell r="B913" t="str">
            <v>LOS BALSERITOS</v>
          </cell>
          <cell r="C913" t="str">
            <v>Inical No Escolarizado</v>
          </cell>
          <cell r="D913" t="str">
            <v>Sector Educación</v>
          </cell>
          <cell r="E913" t="str">
            <v>PUTUCUNI PATA</v>
          </cell>
          <cell r="F913" t="str">
            <v>PUTUCUNI PATA</v>
          </cell>
          <cell r="G913" t="str">
            <v>Rural</v>
          </cell>
        </row>
        <row r="914">
          <cell r="A914" t="str">
            <v>3947052</v>
          </cell>
          <cell r="B914" t="str">
            <v>GOTITAS DE CRISTAL</v>
          </cell>
          <cell r="C914" t="str">
            <v>Inical No Escolarizado</v>
          </cell>
          <cell r="D914" t="str">
            <v>Sector Educación</v>
          </cell>
          <cell r="E914" t="str">
            <v>CANLLACOLLO</v>
          </cell>
          <cell r="F914" t="str">
            <v>CANLLACOLLO</v>
          </cell>
          <cell r="G914" t="str">
            <v>Rural</v>
          </cell>
        </row>
        <row r="915">
          <cell r="A915" t="str">
            <v>3947706</v>
          </cell>
          <cell r="B915" t="str">
            <v>MIS JUGUETES</v>
          </cell>
          <cell r="C915" t="str">
            <v>Inical No Escolarizado</v>
          </cell>
          <cell r="D915" t="str">
            <v>Sector Educación</v>
          </cell>
          <cell r="E915" t="str">
            <v>JIRON JOSE ANTONIO ENCINAS S/N</v>
          </cell>
          <cell r="F915" t="str">
            <v>MAGISTERIAL</v>
          </cell>
          <cell r="G915" t="str">
            <v>Urbana</v>
          </cell>
        </row>
        <row r="916">
          <cell r="A916" t="str">
            <v>3947708</v>
          </cell>
          <cell r="B916" t="str">
            <v>JUGANDO APRENDO</v>
          </cell>
          <cell r="C916" t="str">
            <v>Inical No Escolarizado</v>
          </cell>
          <cell r="D916" t="str">
            <v>Sector Educación</v>
          </cell>
          <cell r="E916" t="str">
            <v>JIRON LA OROYA 181</v>
          </cell>
          <cell r="F916" t="str">
            <v>LAYKAKOTA</v>
          </cell>
          <cell r="G916" t="str">
            <v>Urbana</v>
          </cell>
        </row>
        <row r="917">
          <cell r="A917" t="str">
            <v>3947711</v>
          </cell>
          <cell r="B917" t="str">
            <v>GOTITAS DE VIDA</v>
          </cell>
          <cell r="C917" t="str">
            <v>Inical No Escolarizado</v>
          </cell>
          <cell r="D917" t="str">
            <v>Sector Educación</v>
          </cell>
          <cell r="E917" t="str">
            <v>CARRETERA PANAMERICANA</v>
          </cell>
          <cell r="F917" t="str">
            <v>MAÑAZO</v>
          </cell>
          <cell r="G917" t="str">
            <v>Urbana</v>
          </cell>
        </row>
        <row r="918">
          <cell r="A918" t="str">
            <v>3947712</v>
          </cell>
          <cell r="B918" t="str">
            <v>SEMILLAS DE FE</v>
          </cell>
          <cell r="C918" t="str">
            <v>Inical No Escolarizado</v>
          </cell>
          <cell r="D918" t="str">
            <v>Sector Educación</v>
          </cell>
          <cell r="E918" t="str">
            <v>JIRON PATA CALLE S/N</v>
          </cell>
          <cell r="F918" t="str">
            <v>CENTRAL</v>
          </cell>
          <cell r="G918" t="str">
            <v>Urbana</v>
          </cell>
        </row>
        <row r="919">
          <cell r="A919" t="str">
            <v>3947713</v>
          </cell>
          <cell r="B919" t="str">
            <v>RAYITOS DE LUZ</v>
          </cell>
          <cell r="C919" t="str">
            <v>Inical No Escolarizado</v>
          </cell>
          <cell r="D919" t="str">
            <v>Sector Educación</v>
          </cell>
          <cell r="E919" t="str">
            <v>JIPA GRANDE</v>
          </cell>
          <cell r="F919" t="str">
            <v>JIPA GRANDE Y CHICO</v>
          </cell>
          <cell r="G919" t="str">
            <v>Rural</v>
          </cell>
        </row>
        <row r="920">
          <cell r="A920" t="str">
            <v>3947715</v>
          </cell>
          <cell r="B920" t="str">
            <v>NIÑO DE PRAGA</v>
          </cell>
          <cell r="C920" t="str">
            <v>Inical No Escolarizado</v>
          </cell>
          <cell r="D920" t="str">
            <v>Sector Educación</v>
          </cell>
          <cell r="E920" t="str">
            <v>JIRON POMATA S/N</v>
          </cell>
          <cell r="F920" t="str">
            <v>CHUCUITO</v>
          </cell>
          <cell r="G920" t="str">
            <v>Rural</v>
          </cell>
        </row>
        <row r="921">
          <cell r="A921" t="str">
            <v>3947717</v>
          </cell>
          <cell r="B921" t="str">
            <v>LOS CARACOLITOS</v>
          </cell>
          <cell r="C921" t="str">
            <v>Inical No Escolarizado</v>
          </cell>
          <cell r="D921" t="str">
            <v>Sector Educación</v>
          </cell>
          <cell r="E921" t="str">
            <v>AVENIDA ALTO ALIANZA 1271</v>
          </cell>
          <cell r="F921" t="str">
            <v>ALTO BELLAVISTA</v>
          </cell>
          <cell r="G921" t="str">
            <v>Urbana</v>
          </cell>
        </row>
        <row r="922">
          <cell r="A922" t="str">
            <v>3947718</v>
          </cell>
          <cell r="B922" t="str">
            <v>ALTO ALIANZA</v>
          </cell>
          <cell r="C922" t="str">
            <v>Inical No Escolarizado</v>
          </cell>
          <cell r="D922" t="str">
            <v>Sector Educación</v>
          </cell>
          <cell r="E922" t="str">
            <v>AVENIDA ALTO ALIANZA 1271</v>
          </cell>
          <cell r="F922" t="str">
            <v>ALTO BELLAVISTA</v>
          </cell>
          <cell r="G922" t="str">
            <v>Urbana</v>
          </cell>
        </row>
        <row r="923">
          <cell r="A923" t="str">
            <v>3947719</v>
          </cell>
          <cell r="B923" t="str">
            <v>LOS ANGELES</v>
          </cell>
          <cell r="C923" t="str">
            <v>Inical No Escolarizado</v>
          </cell>
          <cell r="D923" t="str">
            <v>Sector Educación</v>
          </cell>
          <cell r="E923" t="str">
            <v>JIRON PIURA S/N</v>
          </cell>
          <cell r="F923" t="str">
            <v>MIRAFLORES</v>
          </cell>
          <cell r="G923" t="str">
            <v>Urbana</v>
          </cell>
        </row>
        <row r="924">
          <cell r="A924" t="str">
            <v>3947720</v>
          </cell>
          <cell r="B924" t="str">
            <v>BABY GENUIS</v>
          </cell>
          <cell r="C924" t="str">
            <v>Inical No Escolarizado</v>
          </cell>
          <cell r="D924" t="str">
            <v>Sector Educación</v>
          </cell>
          <cell r="E924" t="str">
            <v>JIRON ARASOLA 204</v>
          </cell>
          <cell r="F924" t="str">
            <v>VILLA DEL LAGO</v>
          </cell>
          <cell r="G924" t="str">
            <v>Urbana</v>
          </cell>
        </row>
        <row r="925">
          <cell r="A925" t="str">
            <v>3947756</v>
          </cell>
          <cell r="B925" t="str">
            <v>SONRISITAS</v>
          </cell>
          <cell r="C925" t="str">
            <v>Inical No Escolarizado</v>
          </cell>
          <cell r="D925" t="str">
            <v>Sector Educación</v>
          </cell>
          <cell r="E925" t="str">
            <v>SUCARI</v>
          </cell>
          <cell r="F925" t="str">
            <v>SUCARI</v>
          </cell>
          <cell r="G925" t="str">
            <v>Rural</v>
          </cell>
        </row>
        <row r="926">
          <cell r="A926" t="str">
            <v>3947757</v>
          </cell>
          <cell r="B926" t="str">
            <v>CANDELARIA HERRERA</v>
          </cell>
          <cell r="C926" t="str">
            <v>Inical No Escolarizado</v>
          </cell>
          <cell r="D926" t="str">
            <v>Sector Educación</v>
          </cell>
          <cell r="E926" t="str">
            <v>JIRON BELLAVISTA S/N</v>
          </cell>
          <cell r="F926" t="str">
            <v>ALTO BELLAVISTA</v>
          </cell>
          <cell r="G926" t="str">
            <v>Urbana</v>
          </cell>
        </row>
        <row r="927">
          <cell r="A927" t="str">
            <v>3947758</v>
          </cell>
          <cell r="B927" t="str">
            <v>MUNAY RIJCHARIY</v>
          </cell>
          <cell r="C927" t="str">
            <v>Inical No Escolarizado</v>
          </cell>
          <cell r="D927" t="str">
            <v>Sector Educación</v>
          </cell>
          <cell r="E927" t="str">
            <v>VISCACHANI</v>
          </cell>
          <cell r="F927" t="str">
            <v>VISCACHANI</v>
          </cell>
          <cell r="G927" t="str">
            <v>Rural</v>
          </cell>
        </row>
        <row r="928">
          <cell r="A928" t="str">
            <v>3947761</v>
          </cell>
          <cell r="B928" t="str">
            <v>LUZ DEL SABER</v>
          </cell>
          <cell r="C928" t="str">
            <v>Inical No Escolarizado</v>
          </cell>
          <cell r="D928" t="str">
            <v>Sector Educación</v>
          </cell>
          <cell r="E928" t="str">
            <v>ISLA KAPI CRUZ GRANDE</v>
          </cell>
          <cell r="F928" t="str">
            <v>ISLA KAPI CRUZ GRANDE</v>
          </cell>
          <cell r="G928" t="str">
            <v>Rural</v>
          </cell>
        </row>
        <row r="929">
          <cell r="A929" t="str">
            <v>3947766</v>
          </cell>
          <cell r="B929" t="str">
            <v>SANTA ROSA DE LIMA</v>
          </cell>
          <cell r="C929" t="str">
            <v>Inical No Escolarizado</v>
          </cell>
          <cell r="D929" t="str">
            <v>Sector Educación</v>
          </cell>
          <cell r="E929" t="str">
            <v>JIRON BARTOLINA CISA 169</v>
          </cell>
          <cell r="F929" t="str">
            <v>ALTO SAN MARTIN</v>
          </cell>
          <cell r="G929" t="str">
            <v>Urbana</v>
          </cell>
        </row>
        <row r="930">
          <cell r="A930" t="str">
            <v>3947767</v>
          </cell>
          <cell r="B930" t="str">
            <v>BURBUJITAS</v>
          </cell>
          <cell r="C930" t="str">
            <v>Inical No Escolarizado</v>
          </cell>
          <cell r="D930" t="str">
            <v>Sector Educación</v>
          </cell>
          <cell r="E930" t="str">
            <v>JIRON BARTOLINA CISA 169</v>
          </cell>
          <cell r="F930" t="str">
            <v>ALTO SAN MARTIN</v>
          </cell>
          <cell r="G930" t="str">
            <v>Urbana</v>
          </cell>
        </row>
        <row r="931">
          <cell r="A931" t="str">
            <v>3947716</v>
          </cell>
          <cell r="B931" t="str">
            <v>AMERICANITOS</v>
          </cell>
          <cell r="C931" t="str">
            <v>Inical No Escolarizado</v>
          </cell>
          <cell r="D931" t="str">
            <v>Sector Educación</v>
          </cell>
          <cell r="E931" t="str">
            <v>BARRIO INDOAMERICA</v>
          </cell>
          <cell r="F931" t="str">
            <v>INDOAMERICA</v>
          </cell>
          <cell r="G931" t="str">
            <v>Urbana</v>
          </cell>
        </row>
        <row r="932">
          <cell r="A932" t="str">
            <v>1762285</v>
          </cell>
          <cell r="B932" t="str">
            <v>PEQUEÑOS EXPLORADORES</v>
          </cell>
          <cell r="C932" t="str">
            <v>Inicial - Jardín</v>
          </cell>
          <cell r="D932" t="str">
            <v>Particular</v>
          </cell>
          <cell r="E932" t="str">
            <v>JIRON APACHETA 132 MZ K LOTE 4</v>
          </cell>
          <cell r="F932" t="str">
            <v>ALTO PUNO</v>
          </cell>
          <cell r="G932" t="str">
            <v>Urbana</v>
          </cell>
        </row>
        <row r="933">
          <cell r="A933" t="str">
            <v>3948586</v>
          </cell>
          <cell r="B933" t="str">
            <v>HUAIRCONSE</v>
          </cell>
          <cell r="C933" t="str">
            <v>Inical No Escolarizado</v>
          </cell>
          <cell r="D933" t="str">
            <v>Sector Educación</v>
          </cell>
          <cell r="E933" t="str">
            <v>HUARICONSE</v>
          </cell>
          <cell r="F933" t="str">
            <v>HUARICONSE</v>
          </cell>
          <cell r="G933" t="str">
            <v>Rural</v>
          </cell>
        </row>
        <row r="934">
          <cell r="A934" t="str">
            <v>3949367</v>
          </cell>
          <cell r="B934" t="str">
            <v>PAMPA T'IKA</v>
          </cell>
          <cell r="C934" t="str">
            <v>Inical No Escolarizado</v>
          </cell>
          <cell r="D934" t="str">
            <v>Sector Educación</v>
          </cell>
          <cell r="E934" t="str">
            <v>MANIDE</v>
          </cell>
          <cell r="F934" t="str">
            <v>MANIDE</v>
          </cell>
          <cell r="G934" t="str">
            <v>Rural</v>
          </cell>
        </row>
        <row r="935">
          <cell r="A935" t="str">
            <v>3949368</v>
          </cell>
          <cell r="B935" t="str">
            <v>FLOR DE KANTUTTA</v>
          </cell>
          <cell r="C935" t="str">
            <v>Inical No Escolarizado</v>
          </cell>
          <cell r="D935" t="str">
            <v>Sector Educación</v>
          </cell>
          <cell r="E935" t="str">
            <v>INCATIANA - CHEJTANI</v>
          </cell>
          <cell r="F935" t="str">
            <v>INCATIANA</v>
          </cell>
          <cell r="G935" t="str">
            <v>Rural</v>
          </cell>
        </row>
        <row r="936">
          <cell r="A936" t="str">
            <v>1763440</v>
          </cell>
          <cell r="B936" t="str">
            <v>ESPIRITU SANTO</v>
          </cell>
          <cell r="C936" t="str">
            <v>Primaria</v>
          </cell>
          <cell r="D936" t="str">
            <v>Particular</v>
          </cell>
          <cell r="E936" t="str">
            <v>AVENIDA EL PORVENIR S/N</v>
          </cell>
          <cell r="F936" t="str">
            <v>ALTO PUNO</v>
          </cell>
          <cell r="G936" t="str">
            <v>Urbana</v>
          </cell>
        </row>
        <row r="937">
          <cell r="A937" t="str">
            <v>1764067</v>
          </cell>
          <cell r="B937" t="str">
            <v>CEBA - VIRGEN DE LA ASUNCION</v>
          </cell>
          <cell r="C937" t="str">
            <v>Básica Alternativa - Inicial e Intermedio</v>
          </cell>
          <cell r="D937" t="str">
            <v>Sector Educación</v>
          </cell>
          <cell r="E937" t="str">
            <v>ALTO PUNO</v>
          </cell>
          <cell r="F937" t="str">
            <v>ALTO PUNO</v>
          </cell>
          <cell r="G937" t="str">
            <v>Urbana</v>
          </cell>
        </row>
        <row r="938">
          <cell r="A938" t="str">
            <v>1769454</v>
          </cell>
          <cell r="B938" t="str">
            <v>SONRISAS DE ANGEL</v>
          </cell>
          <cell r="C938" t="str">
            <v>Inicial - Jardín</v>
          </cell>
          <cell r="D938" t="str">
            <v>Particular</v>
          </cell>
          <cell r="E938" t="str">
            <v>AVENIDA ORGULLO AYMARA MZ M' LOTE 18-19 ETAPA II</v>
          </cell>
          <cell r="F938" t="str">
            <v>AZIRUNI</v>
          </cell>
          <cell r="G938" t="str">
            <v>Urbana</v>
          </cell>
        </row>
        <row r="939">
          <cell r="A939" t="str">
            <v>1772003</v>
          </cell>
          <cell r="B939" t="str">
            <v>EDUARDITOS</v>
          </cell>
          <cell r="C939" t="str">
            <v>Inicial - Jardín</v>
          </cell>
          <cell r="D939" t="str">
            <v>Sector Educación</v>
          </cell>
          <cell r="E939" t="str">
            <v>JIRON JUAN VELAZCO ALVARADO</v>
          </cell>
          <cell r="F939" t="str">
            <v>LARAQUERI</v>
          </cell>
          <cell r="G939" t="str">
            <v>Urbana</v>
          </cell>
        </row>
        <row r="940">
          <cell r="A940" t="str">
            <v>1772011</v>
          </cell>
          <cell r="B940" t="str">
            <v>SEÑOR DE HUANCA</v>
          </cell>
          <cell r="C940" t="str">
            <v>Inicial - Jardín</v>
          </cell>
          <cell r="D940" t="str">
            <v>Sector Educación</v>
          </cell>
          <cell r="E940" t="str">
            <v>SEÑOR DE HUANCA</v>
          </cell>
          <cell r="F940" t="str">
            <v>PUNO</v>
          </cell>
          <cell r="G940" t="str">
            <v>Urbana</v>
          </cell>
        </row>
        <row r="941">
          <cell r="A941" t="str">
            <v>1772029</v>
          </cell>
          <cell r="B941" t="str">
            <v>TUPAC AMARU</v>
          </cell>
          <cell r="C941" t="str">
            <v>Inicial - Jardín</v>
          </cell>
          <cell r="D941" t="str">
            <v>Sector Educación</v>
          </cell>
          <cell r="E941" t="str">
            <v>TUPAC AMARU</v>
          </cell>
          <cell r="F941" t="str">
            <v>ACORA</v>
          </cell>
          <cell r="G941" t="str">
            <v>Urbana</v>
          </cell>
        </row>
        <row r="942">
          <cell r="A942" t="str">
            <v>3953580</v>
          </cell>
          <cell r="B942" t="str">
            <v>ULLAGACHI COCHAPATA</v>
          </cell>
          <cell r="C942" t="str">
            <v>Inical No Escolarizado</v>
          </cell>
          <cell r="D942" t="str">
            <v>Sector Educación</v>
          </cell>
          <cell r="E942" t="str">
            <v>VILQUE-ULLAGACHI COCHAPATA</v>
          </cell>
          <cell r="F942" t="str">
            <v>VILQUE</v>
          </cell>
          <cell r="G942" t="str">
            <v>Rural</v>
          </cell>
        </row>
        <row r="943">
          <cell r="A943" t="str">
            <v>3953581</v>
          </cell>
          <cell r="B943" t="str">
            <v>MUNAY TIKA</v>
          </cell>
          <cell r="C943" t="str">
            <v>Inical No Escolarizado</v>
          </cell>
          <cell r="D943" t="str">
            <v>Sector Educación</v>
          </cell>
          <cell r="E943" t="str">
            <v>SANTA CRUZ</v>
          </cell>
          <cell r="F943" t="str">
            <v>SANTA CRUZ</v>
          </cell>
          <cell r="G943" t="str">
            <v>Rural</v>
          </cell>
        </row>
        <row r="944">
          <cell r="A944" t="str">
            <v>3953582</v>
          </cell>
          <cell r="B944" t="str">
            <v>CHIFRON</v>
          </cell>
          <cell r="C944" t="str">
            <v>Inical No Escolarizado</v>
          </cell>
          <cell r="D944" t="str">
            <v>Sector Educación</v>
          </cell>
          <cell r="E944" t="str">
            <v>CHIFRON</v>
          </cell>
          <cell r="F944" t="str">
            <v>CHIFRON</v>
          </cell>
          <cell r="G944" t="str">
            <v>Rural</v>
          </cell>
        </row>
        <row r="945">
          <cell r="A945" t="str">
            <v>3953583</v>
          </cell>
          <cell r="B945" t="str">
            <v>WAWAKUNA TAQUILE</v>
          </cell>
          <cell r="C945" t="str">
            <v>Inical No Escolarizado</v>
          </cell>
          <cell r="D945" t="str">
            <v>Sector Educación</v>
          </cell>
          <cell r="E945" t="str">
            <v>TAQUILE</v>
          </cell>
          <cell r="F945" t="str">
            <v>TAQUILE</v>
          </cell>
          <cell r="G945" t="str">
            <v>Rural</v>
          </cell>
        </row>
        <row r="946">
          <cell r="A946" t="str">
            <v>3953584</v>
          </cell>
          <cell r="B946" t="str">
            <v>INTIWAWAKUNA</v>
          </cell>
          <cell r="C946" t="str">
            <v>Inical No Escolarizado</v>
          </cell>
          <cell r="D946" t="str">
            <v>Sector Educación</v>
          </cell>
          <cell r="E946" t="str">
            <v>COLQUECACHI</v>
          </cell>
          <cell r="F946" t="str">
            <v>COLQUECACHI</v>
          </cell>
          <cell r="G946" t="str">
            <v>Rural</v>
          </cell>
        </row>
        <row r="947">
          <cell r="A947" t="str">
            <v>3953586</v>
          </cell>
          <cell r="B947" t="str">
            <v>WAWAKUNAQ PURIRINAN</v>
          </cell>
          <cell r="C947" t="str">
            <v>Inical No Escolarizado</v>
          </cell>
          <cell r="D947" t="str">
            <v>Sector Educación</v>
          </cell>
          <cell r="E947" t="str">
            <v>SANTA ROSA</v>
          </cell>
          <cell r="F947" t="str">
            <v>SANTA ROSA</v>
          </cell>
          <cell r="G947" t="str">
            <v>Rural</v>
          </cell>
        </row>
        <row r="948">
          <cell r="A948" t="str">
            <v>3953587</v>
          </cell>
          <cell r="B948" t="str">
            <v>ISCAHUINCHOCA</v>
          </cell>
          <cell r="C948" t="str">
            <v>Inical No Escolarizado</v>
          </cell>
          <cell r="D948" t="str">
            <v>Sector Educación</v>
          </cell>
          <cell r="E948" t="str">
            <v>ISCAHUINCHOCA</v>
          </cell>
          <cell r="F948" t="str">
            <v>ISCAHUINCHOCA</v>
          </cell>
          <cell r="G948" t="str">
            <v>Rural</v>
          </cell>
        </row>
        <row r="949">
          <cell r="A949" t="str">
            <v>3953588</v>
          </cell>
          <cell r="B949" t="str">
            <v>ESTRELLITAS DEL SABER</v>
          </cell>
          <cell r="C949" t="str">
            <v>Inical No Escolarizado</v>
          </cell>
          <cell r="D949" t="str">
            <v>Sector Educación</v>
          </cell>
          <cell r="E949" t="str">
            <v>SILLUNI HAMAYA</v>
          </cell>
          <cell r="F949" t="str">
            <v>SILLUNI HAMAYA</v>
          </cell>
          <cell r="G949" t="str">
            <v>Rural</v>
          </cell>
        </row>
        <row r="950">
          <cell r="A950" t="str">
            <v>3953589</v>
          </cell>
          <cell r="B950" t="str">
            <v>MOLINO</v>
          </cell>
          <cell r="C950" t="str">
            <v>Inical No Escolarizado</v>
          </cell>
          <cell r="D950" t="str">
            <v>Sector Educación</v>
          </cell>
          <cell r="E950" t="str">
            <v>MOLINO</v>
          </cell>
          <cell r="F950" t="str">
            <v>MOLINO</v>
          </cell>
          <cell r="G950" t="str">
            <v>Rural</v>
          </cell>
        </row>
        <row r="951">
          <cell r="A951" t="str">
            <v>3953590</v>
          </cell>
          <cell r="B951" t="str">
            <v>SILLUYAMAYA</v>
          </cell>
          <cell r="C951" t="str">
            <v>Inical No Escolarizado</v>
          </cell>
          <cell r="D951" t="str">
            <v>Sector Educación</v>
          </cell>
          <cell r="E951" t="str">
            <v>SILLUYAMAYA</v>
          </cell>
          <cell r="F951" t="str">
            <v>SILLUYAMAYA</v>
          </cell>
          <cell r="G951" t="str">
            <v>Rural</v>
          </cell>
        </row>
        <row r="952">
          <cell r="A952" t="str">
            <v>3953591</v>
          </cell>
          <cell r="B952" t="str">
            <v>VILLA DE SOCCA</v>
          </cell>
          <cell r="C952" t="str">
            <v>Inical No Escolarizado</v>
          </cell>
          <cell r="D952" t="str">
            <v>Sector Educación</v>
          </cell>
          <cell r="E952" t="str">
            <v>VILLA DE SOCCA</v>
          </cell>
          <cell r="F952" t="str">
            <v>VILLA DE SOCCA</v>
          </cell>
          <cell r="G952" t="str">
            <v>Rural</v>
          </cell>
        </row>
        <row r="953">
          <cell r="A953" t="str">
            <v>3953592</v>
          </cell>
          <cell r="B953" t="str">
            <v>SORA PAMPA</v>
          </cell>
          <cell r="C953" t="str">
            <v>Inical No Escolarizado</v>
          </cell>
          <cell r="D953" t="str">
            <v>Sector Educación</v>
          </cell>
          <cell r="E953" t="str">
            <v>SORA PAMPA</v>
          </cell>
          <cell r="F953" t="str">
            <v>SORA PAMPA</v>
          </cell>
          <cell r="G953" t="str">
            <v>Rural</v>
          </cell>
        </row>
        <row r="954">
          <cell r="A954" t="str">
            <v>3953594</v>
          </cell>
          <cell r="B954" t="str">
            <v>GUIANDO TUS PASOS</v>
          </cell>
          <cell r="C954" t="str">
            <v>Inical No Escolarizado</v>
          </cell>
          <cell r="D954" t="str">
            <v>Sector Educación</v>
          </cell>
          <cell r="E954" t="str">
            <v>KALLANCA</v>
          </cell>
          <cell r="F954" t="str">
            <v>KALLANCA</v>
          </cell>
          <cell r="G954" t="str">
            <v>Rural</v>
          </cell>
        </row>
        <row r="955">
          <cell r="A955" t="str">
            <v>3953595</v>
          </cell>
          <cell r="B955" t="str">
            <v>ESPERANZAS DEL MAÑANA</v>
          </cell>
          <cell r="C955" t="str">
            <v>Inical No Escolarizado</v>
          </cell>
          <cell r="D955" t="str">
            <v>Sector Educación</v>
          </cell>
          <cell r="E955" t="str">
            <v>PHUTINI</v>
          </cell>
          <cell r="F955" t="str">
            <v>PHUTINI</v>
          </cell>
          <cell r="G955" t="str">
            <v>Rural</v>
          </cell>
        </row>
        <row r="956">
          <cell r="A956" t="str">
            <v>3953597</v>
          </cell>
          <cell r="B956" t="str">
            <v>LUQUINA GRANDE</v>
          </cell>
          <cell r="C956" t="str">
            <v>Inical No Escolarizado</v>
          </cell>
          <cell r="D956" t="str">
            <v>Sector Educación</v>
          </cell>
          <cell r="E956" t="str">
            <v>LUQUINA GRANDE</v>
          </cell>
          <cell r="F956" t="str">
            <v>LUQUINA GRANDE</v>
          </cell>
          <cell r="G956" t="str">
            <v>Rural</v>
          </cell>
        </row>
        <row r="957">
          <cell r="A957" t="str">
            <v>3953598</v>
          </cell>
          <cell r="B957" t="str">
            <v>PACHOCUCHO</v>
          </cell>
          <cell r="C957" t="str">
            <v>Inical No Escolarizado</v>
          </cell>
          <cell r="D957" t="str">
            <v>Sector Educación</v>
          </cell>
          <cell r="E957" t="str">
            <v>PACHOCUCHO</v>
          </cell>
          <cell r="F957" t="str">
            <v>TACASAYA</v>
          </cell>
          <cell r="G957" t="str">
            <v>Rural</v>
          </cell>
        </row>
        <row r="958">
          <cell r="A958" t="str">
            <v>3953599</v>
          </cell>
          <cell r="B958" t="str">
            <v>LAS MARIPOSITAS</v>
          </cell>
          <cell r="C958" t="str">
            <v>Inical No Escolarizado</v>
          </cell>
          <cell r="D958" t="str">
            <v>Sector Educación</v>
          </cell>
          <cell r="E958" t="str">
            <v>RANCHO PUNCO</v>
          </cell>
          <cell r="F958" t="str">
            <v>SALCEDO</v>
          </cell>
          <cell r="G958" t="str">
            <v>Urbana</v>
          </cell>
        </row>
        <row r="959">
          <cell r="A959" t="str">
            <v>3954335</v>
          </cell>
          <cell r="B959" t="str">
            <v>LOS PEQUES</v>
          </cell>
          <cell r="C959" t="str">
            <v>Inical No Escolarizado</v>
          </cell>
          <cell r="D959" t="str">
            <v>Sector Educación</v>
          </cell>
          <cell r="E959" t="str">
            <v>JIRON ANTONIO ARENAS 233</v>
          </cell>
          <cell r="F959" t="str">
            <v>PUNO</v>
          </cell>
          <cell r="G959" t="str">
            <v>Urbana</v>
          </cell>
        </row>
        <row r="960">
          <cell r="A960" t="str">
            <v>3954338</v>
          </cell>
          <cell r="B960" t="str">
            <v>ANGELITOS DEL SABER</v>
          </cell>
          <cell r="C960" t="str">
            <v>Inical No Escolarizado</v>
          </cell>
          <cell r="D960" t="str">
            <v>Sector Educación</v>
          </cell>
          <cell r="E960" t="str">
            <v>JIRON LAS CANTUTAS 130</v>
          </cell>
          <cell r="F960" t="str">
            <v>LAYKAKOTA</v>
          </cell>
          <cell r="G960" t="str">
            <v>Urbana</v>
          </cell>
        </row>
        <row r="961">
          <cell r="A961" t="str">
            <v>3954340</v>
          </cell>
          <cell r="B961" t="str">
            <v>INQUINCHU</v>
          </cell>
          <cell r="C961" t="str">
            <v>Inical No Escolarizado</v>
          </cell>
          <cell r="D961" t="str">
            <v>Sector Educación</v>
          </cell>
          <cell r="E961" t="str">
            <v>INQUINCHO CHURO</v>
          </cell>
          <cell r="F961" t="str">
            <v>INQUINCHO CHURO</v>
          </cell>
          <cell r="G961" t="str">
            <v>Rural</v>
          </cell>
        </row>
        <row r="962">
          <cell r="A962" t="str">
            <v>3954342</v>
          </cell>
          <cell r="B962" t="str">
            <v>DULCES SUEÑOS</v>
          </cell>
          <cell r="C962" t="str">
            <v>Inical No Escolarizado</v>
          </cell>
          <cell r="D962" t="str">
            <v>Sector Educación</v>
          </cell>
          <cell r="E962" t="str">
            <v>ANCCACA</v>
          </cell>
          <cell r="F962" t="str">
            <v>ANCCACA</v>
          </cell>
          <cell r="G962" t="str">
            <v>Rural</v>
          </cell>
        </row>
        <row r="963">
          <cell r="A963" t="str">
            <v>3954343</v>
          </cell>
          <cell r="B963" t="str">
            <v>HUELLITAS</v>
          </cell>
          <cell r="C963" t="str">
            <v>Inical No Escolarizado</v>
          </cell>
          <cell r="D963" t="str">
            <v>Sector Educación</v>
          </cell>
          <cell r="E963" t="str">
            <v>ANCCACA</v>
          </cell>
          <cell r="F963" t="str">
            <v>ANCCACA</v>
          </cell>
          <cell r="G963" t="str">
            <v>Rural</v>
          </cell>
        </row>
        <row r="964">
          <cell r="A964" t="str">
            <v>3956171</v>
          </cell>
          <cell r="B964" t="str">
            <v>CHAQOMOQO</v>
          </cell>
          <cell r="C964" t="str">
            <v>Inical No Escolarizado</v>
          </cell>
          <cell r="D964" t="str">
            <v>Sector Educación</v>
          </cell>
          <cell r="E964" t="str">
            <v>CHAQOMOQO</v>
          </cell>
          <cell r="F964" t="str">
            <v>CHAQOMOQO</v>
          </cell>
          <cell r="G964" t="str">
            <v>Rural</v>
          </cell>
        </row>
        <row r="965">
          <cell r="A965" t="str">
            <v>3956199</v>
          </cell>
          <cell r="B965" t="str">
            <v>CARACOLITOS</v>
          </cell>
          <cell r="C965" t="str">
            <v>Inical No Escolarizado</v>
          </cell>
          <cell r="D965" t="str">
            <v>Sector Educación</v>
          </cell>
          <cell r="E965" t="str">
            <v>COLLANA</v>
          </cell>
          <cell r="F965" t="str">
            <v>COLLANA</v>
          </cell>
          <cell r="G965" t="str">
            <v>Rural</v>
          </cell>
        </row>
        <row r="966">
          <cell r="A966" t="str">
            <v>3956826</v>
          </cell>
          <cell r="B966" t="str">
            <v>CHIMPA</v>
          </cell>
          <cell r="C966" t="str">
            <v>Inical No Escolarizado</v>
          </cell>
          <cell r="D966" t="str">
            <v>Sector Educación</v>
          </cell>
          <cell r="E966" t="str">
            <v>SAN JOSE DE PRINCIPIO</v>
          </cell>
          <cell r="F966" t="str">
            <v>CHIMPA</v>
          </cell>
          <cell r="G966" t="str">
            <v>Rural</v>
          </cell>
        </row>
        <row r="967">
          <cell r="A967" t="str">
            <v>3956838</v>
          </cell>
          <cell r="B967" t="str">
            <v>MOCACHI</v>
          </cell>
          <cell r="C967" t="str">
            <v>Inical No Escolarizado</v>
          </cell>
          <cell r="D967" t="str">
            <v>Sector Educación</v>
          </cell>
          <cell r="E967" t="str">
            <v>MOCACHI</v>
          </cell>
          <cell r="F967" t="str">
            <v>CAMACANI</v>
          </cell>
          <cell r="G967" t="str">
            <v>Rural</v>
          </cell>
        </row>
        <row r="968">
          <cell r="A968" t="str">
            <v>3956839</v>
          </cell>
          <cell r="B968" t="str">
            <v>CHAHUARES</v>
          </cell>
          <cell r="C968" t="str">
            <v>Inical No Escolarizado</v>
          </cell>
          <cell r="D968" t="str">
            <v>Sector Educación</v>
          </cell>
          <cell r="E968" t="str">
            <v>CAMACANI</v>
          </cell>
          <cell r="F968" t="str">
            <v>CAMACANI</v>
          </cell>
          <cell r="G968" t="str">
            <v>Rural</v>
          </cell>
        </row>
        <row r="969">
          <cell r="A969" t="str">
            <v>3956840</v>
          </cell>
          <cell r="B969" t="str">
            <v>PASITOS DE ORO</v>
          </cell>
          <cell r="C969" t="str">
            <v>Inical No Escolarizado</v>
          </cell>
          <cell r="D969" t="str">
            <v>Sector Educación</v>
          </cell>
          <cell r="E969" t="str">
            <v>AZIRUNI CHUPA</v>
          </cell>
          <cell r="F969" t="str">
            <v>AZIRUNI CHUPA</v>
          </cell>
          <cell r="G969" t="str">
            <v>Urbana</v>
          </cell>
        </row>
        <row r="970">
          <cell r="A970" t="str">
            <v>3956864</v>
          </cell>
          <cell r="B970" t="str">
            <v>CARMEN</v>
          </cell>
          <cell r="C970" t="str">
            <v>Inical No Escolarizado</v>
          </cell>
          <cell r="D970" t="str">
            <v>Sector Educación</v>
          </cell>
          <cell r="E970" t="str">
            <v>CARMEN</v>
          </cell>
          <cell r="F970" t="str">
            <v>CARMEN</v>
          </cell>
          <cell r="G970" t="str">
            <v>Rural</v>
          </cell>
        </row>
        <row r="971">
          <cell r="A971" t="str">
            <v>3956870</v>
          </cell>
          <cell r="B971" t="str">
            <v>VISTA ALEGRE</v>
          </cell>
          <cell r="C971" t="str">
            <v>Inical No Escolarizado</v>
          </cell>
          <cell r="D971" t="str">
            <v>Sector Educación</v>
          </cell>
          <cell r="E971" t="str">
            <v>CALLE VISTA ALEGRE S/N</v>
          </cell>
          <cell r="F971" t="str">
            <v>BARRIO VISTA ALEGRE</v>
          </cell>
          <cell r="G971" t="str">
            <v>Urbana</v>
          </cell>
        </row>
        <row r="972">
          <cell r="A972" t="str">
            <v>3956871</v>
          </cell>
          <cell r="B972" t="str">
            <v>CASCABELITOS</v>
          </cell>
          <cell r="C972" t="str">
            <v>Inical No Escolarizado</v>
          </cell>
          <cell r="D972" t="str">
            <v>Sector Educación</v>
          </cell>
          <cell r="E972" t="str">
            <v>CALLE SANTA BARBARA S/N</v>
          </cell>
          <cell r="F972" t="str">
            <v>SANTA BARBARA</v>
          </cell>
          <cell r="G972" t="str">
            <v>Rural</v>
          </cell>
        </row>
        <row r="973">
          <cell r="A973" t="str">
            <v>3956872</v>
          </cell>
          <cell r="B973" t="str">
            <v>YAURUYO</v>
          </cell>
          <cell r="C973" t="str">
            <v>Inical No Escolarizado</v>
          </cell>
          <cell r="D973" t="str">
            <v>Sector Educación</v>
          </cell>
          <cell r="E973" t="str">
            <v>YAURUYO</v>
          </cell>
          <cell r="F973" t="str">
            <v>JALLIHUAYA</v>
          </cell>
          <cell r="G973" t="str">
            <v>Rural</v>
          </cell>
        </row>
        <row r="974">
          <cell r="A974" t="str">
            <v>3956873</v>
          </cell>
          <cell r="B974" t="str">
            <v>HUAYLLAHUECO</v>
          </cell>
          <cell r="C974" t="str">
            <v>Inical No Escolarizado</v>
          </cell>
          <cell r="D974" t="str">
            <v>Sector Educación</v>
          </cell>
          <cell r="E974" t="str">
            <v>HUAYLLAHUECO</v>
          </cell>
          <cell r="F974" t="str">
            <v>HUAYLLAHUECO</v>
          </cell>
          <cell r="G974" t="str">
            <v>Rural</v>
          </cell>
        </row>
        <row r="975">
          <cell r="A975" t="str">
            <v>3956874</v>
          </cell>
          <cell r="B975" t="str">
            <v>COBRE PATA</v>
          </cell>
          <cell r="C975" t="str">
            <v>Inical No Escolarizado</v>
          </cell>
          <cell r="D975" t="str">
            <v>Sector Educación</v>
          </cell>
          <cell r="E975" t="str">
            <v>PARQUE COBREPATE</v>
          </cell>
          <cell r="F975" t="str">
            <v>COBREPATE</v>
          </cell>
          <cell r="G975" t="str">
            <v>Rural</v>
          </cell>
        </row>
        <row r="976">
          <cell r="A976" t="str">
            <v>3956881</v>
          </cell>
          <cell r="B976" t="str">
            <v>MORINLAYA</v>
          </cell>
          <cell r="C976" t="str">
            <v>Inical No Escolarizado</v>
          </cell>
          <cell r="D976" t="str">
            <v>Sector Educación</v>
          </cell>
          <cell r="E976" t="str">
            <v>MORINLAYA</v>
          </cell>
          <cell r="F976" t="str">
            <v>CHUCUITO</v>
          </cell>
          <cell r="G976" t="str">
            <v>Rural</v>
          </cell>
        </row>
        <row r="977">
          <cell r="A977" t="str">
            <v>3958422</v>
          </cell>
          <cell r="B977" t="str">
            <v>FLOR DE KACTUS</v>
          </cell>
          <cell r="C977" t="str">
            <v>Inical No Escolarizado</v>
          </cell>
          <cell r="D977" t="str">
            <v>Sector Educación</v>
          </cell>
          <cell r="E977" t="str">
            <v>VILLA ORINOJON</v>
          </cell>
          <cell r="F977" t="str">
            <v>VILLA ORINOJON</v>
          </cell>
          <cell r="G977" t="str">
            <v>Rural</v>
          </cell>
        </row>
        <row r="978">
          <cell r="A978" t="str">
            <v>3965203</v>
          </cell>
          <cell r="B978" t="str">
            <v>SEMBRANDO SABERES</v>
          </cell>
          <cell r="C978" t="str">
            <v>Inical No Escolarizado</v>
          </cell>
          <cell r="D978" t="str">
            <v>Sector Educación</v>
          </cell>
          <cell r="E978" t="str">
            <v>LA RINCONADA</v>
          </cell>
          <cell r="F978" t="str">
            <v>LA RINCONADA</v>
          </cell>
          <cell r="G978" t="str">
            <v>Urbana</v>
          </cell>
        </row>
        <row r="979">
          <cell r="A979" t="str">
            <v>3971059</v>
          </cell>
          <cell r="B979" t="str">
            <v>MI RINCON MAGICO</v>
          </cell>
          <cell r="C979" t="str">
            <v>Inical No Escolarizado</v>
          </cell>
          <cell r="D979" t="str">
            <v>Sector Educación</v>
          </cell>
          <cell r="E979" t="str">
            <v>JIRON SAN ANDRES 281</v>
          </cell>
          <cell r="F979" t="str">
            <v>YANAMAYO</v>
          </cell>
          <cell r="G979" t="str">
            <v>Rural</v>
          </cell>
        </row>
        <row r="980">
          <cell r="A980" t="str">
            <v>3971060</v>
          </cell>
          <cell r="B980" t="str">
            <v>LOS GIRASOLES</v>
          </cell>
          <cell r="C980" t="str">
            <v>Inical No Escolarizado</v>
          </cell>
          <cell r="D980" t="str">
            <v>Sector Educación</v>
          </cell>
          <cell r="E980" t="str">
            <v>JIRON SAN ANDRES 289</v>
          </cell>
          <cell r="F980" t="str">
            <v>YANAMAYO</v>
          </cell>
          <cell r="G980" t="str">
            <v>Rural</v>
          </cell>
        </row>
        <row r="981">
          <cell r="A981" t="str">
            <v>3971061</v>
          </cell>
          <cell r="B981" t="str">
            <v>NIÑOS PIONEROS</v>
          </cell>
          <cell r="C981" t="str">
            <v>Inical No Escolarizado</v>
          </cell>
          <cell r="D981" t="str">
            <v>Sector Educación</v>
          </cell>
          <cell r="E981" t="str">
            <v>AVENIDA CIRCUNVALACIÓN</v>
          </cell>
          <cell r="F981" t="str">
            <v>MAÑAZO</v>
          </cell>
          <cell r="G981" t="str">
            <v>Urbana</v>
          </cell>
        </row>
        <row r="982">
          <cell r="A982" t="str">
            <v>3971063</v>
          </cell>
          <cell r="B982" t="str">
            <v>KAPI CRUZ GRANDE</v>
          </cell>
          <cell r="C982" t="str">
            <v>Inical No Escolarizado</v>
          </cell>
          <cell r="D982" t="str">
            <v>Sector Educación</v>
          </cell>
          <cell r="E982" t="str">
            <v>ISLA KAPI CRUZ GRANDE</v>
          </cell>
          <cell r="F982" t="str">
            <v>ISLA KAPI CRUZ GRANDE</v>
          </cell>
          <cell r="G982" t="str">
            <v>Rural</v>
          </cell>
        </row>
        <row r="983">
          <cell r="A983" t="str">
            <v>3971064</v>
          </cell>
          <cell r="B983" t="str">
            <v>CHURO</v>
          </cell>
          <cell r="C983" t="str">
            <v>Inical No Escolarizado</v>
          </cell>
          <cell r="D983" t="str">
            <v>Sector Educación</v>
          </cell>
          <cell r="E983" t="str">
            <v>CHURO</v>
          </cell>
          <cell r="F983" t="str">
            <v>CHURO</v>
          </cell>
          <cell r="G983" t="str">
            <v>Rural</v>
          </cell>
        </row>
        <row r="984">
          <cell r="A984" t="str">
            <v>3971065</v>
          </cell>
          <cell r="B984" t="str">
            <v>LUQUINA CHICO</v>
          </cell>
          <cell r="C984" t="str">
            <v>Inical No Escolarizado</v>
          </cell>
          <cell r="D984" t="str">
            <v>Sector Educación</v>
          </cell>
          <cell r="E984" t="str">
            <v>LUQUINA CHICO</v>
          </cell>
          <cell r="F984" t="str">
            <v>LUQUINA CHICO</v>
          </cell>
          <cell r="G984" t="str">
            <v>Rural</v>
          </cell>
        </row>
        <row r="985">
          <cell r="A985" t="str">
            <v>3971067</v>
          </cell>
          <cell r="B985" t="str">
            <v>CARINA</v>
          </cell>
          <cell r="C985" t="str">
            <v>Inical No Escolarizado</v>
          </cell>
          <cell r="D985" t="str">
            <v>Sector Educación</v>
          </cell>
          <cell r="E985" t="str">
            <v>CARINA</v>
          </cell>
          <cell r="F985" t="str">
            <v>CARINA</v>
          </cell>
          <cell r="G985" t="str">
            <v>Rural</v>
          </cell>
        </row>
        <row r="986">
          <cell r="A986" t="str">
            <v>3971068</v>
          </cell>
          <cell r="B986" t="str">
            <v>KARANA</v>
          </cell>
          <cell r="C986" t="str">
            <v>Inical No Escolarizado</v>
          </cell>
          <cell r="D986" t="str">
            <v>Sector Educación</v>
          </cell>
          <cell r="E986" t="str">
            <v>KARANA</v>
          </cell>
          <cell r="F986" t="str">
            <v>KARANA</v>
          </cell>
          <cell r="G986" t="str">
            <v>Rural</v>
          </cell>
        </row>
        <row r="987">
          <cell r="A987" t="str">
            <v>3971069</v>
          </cell>
          <cell r="B987" t="str">
            <v>HUAYLLANE</v>
          </cell>
          <cell r="C987" t="str">
            <v>Inical No Escolarizado</v>
          </cell>
          <cell r="D987" t="str">
            <v>Sector Educación</v>
          </cell>
          <cell r="E987" t="str">
            <v>HUAYLLANE</v>
          </cell>
          <cell r="F987" t="str">
            <v>HUAYLLAME</v>
          </cell>
          <cell r="G987" t="str">
            <v>Rural</v>
          </cell>
        </row>
        <row r="988">
          <cell r="A988" t="str">
            <v>3971070</v>
          </cell>
          <cell r="B988" t="str">
            <v>CHALLACOLLO</v>
          </cell>
          <cell r="C988" t="str">
            <v>Inical No Escolarizado</v>
          </cell>
          <cell r="D988" t="str">
            <v>Sector Educación</v>
          </cell>
          <cell r="E988" t="str">
            <v>CHALLACOLLO</v>
          </cell>
          <cell r="F988" t="str">
            <v>CHALLACOLLO</v>
          </cell>
          <cell r="G988" t="str">
            <v>Rural</v>
          </cell>
        </row>
        <row r="989">
          <cell r="A989" t="str">
            <v>3971071</v>
          </cell>
          <cell r="B989" t="str">
            <v>CHAMCHILLA</v>
          </cell>
          <cell r="C989" t="str">
            <v>Inical No Escolarizado</v>
          </cell>
          <cell r="D989" t="str">
            <v>Sector Educación</v>
          </cell>
          <cell r="E989" t="str">
            <v>CHAMCHILLA</v>
          </cell>
          <cell r="F989" t="str">
            <v>CHAMCHILLA</v>
          </cell>
          <cell r="G989" t="str">
            <v>Rural</v>
          </cell>
        </row>
        <row r="990">
          <cell r="A990" t="str">
            <v>3971072</v>
          </cell>
          <cell r="B990" t="str">
            <v>LOS ROSALES ISCATA</v>
          </cell>
          <cell r="C990" t="str">
            <v>Inical No Escolarizado</v>
          </cell>
          <cell r="D990" t="str">
            <v>Sector Educación</v>
          </cell>
          <cell r="E990" t="str">
            <v>ISCATA</v>
          </cell>
          <cell r="F990" t="str">
            <v>ISCATA</v>
          </cell>
          <cell r="G990" t="str">
            <v>Rural</v>
          </cell>
        </row>
        <row r="991">
          <cell r="A991" t="str">
            <v>3971073</v>
          </cell>
          <cell r="B991" t="str">
            <v>HUELLITAS DE AMOR</v>
          </cell>
          <cell r="C991" t="str">
            <v>Inical No Escolarizado</v>
          </cell>
          <cell r="D991" t="str">
            <v>Sector Educación</v>
          </cell>
          <cell r="E991" t="str">
            <v>COCHELA</v>
          </cell>
          <cell r="F991" t="str">
            <v>COCHELA</v>
          </cell>
          <cell r="G991" t="str">
            <v>Rural</v>
          </cell>
        </row>
        <row r="992">
          <cell r="A992" t="str">
            <v>3971075</v>
          </cell>
          <cell r="B992" t="str">
            <v>PASITOS MAGICOS</v>
          </cell>
          <cell r="C992" t="str">
            <v>Inical No Escolarizado</v>
          </cell>
          <cell r="D992" t="str">
            <v>Sector Educación</v>
          </cell>
          <cell r="E992" t="str">
            <v>ANGEL CARATA</v>
          </cell>
          <cell r="F992" t="str">
            <v>ANGEL CARATA</v>
          </cell>
          <cell r="G992" t="str">
            <v>Rural</v>
          </cell>
        </row>
        <row r="993">
          <cell r="A993" t="str">
            <v>3971076</v>
          </cell>
          <cell r="B993" t="str">
            <v>LOS CAMPEONES MACHALLATA</v>
          </cell>
          <cell r="C993" t="str">
            <v>Inical No Escolarizado</v>
          </cell>
          <cell r="D993" t="str">
            <v>Sector Educación</v>
          </cell>
          <cell r="E993" t="str">
            <v>MACHALLATA</v>
          </cell>
          <cell r="F993" t="str">
            <v>MACHALLATA</v>
          </cell>
          <cell r="G993" t="str">
            <v>Rural</v>
          </cell>
        </row>
        <row r="994">
          <cell r="A994" t="str">
            <v>3971077</v>
          </cell>
          <cell r="B994" t="str">
            <v>MIS TESORITOS</v>
          </cell>
          <cell r="C994" t="str">
            <v>Inical No Escolarizado</v>
          </cell>
          <cell r="D994" t="str">
            <v>Sector Educación</v>
          </cell>
          <cell r="E994" t="str">
            <v>HUARIJUYO</v>
          </cell>
          <cell r="F994" t="str">
            <v>HUARIJUYO</v>
          </cell>
          <cell r="G994" t="str">
            <v>Rural</v>
          </cell>
        </row>
        <row r="995">
          <cell r="A995" t="str">
            <v>3971078</v>
          </cell>
          <cell r="B995" t="str">
            <v>CATACURANI</v>
          </cell>
          <cell r="C995" t="str">
            <v>Inical No Escolarizado</v>
          </cell>
          <cell r="D995" t="str">
            <v>Sector Educación</v>
          </cell>
          <cell r="E995" t="str">
            <v>CATACURANI</v>
          </cell>
          <cell r="F995" t="str">
            <v>CATACURANI</v>
          </cell>
          <cell r="G995" t="str">
            <v>Rural</v>
          </cell>
        </row>
        <row r="996">
          <cell r="A996" t="str">
            <v>3971079</v>
          </cell>
          <cell r="B996" t="str">
            <v>MI PEQUEÑO MUNDO</v>
          </cell>
          <cell r="C996" t="str">
            <v>Inical No Escolarizado</v>
          </cell>
          <cell r="D996" t="str">
            <v>Sector Educación</v>
          </cell>
          <cell r="E996" t="str">
            <v>CUTIMBO</v>
          </cell>
          <cell r="F996" t="str">
            <v>CUTIMBO</v>
          </cell>
          <cell r="G996" t="str">
            <v>Rural</v>
          </cell>
        </row>
        <row r="997">
          <cell r="A997" t="str">
            <v>3971080</v>
          </cell>
          <cell r="B997" t="str">
            <v>SEMILLAS DE AMOR</v>
          </cell>
          <cell r="C997" t="str">
            <v>Inical No Escolarizado</v>
          </cell>
          <cell r="D997" t="str">
            <v>Sector Educación</v>
          </cell>
          <cell r="E997" t="str">
            <v>COAJASI</v>
          </cell>
          <cell r="F997" t="str">
            <v>CCOACCASE / COAJASI</v>
          </cell>
          <cell r="G997" t="str">
            <v>Rural</v>
          </cell>
        </row>
        <row r="998">
          <cell r="A998" t="str">
            <v>3971084</v>
          </cell>
          <cell r="B998" t="str">
            <v>MIS PRIMEROS PASOS</v>
          </cell>
          <cell r="C998" t="str">
            <v>Inical No Escolarizado</v>
          </cell>
          <cell r="D998" t="str">
            <v>Sector Educación</v>
          </cell>
          <cell r="E998" t="str">
            <v>CHCAPADJA</v>
          </cell>
          <cell r="F998" t="str">
            <v>CHACAPADJA</v>
          </cell>
          <cell r="G998" t="str">
            <v>Rural</v>
          </cell>
        </row>
        <row r="999">
          <cell r="A999" t="str">
            <v>3971086</v>
          </cell>
          <cell r="B999" t="str">
            <v>HORIZONTES BRILLANTES</v>
          </cell>
          <cell r="C999" t="str">
            <v>Inical No Escolarizado</v>
          </cell>
          <cell r="D999" t="str">
            <v>Sector Educación</v>
          </cell>
          <cell r="E999" t="str">
            <v>PARQUE HUANTACACHI CHILA</v>
          </cell>
          <cell r="F999" t="str">
            <v>HUANTACACHI CHILA</v>
          </cell>
          <cell r="G999" t="str">
            <v>Rural</v>
          </cell>
        </row>
        <row r="1000">
          <cell r="A1000" t="str">
            <v>3971087</v>
          </cell>
          <cell r="B1000" t="str">
            <v>CHILICHUPA</v>
          </cell>
          <cell r="C1000" t="str">
            <v>Inical No Escolarizado</v>
          </cell>
          <cell r="D1000" t="str">
            <v>Sector Educación</v>
          </cell>
          <cell r="E1000" t="str">
            <v>JOCHI SAN FRANCISCO</v>
          </cell>
          <cell r="F1000" t="str">
            <v>JOCHI SAN FRANCISCO</v>
          </cell>
          <cell r="G1000" t="str">
            <v>Rural</v>
          </cell>
        </row>
        <row r="1001">
          <cell r="A1001" t="str">
            <v>3971088</v>
          </cell>
          <cell r="B1001" t="str">
            <v>SAN JOSE DE HUANCARANI</v>
          </cell>
          <cell r="C1001" t="str">
            <v>Inical No Escolarizado</v>
          </cell>
          <cell r="D1001" t="str">
            <v>Sector Educación</v>
          </cell>
          <cell r="E1001" t="str">
            <v>HUANCARANI</v>
          </cell>
          <cell r="F1001" t="str">
            <v>SAN JOSE DE HUANCARANI</v>
          </cell>
          <cell r="G1001" t="str">
            <v>Rural</v>
          </cell>
        </row>
        <row r="1002">
          <cell r="A1002" t="str">
            <v>3974891</v>
          </cell>
          <cell r="B1002" t="str">
            <v>MIS PASITOS</v>
          </cell>
          <cell r="C1002" t="str">
            <v>Inical No Escolarizado</v>
          </cell>
          <cell r="D1002" t="str">
            <v>Sector Educación</v>
          </cell>
          <cell r="E1002" t="str">
            <v>TIJIRA</v>
          </cell>
          <cell r="F1002" t="str">
            <v>TIJIRA</v>
          </cell>
          <cell r="G1002" t="str">
            <v>Rural</v>
          </cell>
        </row>
        <row r="1003">
          <cell r="A1003" t="str">
            <v>1786334</v>
          </cell>
          <cell r="B1003" t="str">
            <v>ORION</v>
          </cell>
          <cell r="C1003" t="str">
            <v>Primaria</v>
          </cell>
          <cell r="D1003" t="str">
            <v>Particular</v>
          </cell>
          <cell r="E1003" t="str">
            <v>AVENIDA SIMON BOLIVAR 2870</v>
          </cell>
          <cell r="F1003" t="str">
            <v>PUNO</v>
          </cell>
          <cell r="G1003" t="str">
            <v>Urbana</v>
          </cell>
        </row>
        <row r="1004">
          <cell r="A1004" t="str">
            <v>1789759</v>
          </cell>
          <cell r="B1004" t="str">
            <v>IBEROAMERICANO</v>
          </cell>
          <cell r="C1004" t="str">
            <v>Primaria</v>
          </cell>
          <cell r="D1004" t="str">
            <v>Particular</v>
          </cell>
          <cell r="E1004" t="str">
            <v>JIRON RAZURI 131</v>
          </cell>
          <cell r="F1004" t="str">
            <v>HUAYNA PUCARA</v>
          </cell>
          <cell r="G1004" t="str">
            <v>Urbana</v>
          </cell>
        </row>
        <row r="1005">
          <cell r="A1005" t="str">
            <v>3000700</v>
          </cell>
          <cell r="B1005" t="str">
            <v>LIBERTADORES SCHOOL II</v>
          </cell>
          <cell r="C1005" t="str">
            <v>Primaria</v>
          </cell>
          <cell r="D1005" t="str">
            <v>Particular</v>
          </cell>
          <cell r="E1005" t="str">
            <v>AVENIDA CIRCUNVALACION SUR 933</v>
          </cell>
          <cell r="F1005" t="str">
            <v>JOSE SALCEDO</v>
          </cell>
          <cell r="G1005" t="str">
            <v>Urbana</v>
          </cell>
        </row>
        <row r="1006">
          <cell r="A1006" t="str">
            <v>3000734</v>
          </cell>
          <cell r="B1006" t="str">
            <v>CH'IKI TECH SCHOOL</v>
          </cell>
          <cell r="C1006" t="str">
            <v>Primaria</v>
          </cell>
          <cell r="D1006" t="str">
            <v>Particular</v>
          </cell>
          <cell r="E1006" t="str">
            <v>JIRON MOQUEGUA 663 MZ A</v>
          </cell>
          <cell r="F1006" t="str">
            <v>VICTORIA/BARRIO VICTORIA</v>
          </cell>
          <cell r="G1006" t="str">
            <v>Urbana</v>
          </cell>
        </row>
        <row r="1007">
          <cell r="A1007" t="str">
            <v>1791136</v>
          </cell>
          <cell r="B1007" t="str">
            <v>ESPIRITU SANTO</v>
          </cell>
          <cell r="C1007" t="str">
            <v>Secundaria</v>
          </cell>
          <cell r="D1007" t="str">
            <v>Particular</v>
          </cell>
          <cell r="E1007" t="str">
            <v>AVENIDA EL PORVENIR S/N</v>
          </cell>
          <cell r="F1007" t="str">
            <v>ALTO PUNO</v>
          </cell>
          <cell r="G1007" t="str">
            <v>Urbana</v>
          </cell>
        </row>
        <row r="1008">
          <cell r="A1008" t="str">
            <v>1791474</v>
          </cell>
          <cell r="B1008" t="str">
            <v>RINCONADA</v>
          </cell>
          <cell r="C1008" t="str">
            <v>Inicial - Jardín</v>
          </cell>
          <cell r="D1008" t="str">
            <v>Sector Educación</v>
          </cell>
          <cell r="E1008" t="str">
            <v>RINCONADA</v>
          </cell>
          <cell r="F1008" t="str">
            <v>RINCONADA</v>
          </cell>
          <cell r="G1008" t="str">
            <v>Rural</v>
          </cell>
        </row>
        <row r="1009">
          <cell r="A1009" t="str">
            <v>1794387</v>
          </cell>
          <cell r="B1009" t="str">
            <v>PRITE MI LINDA CASITA</v>
          </cell>
          <cell r="C1009" t="str">
            <v>Básica Especial</v>
          </cell>
          <cell r="D1009" t="str">
            <v>Sector Educación</v>
          </cell>
          <cell r="E1009" t="str">
            <v>UROS CHULLUNI - VISCACHUNI</v>
          </cell>
          <cell r="F1009" t="str">
            <v>UROS CHULLUNI</v>
          </cell>
          <cell r="G1009" t="str">
            <v>Rural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82"/>
  <sheetViews>
    <sheetView tabSelected="1" view="pageBreakPreview" zoomScale="85" zoomScaleNormal="85" zoomScaleSheetLayoutView="85" zoomScalePageLayoutView="110" workbookViewId="0">
      <selection activeCell="A16" sqref="A16"/>
    </sheetView>
  </sheetViews>
  <sheetFormatPr baseColWidth="10" defaultColWidth="11.42578125" defaultRowHeight="11.25"/>
  <cols>
    <col min="1" max="1" width="11.42578125" style="4" customWidth="1"/>
    <col min="2" max="2" width="5.140625" style="4" hidden="1" customWidth="1"/>
    <col min="3" max="3" width="5.5703125" style="4" hidden="1" customWidth="1"/>
    <col min="4" max="4" width="12.42578125" style="5" customWidth="1"/>
    <col min="5" max="5" width="28.7109375" style="5" customWidth="1"/>
    <col min="6" max="6" width="1.140625" style="5" customWidth="1"/>
    <col min="7" max="7" width="11.85546875" style="5" customWidth="1"/>
    <col min="8" max="8" width="17.5703125" style="5" customWidth="1"/>
    <col min="9" max="9" width="11.7109375" style="5" customWidth="1"/>
    <col min="10" max="10" width="8.140625" style="6" customWidth="1"/>
    <col min="11" max="11" width="6.28515625" style="5" customWidth="1"/>
    <col min="12" max="12" width="6.42578125" style="5" customWidth="1"/>
    <col min="13" max="13" width="7.28515625" style="5" customWidth="1"/>
    <col min="14" max="14" width="5.7109375" style="5" customWidth="1"/>
    <col min="15" max="15" width="8.7109375" style="7" customWidth="1"/>
    <col min="16" max="16" width="17.28515625" style="5" customWidth="1"/>
    <col min="17" max="17" width="13" style="5" customWidth="1"/>
    <col min="18" max="18" width="15.5703125" style="5" customWidth="1"/>
    <col min="19" max="19" width="7.85546875" style="126" customWidth="1"/>
    <col min="20" max="22" width="7.28515625" style="127" customWidth="1"/>
    <col min="23" max="16384" width="11.42578125" style="5"/>
  </cols>
  <sheetData>
    <row r="1" spans="1:23" ht="28.5" customHeight="1">
      <c r="D1" s="8"/>
      <c r="E1" s="176" t="s">
        <v>0</v>
      </c>
      <c r="F1" s="176"/>
      <c r="G1" s="176"/>
      <c r="H1" s="176"/>
      <c r="I1" s="176"/>
      <c r="J1" s="176"/>
      <c r="K1" s="176"/>
      <c r="L1" s="176"/>
      <c r="M1" s="176"/>
      <c r="N1" s="180" t="s">
        <v>1</v>
      </c>
      <c r="O1" s="180"/>
      <c r="P1" s="179" t="str">
        <f>+VLOOKUP($E$4,'LISTADO-IIEE'!D2:K2573,7,FALSE)</f>
        <v>PUNO</v>
      </c>
      <c r="Q1" s="179"/>
      <c r="R1" s="179"/>
    </row>
    <row r="2" spans="1:23" ht="24.75" customHeight="1">
      <c r="D2" s="9"/>
      <c r="E2" s="177" t="s">
        <v>2336</v>
      </c>
      <c r="F2" s="177"/>
      <c r="G2" s="177"/>
      <c r="H2" s="177"/>
      <c r="I2" s="177"/>
      <c r="J2" s="177"/>
      <c r="K2" s="177"/>
      <c r="L2" s="177"/>
      <c r="M2" s="178"/>
      <c r="N2" s="200" t="s">
        <v>2</v>
      </c>
      <c r="O2" s="201"/>
      <c r="P2" s="202">
        <f>+VLOOKUP(E4,'LISTADO-IIEE'!$D$2:$N$897,11,FALSE)</f>
        <v>294</v>
      </c>
      <c r="Q2" s="203"/>
      <c r="R2" s="204"/>
    </row>
    <row r="3" spans="1:23" s="132" customFormat="1" ht="12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9"/>
      <c r="K3" s="129"/>
      <c r="L3" s="129"/>
      <c r="M3" s="129"/>
      <c r="N3" s="129"/>
      <c r="O3" s="129"/>
      <c r="P3" s="162">
        <f>SUM(P11:P81)</f>
        <v>176.06358499999999</v>
      </c>
      <c r="Q3" s="130" t="str">
        <f>+VLOOKUP($E$4,'LISTADO-IIEE'!$D$2:$K$888,8,FALSE)</f>
        <v>Urbana</v>
      </c>
      <c r="R3" s="130">
        <f>SUM(P11:P79)</f>
        <v>176.06358499999999</v>
      </c>
      <c r="S3" s="131"/>
      <c r="T3" s="127"/>
      <c r="U3" s="127"/>
      <c r="V3" s="127"/>
    </row>
    <row r="4" spans="1:23" ht="29.25" customHeight="1" thickBot="1">
      <c r="A4" s="197" t="s">
        <v>3</v>
      </c>
      <c r="B4" s="198"/>
      <c r="C4" s="199"/>
      <c r="D4" s="133"/>
      <c r="E4" s="57" t="s">
        <v>1234</v>
      </c>
      <c r="F4" s="134"/>
      <c r="G4" s="135" t="s">
        <v>4</v>
      </c>
      <c r="H4" s="193" t="s">
        <v>2542</v>
      </c>
      <c r="I4" s="194"/>
      <c r="J4" s="11"/>
      <c r="K4" s="187" t="s">
        <v>5</v>
      </c>
      <c r="L4" s="188"/>
      <c r="M4" s="183">
        <f>+VLOOKUP(E4,'LISTADO-IIEE'!D2:I2418,6,FALSE)</f>
        <v>10</v>
      </c>
      <c r="N4" s="184"/>
      <c r="O4" s="12"/>
      <c r="P4" s="136" t="s">
        <v>2337</v>
      </c>
      <c r="Q4" s="137" t="s">
        <v>2177</v>
      </c>
      <c r="R4" s="137" t="s">
        <v>2178</v>
      </c>
    </row>
    <row r="5" spans="1:23" ht="5.0999999999999996" customHeight="1" thickBot="1">
      <c r="A5" s="189"/>
      <c r="B5" s="189"/>
      <c r="C5" s="189"/>
      <c r="D5" s="189"/>
      <c r="I5" s="123"/>
      <c r="J5" s="123"/>
      <c r="K5" s="123"/>
      <c r="L5" s="123"/>
      <c r="M5" s="14"/>
      <c r="N5" s="14"/>
      <c r="O5" s="15"/>
      <c r="P5" s="16"/>
      <c r="Q5" s="16"/>
      <c r="R5" s="17"/>
    </row>
    <row r="6" spans="1:23" ht="21" customHeight="1" thickBot="1">
      <c r="A6" s="197" t="s">
        <v>6</v>
      </c>
      <c r="B6" s="198"/>
      <c r="C6" s="199"/>
      <c r="D6" s="133"/>
      <c r="E6" s="190" t="str">
        <f>+VLOOKUP(E4,'LISTADO-IIEE'!$D$2:$E$897,2,FALSE)</f>
        <v>PALMERITAS</v>
      </c>
      <c r="F6" s="191"/>
      <c r="G6" s="191"/>
      <c r="H6" s="191"/>
      <c r="I6" s="192"/>
      <c r="J6" s="20"/>
      <c r="K6" s="181" t="s">
        <v>7</v>
      </c>
      <c r="L6" s="182"/>
      <c r="M6" s="183">
        <v>0</v>
      </c>
      <c r="N6" s="184"/>
      <c r="O6" s="21"/>
      <c r="P6" s="138">
        <f>+VLOOKUP(E4,'LISTADO-IIEE'!D2:M2418,10,FALSE)</f>
        <v>180.95999999999998</v>
      </c>
      <c r="Q6" s="139">
        <f>+P82</f>
        <v>176.06358499999999</v>
      </c>
      <c r="R6" s="160">
        <f>+P6-Q6</f>
        <v>4.8964149999999904</v>
      </c>
    </row>
    <row r="7" spans="1:23" ht="5.0999999999999996" customHeight="1" thickBot="1">
      <c r="A7" s="175"/>
      <c r="B7" s="175"/>
      <c r="C7" s="175"/>
      <c r="D7" s="175"/>
      <c r="E7" s="175"/>
      <c r="F7" s="124"/>
      <c r="G7" s="124"/>
      <c r="H7" s="124"/>
      <c r="I7" s="123"/>
      <c r="J7" s="123"/>
      <c r="K7" s="140"/>
      <c r="L7" s="123"/>
      <c r="M7" s="14"/>
      <c r="N7" s="14"/>
      <c r="O7" s="174"/>
      <c r="P7" s="174"/>
      <c r="Q7" s="125"/>
      <c r="R7" s="141"/>
    </row>
    <row r="8" spans="1:23" ht="30" customHeight="1" thickBot="1">
      <c r="A8" s="197" t="s">
        <v>8</v>
      </c>
      <c r="B8" s="198"/>
      <c r="C8" s="199"/>
      <c r="D8" s="133"/>
      <c r="E8" s="58" t="s">
        <v>2543</v>
      </c>
      <c r="F8" s="19"/>
      <c r="G8" s="135" t="s">
        <v>9</v>
      </c>
      <c r="H8" s="195">
        <v>777</v>
      </c>
      <c r="I8" s="196"/>
      <c r="J8" s="25"/>
      <c r="K8" s="181" t="s">
        <v>10</v>
      </c>
      <c r="L8" s="182"/>
      <c r="M8" s="185">
        <v>0</v>
      </c>
      <c r="N8" s="186"/>
      <c r="O8" s="159" t="s">
        <v>11</v>
      </c>
      <c r="P8" s="156">
        <v>166.55617799999999</v>
      </c>
      <c r="Q8" s="157" t="s">
        <v>2541</v>
      </c>
      <c r="R8" s="158"/>
      <c r="T8" s="142"/>
    </row>
    <row r="9" spans="1:23" ht="12">
      <c r="A9" s="27"/>
      <c r="B9" s="27"/>
      <c r="C9" s="27"/>
      <c r="D9" s="27"/>
      <c r="E9" s="28"/>
      <c r="F9" s="28"/>
      <c r="G9" s="28"/>
      <c r="H9" s="28"/>
      <c r="I9" s="25"/>
      <c r="J9" s="25"/>
      <c r="K9" s="143"/>
      <c r="L9" s="143"/>
      <c r="M9" s="25"/>
      <c r="N9" s="25"/>
      <c r="O9" s="122"/>
      <c r="P9" s="122">
        <v>0</v>
      </c>
      <c r="Q9" s="122"/>
      <c r="R9" s="24"/>
    </row>
    <row r="10" spans="1:23" ht="28.5" customHeight="1">
      <c r="A10" s="2" t="s">
        <v>12</v>
      </c>
      <c r="B10" s="168" t="s">
        <v>13</v>
      </c>
      <c r="C10" s="169"/>
      <c r="D10" s="144" t="s">
        <v>14</v>
      </c>
      <c r="E10" s="172"/>
      <c r="F10" s="172"/>
      <c r="G10" s="172"/>
      <c r="H10" s="172"/>
      <c r="I10" s="144" t="s">
        <v>16</v>
      </c>
      <c r="J10" s="145" t="s">
        <v>17</v>
      </c>
      <c r="K10" s="168" t="s">
        <v>18</v>
      </c>
      <c r="L10" s="169"/>
      <c r="M10" s="168" t="s">
        <v>19</v>
      </c>
      <c r="N10" s="169"/>
      <c r="O10" s="2" t="s">
        <v>20</v>
      </c>
      <c r="P10" s="3" t="s">
        <v>21</v>
      </c>
      <c r="Q10" s="3" t="s">
        <v>22</v>
      </c>
      <c r="R10" s="2" t="s">
        <v>23</v>
      </c>
      <c r="S10" s="146"/>
    </row>
    <row r="11" spans="1:23" s="154" customFormat="1" ht="24.95" customHeight="1">
      <c r="A11" s="52">
        <v>1</v>
      </c>
      <c r="B11" s="205"/>
      <c r="C11" s="206"/>
      <c r="D11" s="147" t="str">
        <f t="shared" ref="D11:D42" si="0">IF(A11="","",VLOOKUP(A11,CATALOGO,2,FALSE))</f>
        <v>710600010012</v>
      </c>
      <c r="E11" s="173" t="str">
        <f t="shared" ref="E11:E12" si="1">IF(A11="","",VLOOKUP(A11,CATALOGO,3,FALSE))</f>
        <v>ARCHIVADOR DE CARTON CON PALANCA LOMO ANCHO TAMAÑO OFICIO</v>
      </c>
      <c r="F11" s="173"/>
      <c r="G11" s="173"/>
      <c r="H11" s="173"/>
      <c r="I11" s="147" t="str">
        <f t="shared" ref="I11:I42" si="2">IF(A11="","",VLOOKUP(A11,CATALOGO,4,FALSE))</f>
        <v>UNIDAD</v>
      </c>
      <c r="J11" s="148">
        <f>IF(D11="","",VLOOKUP(D11,CATALOGO!$B$2:$E$125,4,FALSE))</f>
        <v>7.5</v>
      </c>
      <c r="K11" s="170">
        <v>10</v>
      </c>
      <c r="L11" s="171"/>
      <c r="M11" s="170"/>
      <c r="N11" s="171"/>
      <c r="O11" s="149">
        <f>IF(A11="","",(L11+M11+N11+K11))</f>
        <v>10</v>
      </c>
      <c r="P11" s="150">
        <f t="shared" ref="P11:P75" si="3">IFERROR(O11*J11,0)</f>
        <v>75</v>
      </c>
      <c r="Q11" s="151" t="str">
        <f>IF(A11&gt;0, E$4, 0)</f>
        <v>3924642</v>
      </c>
      <c r="R11" s="152" t="str">
        <f t="shared" ref="R11:R41" si="4">IF(A11="","",VLOOKUP(A11,CATALOGO,6,FALSE))</f>
        <v>2.3. 1  5. 1  2</v>
      </c>
      <c r="S11" s="153" t="str">
        <f>IF(A11=""," ",VLOOKUP(A11,CATALOGO!$A$1:$L$125,9,FALSE))</f>
        <v>0090</v>
      </c>
      <c r="T11" s="153" t="str">
        <f>IF(A11=""," ",VLOOKUP(A11,CATALOGO!$A$1:$L$125,10,FALSE))</f>
        <v>3000385</v>
      </c>
      <c r="U11" s="153" t="str">
        <f>IF(A11=""," ",VLOOKUP(A11,CATALOGO!$A$1:$L$125,11,FALSE))</f>
        <v>5005943</v>
      </c>
      <c r="V11" s="153" t="str">
        <f>IF(A11=""," ",VLOOKUP(A11,CATALOGO!$A$1:$L$125,12,FALSE))</f>
        <v>0038546</v>
      </c>
      <c r="W11" s="153" t="str">
        <f>IF(A11=""," ",VLOOKUP(A11,CATALOGO!$A$1:$M$125,13,FALSE))</f>
        <v>Inicial</v>
      </c>
    </row>
    <row r="12" spans="1:23" s="154" customFormat="1" ht="24.95" customHeight="1">
      <c r="A12" s="52">
        <v>2</v>
      </c>
      <c r="B12" s="205"/>
      <c r="C12" s="206"/>
      <c r="D12" s="147" t="str">
        <f t="shared" si="0"/>
        <v>716000010022</v>
      </c>
      <c r="E12" s="173" t="str">
        <f t="shared" si="1"/>
        <v>BOLÍGRAFO (LAPICERO) DE TINTA LÍQUIDA PUNTA FINA COLOR  AZUL</v>
      </c>
      <c r="F12" s="173"/>
      <c r="G12" s="173"/>
      <c r="H12" s="173"/>
      <c r="I12" s="147" t="str">
        <f t="shared" si="2"/>
        <v>UNIDAD</v>
      </c>
      <c r="J12" s="148">
        <f>IF(D12="","",VLOOKUP(D12,CATALOGO!$B$2:$E$125,4,FALSE))</f>
        <v>4.1417989999999998</v>
      </c>
      <c r="K12" s="170">
        <v>15</v>
      </c>
      <c r="L12" s="171"/>
      <c r="M12" s="170"/>
      <c r="N12" s="171"/>
      <c r="O12" s="149">
        <f t="shared" ref="O12:O74" si="5">IF(A12="","",(L12+M12+N12+K12))</f>
        <v>15</v>
      </c>
      <c r="P12" s="150">
        <f t="shared" si="3"/>
        <v>62.126984999999998</v>
      </c>
      <c r="Q12" s="151" t="str">
        <f>IF(A12&gt;0, E$4, 0)</f>
        <v>3924642</v>
      </c>
      <c r="R12" s="152" t="str">
        <f t="shared" si="4"/>
        <v>2.3. 1  5. 1  2</v>
      </c>
      <c r="S12" s="153" t="str">
        <f>IF(A12=""," ",VLOOKUP(A12,CATALOGO!$A$1:$L$125,9,FALSE))</f>
        <v>0090</v>
      </c>
      <c r="T12" s="153" t="str">
        <f>IF(A12=""," ",VLOOKUP(A12,CATALOGO!$A$1:$L$125,10,FALSE))</f>
        <v>3000385</v>
      </c>
      <c r="U12" s="153" t="str">
        <f>IF(A12=""," ",VLOOKUP(A12,CATALOGO!$A$1:$L$125,11,FALSE))</f>
        <v>5005943</v>
      </c>
      <c r="V12" s="153" t="str">
        <f>IF(A12=""," ",VLOOKUP(A12,CATALOGO!$A$1:$L$125,12,FALSE))</f>
        <v>0038546</v>
      </c>
      <c r="W12" s="153" t="str">
        <f>IF(A12=""," ",VLOOKUP(A12,CATALOGO!$A$1:$M$125,13,FALSE))</f>
        <v>Inicial</v>
      </c>
    </row>
    <row r="13" spans="1:23" s="154" customFormat="1" ht="24.95" customHeight="1">
      <c r="A13" s="52">
        <v>3</v>
      </c>
      <c r="B13" s="205"/>
      <c r="C13" s="206"/>
      <c r="D13" s="147" t="str">
        <f t="shared" si="0"/>
        <v>716000010001</v>
      </c>
      <c r="E13" s="173" t="str">
        <f t="shared" ref="E13:E42" si="6">IF(A13="","",VLOOKUP(A13,CATALOGO,3,FALSE))</f>
        <v>BOLÍGRAFO (LAPICERO) DE TINTA LÍQUIDA PUNTA FINA COLOR  NEGRO</v>
      </c>
      <c r="F13" s="173"/>
      <c r="G13" s="173"/>
      <c r="H13" s="173"/>
      <c r="I13" s="147" t="str">
        <f t="shared" si="2"/>
        <v>UNIDAD</v>
      </c>
      <c r="J13" s="148">
        <f>IF(D13="","",VLOOKUP(D13,CATALOGO!$B$2:$E$125,4,FALSE))</f>
        <v>5.5</v>
      </c>
      <c r="K13" s="170">
        <v>7</v>
      </c>
      <c r="L13" s="171"/>
      <c r="M13" s="170"/>
      <c r="N13" s="171"/>
      <c r="O13" s="149">
        <f t="shared" si="5"/>
        <v>7</v>
      </c>
      <c r="P13" s="150">
        <f t="shared" si="3"/>
        <v>38.5</v>
      </c>
      <c r="Q13" s="151" t="str">
        <f t="shared" ref="Q13:Q75" si="7">IF(A13&gt;0, E$4, 0)</f>
        <v>3924642</v>
      </c>
      <c r="R13" s="152" t="str">
        <f t="shared" si="4"/>
        <v>2.3. 1  5. 1  2</v>
      </c>
      <c r="S13" s="153" t="str">
        <f>IF(A13=""," ",VLOOKUP(A13,CATALOGO!$A$1:$L$125,9,FALSE))</f>
        <v>0090</v>
      </c>
      <c r="T13" s="153" t="str">
        <f>IF(A13=""," ",VLOOKUP(A13,CATALOGO!$A$1:$L$125,10,FALSE))</f>
        <v>3000385</v>
      </c>
      <c r="U13" s="153" t="str">
        <f>IF(A13=""," ",VLOOKUP(A13,CATALOGO!$A$1:$L$125,11,FALSE))</f>
        <v>5005943</v>
      </c>
      <c r="V13" s="153" t="str">
        <f>IF(A13=""," ",VLOOKUP(A13,CATALOGO!$A$1:$L$125,12,FALSE))</f>
        <v>0038546</v>
      </c>
      <c r="W13" s="153" t="str">
        <f>IF(A13=""," ",VLOOKUP(A13,CATALOGO!$A$1:$M$125,13,FALSE))</f>
        <v>Inicial</v>
      </c>
    </row>
    <row r="14" spans="1:23" s="154" customFormat="1" ht="24.95" customHeight="1">
      <c r="A14" s="52">
        <v>5</v>
      </c>
      <c r="B14" s="205"/>
      <c r="C14" s="206"/>
      <c r="D14" s="147" t="str">
        <f t="shared" si="0"/>
        <v>716000010208</v>
      </c>
      <c r="E14" s="173" t="str">
        <f t="shared" si="6"/>
        <v>BOLIGRAFO (LAPICERO) DE TINTA SECA PUNTA FINA COLOR  AZUL</v>
      </c>
      <c r="F14" s="173"/>
      <c r="G14" s="173"/>
      <c r="H14" s="173"/>
      <c r="I14" s="147" t="str">
        <f t="shared" si="2"/>
        <v>UNIDAD</v>
      </c>
      <c r="J14" s="148">
        <f>IF(D14="","",VLOOKUP(D14,CATALOGO!$B$2:$E$125,4,FALSE))</f>
        <v>0.43659999999999999</v>
      </c>
      <c r="K14" s="170">
        <v>1</v>
      </c>
      <c r="L14" s="171"/>
      <c r="M14" s="170"/>
      <c r="N14" s="171"/>
      <c r="O14" s="149">
        <f t="shared" si="5"/>
        <v>1</v>
      </c>
      <c r="P14" s="150">
        <f t="shared" si="3"/>
        <v>0.43659999999999999</v>
      </c>
      <c r="Q14" s="151" t="str">
        <f t="shared" si="7"/>
        <v>3924642</v>
      </c>
      <c r="R14" s="152" t="str">
        <f t="shared" si="4"/>
        <v>2.3. 1  5. 1  2</v>
      </c>
      <c r="S14" s="153" t="str">
        <f>IF(A14=""," ",VLOOKUP(A14,CATALOGO!$A$1:$L$125,9,FALSE))</f>
        <v>0090</v>
      </c>
      <c r="T14" s="153" t="str">
        <f>IF(A14=""," ",VLOOKUP(A14,CATALOGO!$A$1:$L$125,10,FALSE))</f>
        <v>3000385</v>
      </c>
      <c r="U14" s="153" t="str">
        <f>IF(A14=""," ",VLOOKUP(A14,CATALOGO!$A$1:$L$125,11,FALSE))</f>
        <v>5005943</v>
      </c>
      <c r="V14" s="153" t="str">
        <f>IF(A14=""," ",VLOOKUP(A14,CATALOGO!$A$1:$L$125,12,FALSE))</f>
        <v>0038546</v>
      </c>
      <c r="W14" s="153" t="str">
        <f>IF(A14=""," ",VLOOKUP(A14,CATALOGO!$A$1:$M$125,13,FALSE))</f>
        <v>Inicial</v>
      </c>
    </row>
    <row r="15" spans="1:23" s="154" customFormat="1" ht="24.95" customHeight="1">
      <c r="A15" s="52"/>
      <c r="B15" s="205"/>
      <c r="C15" s="206"/>
      <c r="D15" s="147" t="str">
        <f t="shared" si="0"/>
        <v/>
      </c>
      <c r="E15" s="165" t="str">
        <f t="shared" si="6"/>
        <v/>
      </c>
      <c r="F15" s="166"/>
      <c r="G15" s="166"/>
      <c r="H15" s="167"/>
      <c r="I15" s="147" t="str">
        <f t="shared" si="2"/>
        <v/>
      </c>
      <c r="J15" s="148" t="str">
        <f>IF(D15="","",VLOOKUP(D15,CATALOGO!$B$2:$E$125,4,FALSE))</f>
        <v/>
      </c>
      <c r="K15" s="163"/>
      <c r="L15" s="164"/>
      <c r="M15" s="163"/>
      <c r="N15" s="164"/>
      <c r="O15" s="149" t="str">
        <f t="shared" si="5"/>
        <v/>
      </c>
      <c r="P15" s="150">
        <f t="shared" si="3"/>
        <v>0</v>
      </c>
      <c r="Q15" s="151">
        <f t="shared" si="7"/>
        <v>0</v>
      </c>
      <c r="R15" s="152" t="str">
        <f t="shared" si="4"/>
        <v/>
      </c>
      <c r="S15" s="153" t="str">
        <f>IF(A15=""," ",VLOOKUP(A15,CATALOGO!$A$1:$L$125,9,FALSE))</f>
        <v xml:space="preserve"> </v>
      </c>
      <c r="T15" s="153" t="str">
        <f>IF(A15=""," ",VLOOKUP(A15,CATALOGO!$A$1:$L$125,10,FALSE))</f>
        <v xml:space="preserve"> </v>
      </c>
      <c r="U15" s="153" t="str">
        <f>IF(A15=""," ",VLOOKUP(A15,CATALOGO!$A$1:$L$125,11,FALSE))</f>
        <v xml:space="preserve"> </v>
      </c>
      <c r="V15" s="153" t="str">
        <f>IF(A15=""," ",VLOOKUP(A15,CATALOGO!$A$1:$L$125,12,FALSE))</f>
        <v xml:space="preserve"> </v>
      </c>
      <c r="W15" s="153" t="str">
        <f>IF(A15=""," ",VLOOKUP(A15,CATALOGO!$A$1:$M$125,13,FALSE))</f>
        <v xml:space="preserve"> </v>
      </c>
    </row>
    <row r="16" spans="1:23" s="154" customFormat="1" ht="24.95" customHeight="1">
      <c r="A16" s="52"/>
      <c r="B16" s="205"/>
      <c r="C16" s="206"/>
      <c r="D16" s="147" t="str">
        <f t="shared" si="0"/>
        <v/>
      </c>
      <c r="E16" s="165" t="str">
        <f t="shared" si="6"/>
        <v/>
      </c>
      <c r="F16" s="166"/>
      <c r="G16" s="166"/>
      <c r="H16" s="167"/>
      <c r="I16" s="147" t="str">
        <f t="shared" si="2"/>
        <v/>
      </c>
      <c r="J16" s="148" t="str">
        <f>IF(D16="","",VLOOKUP(D16,CATALOGO!$B$2:$E$125,4,FALSE))</f>
        <v/>
      </c>
      <c r="K16" s="163"/>
      <c r="L16" s="164"/>
      <c r="M16" s="163"/>
      <c r="N16" s="164"/>
      <c r="O16" s="149" t="str">
        <f t="shared" si="5"/>
        <v/>
      </c>
      <c r="P16" s="150">
        <f t="shared" si="3"/>
        <v>0</v>
      </c>
      <c r="Q16" s="151">
        <f t="shared" si="7"/>
        <v>0</v>
      </c>
      <c r="R16" s="152" t="str">
        <f t="shared" si="4"/>
        <v/>
      </c>
      <c r="S16" s="153" t="str">
        <f>IF(A16=""," ",VLOOKUP(A16,CATALOGO!$A$1:$L$125,9,FALSE))</f>
        <v xml:space="preserve"> </v>
      </c>
      <c r="T16" s="153" t="str">
        <f>IF(A16=""," ",VLOOKUP(A16,CATALOGO!$A$1:$L$125,10,FALSE))</f>
        <v xml:space="preserve"> </v>
      </c>
      <c r="U16" s="153" t="str">
        <f>IF(A16=""," ",VLOOKUP(A16,CATALOGO!$A$1:$L$125,11,FALSE))</f>
        <v xml:space="preserve"> </v>
      </c>
      <c r="V16" s="153" t="str">
        <f>IF(A16=""," ",VLOOKUP(A16,CATALOGO!$A$1:$L$125,12,FALSE))</f>
        <v xml:space="preserve"> </v>
      </c>
      <c r="W16" s="153" t="str">
        <f>IF(A16=""," ",VLOOKUP(A16,CATALOGO!$A$1:$M$125,13,FALSE))</f>
        <v xml:space="preserve"> </v>
      </c>
    </row>
    <row r="17" spans="1:23" s="154" customFormat="1" ht="24.95" customHeight="1">
      <c r="A17" s="52"/>
      <c r="B17" s="205"/>
      <c r="C17" s="206"/>
      <c r="D17" s="147" t="str">
        <f t="shared" si="0"/>
        <v/>
      </c>
      <c r="E17" s="165" t="str">
        <f t="shared" si="6"/>
        <v/>
      </c>
      <c r="F17" s="166"/>
      <c r="G17" s="166"/>
      <c r="H17" s="167"/>
      <c r="I17" s="147" t="str">
        <f t="shared" si="2"/>
        <v/>
      </c>
      <c r="J17" s="148" t="str">
        <f>IF(D17="","",VLOOKUP(D17,CATALOGO!$B$2:$E$125,4,FALSE))</f>
        <v/>
      </c>
      <c r="K17" s="163"/>
      <c r="L17" s="164"/>
      <c r="M17" s="163"/>
      <c r="N17" s="164"/>
      <c r="O17" s="149" t="str">
        <f t="shared" si="5"/>
        <v/>
      </c>
      <c r="P17" s="150">
        <f t="shared" si="3"/>
        <v>0</v>
      </c>
      <c r="Q17" s="151">
        <f t="shared" si="7"/>
        <v>0</v>
      </c>
      <c r="R17" s="152" t="str">
        <f t="shared" si="4"/>
        <v/>
      </c>
      <c r="S17" s="153" t="str">
        <f>IF(A17=""," ",VLOOKUP(A17,CATALOGO!$A$1:$L$125,9,FALSE))</f>
        <v xml:space="preserve"> </v>
      </c>
      <c r="T17" s="153" t="str">
        <f>IF(A17=""," ",VLOOKUP(A17,CATALOGO!$A$1:$L$125,10,FALSE))</f>
        <v xml:space="preserve"> </v>
      </c>
      <c r="U17" s="153" t="str">
        <f>IF(A17=""," ",VLOOKUP(A17,CATALOGO!$A$1:$L$125,11,FALSE))</f>
        <v xml:space="preserve"> </v>
      </c>
      <c r="V17" s="153" t="str">
        <f>IF(A17=""," ",VLOOKUP(A17,CATALOGO!$A$1:$L$125,12,FALSE))</f>
        <v xml:space="preserve"> </v>
      </c>
      <c r="W17" s="153" t="str">
        <f>IF(A17=""," ",VLOOKUP(A17,CATALOGO!$A$1:$M$125,13,FALSE))</f>
        <v xml:space="preserve"> </v>
      </c>
    </row>
    <row r="18" spans="1:23" s="154" customFormat="1" ht="24.95" customHeight="1">
      <c r="A18" s="52"/>
      <c r="B18" s="205"/>
      <c r="C18" s="206"/>
      <c r="D18" s="147" t="str">
        <f t="shared" si="0"/>
        <v/>
      </c>
      <c r="E18" s="165" t="str">
        <f t="shared" si="6"/>
        <v/>
      </c>
      <c r="F18" s="166"/>
      <c r="G18" s="166"/>
      <c r="H18" s="167"/>
      <c r="I18" s="147" t="str">
        <f t="shared" si="2"/>
        <v/>
      </c>
      <c r="J18" s="148" t="str">
        <f>IF(D18="","",VLOOKUP(D18,CATALOGO!$B$2:$E$125,4,FALSE))</f>
        <v/>
      </c>
      <c r="K18" s="163"/>
      <c r="L18" s="164"/>
      <c r="M18" s="163"/>
      <c r="N18" s="164"/>
      <c r="O18" s="149" t="str">
        <f t="shared" si="5"/>
        <v/>
      </c>
      <c r="P18" s="150">
        <f t="shared" si="3"/>
        <v>0</v>
      </c>
      <c r="Q18" s="151">
        <f t="shared" si="7"/>
        <v>0</v>
      </c>
      <c r="R18" s="152" t="str">
        <f t="shared" si="4"/>
        <v/>
      </c>
      <c r="S18" s="153" t="str">
        <f>IF(A18=""," ",VLOOKUP(A18,CATALOGO!$A$1:$L$125,9,FALSE))</f>
        <v xml:space="preserve"> </v>
      </c>
      <c r="T18" s="153" t="str">
        <f>IF(A18=""," ",VLOOKUP(A18,CATALOGO!$A$1:$L$125,10,FALSE))</f>
        <v xml:space="preserve"> </v>
      </c>
      <c r="U18" s="153" t="str">
        <f>IF(A18=""," ",VLOOKUP(A18,CATALOGO!$A$1:$L$125,11,FALSE))</f>
        <v xml:space="preserve"> </v>
      </c>
      <c r="V18" s="153" t="str">
        <f>IF(A18=""," ",VLOOKUP(A18,CATALOGO!$A$1:$L$125,12,FALSE))</f>
        <v xml:space="preserve"> </v>
      </c>
      <c r="W18" s="153" t="str">
        <f>IF(A18=""," ",VLOOKUP(A18,CATALOGO!$A$1:$M$125,13,FALSE))</f>
        <v xml:space="preserve"> </v>
      </c>
    </row>
    <row r="19" spans="1:23" s="154" customFormat="1" ht="24.95" customHeight="1">
      <c r="A19" s="52"/>
      <c r="B19" s="205"/>
      <c r="C19" s="206"/>
      <c r="D19" s="147" t="str">
        <f t="shared" si="0"/>
        <v/>
      </c>
      <c r="E19" s="165" t="str">
        <f t="shared" si="6"/>
        <v/>
      </c>
      <c r="F19" s="166"/>
      <c r="G19" s="166"/>
      <c r="H19" s="167"/>
      <c r="I19" s="147" t="str">
        <f t="shared" si="2"/>
        <v/>
      </c>
      <c r="J19" s="148" t="str">
        <f>IF(D19="","",VLOOKUP(D19,CATALOGO!$B$2:$E$125,4,FALSE))</f>
        <v/>
      </c>
      <c r="K19" s="163"/>
      <c r="L19" s="164"/>
      <c r="M19" s="163"/>
      <c r="N19" s="164"/>
      <c r="O19" s="149" t="str">
        <f t="shared" si="5"/>
        <v/>
      </c>
      <c r="P19" s="150">
        <f t="shared" si="3"/>
        <v>0</v>
      </c>
      <c r="Q19" s="151">
        <f t="shared" si="7"/>
        <v>0</v>
      </c>
      <c r="R19" s="152" t="str">
        <f t="shared" si="4"/>
        <v/>
      </c>
      <c r="S19" s="153" t="str">
        <f>IF(A19=""," ",VLOOKUP(A19,CATALOGO!$A$1:$L$125,9,FALSE))</f>
        <v xml:space="preserve"> </v>
      </c>
      <c r="T19" s="153" t="str">
        <f>IF(A19=""," ",VLOOKUP(A19,CATALOGO!$A$1:$L$125,10,FALSE))</f>
        <v xml:space="preserve"> </v>
      </c>
      <c r="U19" s="153" t="str">
        <f>IF(A19=""," ",VLOOKUP(A19,CATALOGO!$A$1:$L$125,11,FALSE))</f>
        <v xml:space="preserve"> </v>
      </c>
      <c r="V19" s="153" t="str">
        <f>IF(A19=""," ",VLOOKUP(A19,CATALOGO!$A$1:$L$125,12,FALSE))</f>
        <v xml:space="preserve"> </v>
      </c>
      <c r="W19" s="153" t="str">
        <f>IF(A19=""," ",VLOOKUP(A19,CATALOGO!$A$1:$M$125,13,FALSE))</f>
        <v xml:space="preserve"> </v>
      </c>
    </row>
    <row r="20" spans="1:23" s="154" customFormat="1" ht="24.95" customHeight="1">
      <c r="A20" s="52"/>
      <c r="B20" s="205"/>
      <c r="C20" s="206"/>
      <c r="D20" s="147" t="str">
        <f t="shared" si="0"/>
        <v/>
      </c>
      <c r="E20" s="165" t="str">
        <f t="shared" si="6"/>
        <v/>
      </c>
      <c r="F20" s="166"/>
      <c r="G20" s="166"/>
      <c r="H20" s="167"/>
      <c r="I20" s="147" t="str">
        <f t="shared" si="2"/>
        <v/>
      </c>
      <c r="J20" s="148" t="str">
        <f>IF(D20="","",VLOOKUP(D20,CATALOGO!$B$2:$E$125,4,FALSE))</f>
        <v/>
      </c>
      <c r="K20" s="163"/>
      <c r="L20" s="164"/>
      <c r="M20" s="163"/>
      <c r="N20" s="164"/>
      <c r="O20" s="149" t="str">
        <f t="shared" si="5"/>
        <v/>
      </c>
      <c r="P20" s="150">
        <f t="shared" si="3"/>
        <v>0</v>
      </c>
      <c r="Q20" s="151">
        <f t="shared" si="7"/>
        <v>0</v>
      </c>
      <c r="R20" s="152" t="str">
        <f t="shared" si="4"/>
        <v/>
      </c>
      <c r="S20" s="153" t="str">
        <f>IF(A20=""," ",VLOOKUP(A20,CATALOGO!$A$1:$L$125,9,FALSE))</f>
        <v xml:space="preserve"> </v>
      </c>
      <c r="T20" s="153" t="str">
        <f>IF(A20=""," ",VLOOKUP(A20,CATALOGO!$A$1:$L$125,10,FALSE))</f>
        <v xml:space="preserve"> </v>
      </c>
      <c r="U20" s="153" t="str">
        <f>IF(A20=""," ",VLOOKUP(A20,CATALOGO!$A$1:$L$125,11,FALSE))</f>
        <v xml:space="preserve"> </v>
      </c>
      <c r="V20" s="153" t="str">
        <f>IF(A20=""," ",VLOOKUP(A20,CATALOGO!$A$1:$L$125,12,FALSE))</f>
        <v xml:space="preserve"> </v>
      </c>
      <c r="W20" s="153" t="str">
        <f>IF(A20=""," ",VLOOKUP(A20,CATALOGO!$A$1:$M$125,13,FALSE))</f>
        <v xml:space="preserve"> </v>
      </c>
    </row>
    <row r="21" spans="1:23" s="154" customFormat="1" ht="24.95" customHeight="1">
      <c r="A21" s="52"/>
      <c r="B21" s="205"/>
      <c r="C21" s="206"/>
      <c r="D21" s="147" t="str">
        <f t="shared" si="0"/>
        <v/>
      </c>
      <c r="E21" s="165" t="str">
        <f t="shared" si="6"/>
        <v/>
      </c>
      <c r="F21" s="166"/>
      <c r="G21" s="166"/>
      <c r="H21" s="167"/>
      <c r="I21" s="147" t="str">
        <f t="shared" si="2"/>
        <v/>
      </c>
      <c r="J21" s="148" t="str">
        <f>IF(D21="","",VLOOKUP(D21,CATALOGO!$B$2:$E$125,4,FALSE))</f>
        <v/>
      </c>
      <c r="K21" s="163"/>
      <c r="L21" s="164"/>
      <c r="M21" s="163"/>
      <c r="N21" s="164"/>
      <c r="O21" s="149" t="str">
        <f t="shared" si="5"/>
        <v/>
      </c>
      <c r="P21" s="150">
        <f t="shared" si="3"/>
        <v>0</v>
      </c>
      <c r="Q21" s="151">
        <f t="shared" si="7"/>
        <v>0</v>
      </c>
      <c r="R21" s="152" t="str">
        <f t="shared" si="4"/>
        <v/>
      </c>
      <c r="S21" s="153" t="str">
        <f>IF(A21=""," ",VLOOKUP(A21,CATALOGO!$A$1:$L$125,9,FALSE))</f>
        <v xml:space="preserve"> </v>
      </c>
      <c r="T21" s="153" t="str">
        <f>IF(A21=""," ",VLOOKUP(A21,CATALOGO!$A$1:$L$125,10,FALSE))</f>
        <v xml:space="preserve"> </v>
      </c>
      <c r="U21" s="153" t="str">
        <f>IF(A21=""," ",VLOOKUP(A21,CATALOGO!$A$1:$L$125,11,FALSE))</f>
        <v xml:space="preserve"> </v>
      </c>
      <c r="V21" s="153" t="str">
        <f>IF(A21=""," ",VLOOKUP(A21,CATALOGO!$A$1:$L$125,12,FALSE))</f>
        <v xml:space="preserve"> </v>
      </c>
      <c r="W21" s="153" t="str">
        <f>IF(A21=""," ",VLOOKUP(A21,CATALOGO!$A$1:$M$125,13,FALSE))</f>
        <v xml:space="preserve"> </v>
      </c>
    </row>
    <row r="22" spans="1:23" s="154" customFormat="1" ht="24.95" customHeight="1">
      <c r="A22" s="52"/>
      <c r="B22" s="205"/>
      <c r="C22" s="206"/>
      <c r="D22" s="147" t="str">
        <f t="shared" si="0"/>
        <v/>
      </c>
      <c r="E22" s="165" t="str">
        <f t="shared" si="6"/>
        <v/>
      </c>
      <c r="F22" s="166"/>
      <c r="G22" s="166"/>
      <c r="H22" s="167"/>
      <c r="I22" s="147" t="str">
        <f t="shared" si="2"/>
        <v/>
      </c>
      <c r="J22" s="148" t="str">
        <f>IF(D22="","",VLOOKUP(D22,CATALOGO!$B$2:$E$125,4,FALSE))</f>
        <v/>
      </c>
      <c r="K22" s="163"/>
      <c r="L22" s="164"/>
      <c r="M22" s="163"/>
      <c r="N22" s="164"/>
      <c r="O22" s="149" t="str">
        <f t="shared" si="5"/>
        <v/>
      </c>
      <c r="P22" s="150">
        <f t="shared" si="3"/>
        <v>0</v>
      </c>
      <c r="Q22" s="151">
        <f t="shared" si="7"/>
        <v>0</v>
      </c>
      <c r="R22" s="152" t="str">
        <f t="shared" si="4"/>
        <v/>
      </c>
      <c r="S22" s="153" t="str">
        <f>IF(A22=""," ",VLOOKUP(A22,CATALOGO!$A$1:$L$125,9,FALSE))</f>
        <v xml:space="preserve"> </v>
      </c>
      <c r="T22" s="153" t="str">
        <f>IF(A22=""," ",VLOOKUP(A22,CATALOGO!$A$1:$L$125,10,FALSE))</f>
        <v xml:space="preserve"> </v>
      </c>
      <c r="U22" s="153" t="str">
        <f>IF(A22=""," ",VLOOKUP(A22,CATALOGO!$A$1:$L$125,11,FALSE))</f>
        <v xml:space="preserve"> </v>
      </c>
      <c r="V22" s="153" t="str">
        <f>IF(A22=""," ",VLOOKUP(A22,CATALOGO!$A$1:$L$125,12,FALSE))</f>
        <v xml:space="preserve"> </v>
      </c>
      <c r="W22" s="153" t="str">
        <f>IF(A22=""," ",VLOOKUP(A22,CATALOGO!$A$1:$M$125,13,FALSE))</f>
        <v xml:space="preserve"> </v>
      </c>
    </row>
    <row r="23" spans="1:23" s="154" customFormat="1" ht="24.95" customHeight="1">
      <c r="A23" s="52"/>
      <c r="B23" s="205"/>
      <c r="C23" s="206"/>
      <c r="D23" s="147" t="str">
        <f t="shared" si="0"/>
        <v/>
      </c>
      <c r="E23" s="165" t="str">
        <f t="shared" si="6"/>
        <v/>
      </c>
      <c r="F23" s="166"/>
      <c r="G23" s="166"/>
      <c r="H23" s="167"/>
      <c r="I23" s="147" t="str">
        <f t="shared" si="2"/>
        <v/>
      </c>
      <c r="J23" s="148" t="str">
        <f>IF(D23="","",VLOOKUP(D23,CATALOGO!$B$2:$E$125,4,FALSE))</f>
        <v/>
      </c>
      <c r="K23" s="163"/>
      <c r="L23" s="164"/>
      <c r="M23" s="163"/>
      <c r="N23" s="164"/>
      <c r="O23" s="149" t="str">
        <f t="shared" si="5"/>
        <v/>
      </c>
      <c r="P23" s="150">
        <f t="shared" si="3"/>
        <v>0</v>
      </c>
      <c r="Q23" s="151">
        <f t="shared" si="7"/>
        <v>0</v>
      </c>
      <c r="R23" s="152" t="str">
        <f t="shared" si="4"/>
        <v/>
      </c>
      <c r="S23" s="153" t="str">
        <f>IF(A23=""," ",VLOOKUP(A23,CATALOGO!$A$1:$L$125,9,FALSE))</f>
        <v xml:space="preserve"> </v>
      </c>
      <c r="T23" s="153" t="str">
        <f>IF(A23=""," ",VLOOKUP(A23,CATALOGO!$A$1:$L$125,10,FALSE))</f>
        <v xml:space="preserve"> </v>
      </c>
      <c r="U23" s="153" t="str">
        <f>IF(A23=""," ",VLOOKUP(A23,CATALOGO!$A$1:$L$125,11,FALSE))</f>
        <v xml:space="preserve"> </v>
      </c>
      <c r="V23" s="153" t="str">
        <f>IF(A23=""," ",VLOOKUP(A23,CATALOGO!$A$1:$L$125,12,FALSE))</f>
        <v xml:space="preserve"> </v>
      </c>
      <c r="W23" s="153" t="str">
        <f>IF(A23=""," ",VLOOKUP(A23,CATALOGO!$A$1:$M$125,13,FALSE))</f>
        <v xml:space="preserve"> </v>
      </c>
    </row>
    <row r="24" spans="1:23" s="154" customFormat="1" ht="24.95" customHeight="1">
      <c r="A24" s="52"/>
      <c r="B24" s="205"/>
      <c r="C24" s="206"/>
      <c r="D24" s="147" t="str">
        <f t="shared" si="0"/>
        <v/>
      </c>
      <c r="E24" s="165" t="str">
        <f t="shared" si="6"/>
        <v/>
      </c>
      <c r="F24" s="166"/>
      <c r="G24" s="166"/>
      <c r="H24" s="167"/>
      <c r="I24" s="147" t="str">
        <f t="shared" si="2"/>
        <v/>
      </c>
      <c r="J24" s="148" t="str">
        <f>IF(D24="","",VLOOKUP(D24,CATALOGO!$B$2:$E$125,4,FALSE))</f>
        <v/>
      </c>
      <c r="K24" s="163"/>
      <c r="L24" s="164"/>
      <c r="M24" s="163"/>
      <c r="N24" s="164"/>
      <c r="O24" s="149" t="str">
        <f t="shared" si="5"/>
        <v/>
      </c>
      <c r="P24" s="150">
        <f t="shared" si="3"/>
        <v>0</v>
      </c>
      <c r="Q24" s="151">
        <f t="shared" si="7"/>
        <v>0</v>
      </c>
      <c r="R24" s="152" t="str">
        <f t="shared" si="4"/>
        <v/>
      </c>
      <c r="S24" s="153" t="str">
        <f>IF(A24=""," ",VLOOKUP(A24,CATALOGO!$A$1:$L$125,9,FALSE))</f>
        <v xml:space="preserve"> </v>
      </c>
      <c r="T24" s="153" t="str">
        <f>IF(A24=""," ",VLOOKUP(A24,CATALOGO!$A$1:$L$125,10,FALSE))</f>
        <v xml:space="preserve"> </v>
      </c>
      <c r="U24" s="153" t="str">
        <f>IF(A24=""," ",VLOOKUP(A24,CATALOGO!$A$1:$L$125,11,FALSE))</f>
        <v xml:space="preserve"> </v>
      </c>
      <c r="V24" s="153" t="str">
        <f>IF(A24=""," ",VLOOKUP(A24,CATALOGO!$A$1:$L$125,12,FALSE))</f>
        <v xml:space="preserve"> </v>
      </c>
      <c r="W24" s="153" t="str">
        <f>IF(A24=""," ",VLOOKUP(A24,CATALOGO!$A$1:$M$125,13,FALSE))</f>
        <v xml:space="preserve"> </v>
      </c>
    </row>
    <row r="25" spans="1:23" s="154" customFormat="1" ht="24.95" customHeight="1">
      <c r="A25" s="52"/>
      <c r="B25" s="205"/>
      <c r="C25" s="206"/>
      <c r="D25" s="147" t="str">
        <f t="shared" si="0"/>
        <v/>
      </c>
      <c r="E25" s="165" t="str">
        <f t="shared" si="6"/>
        <v/>
      </c>
      <c r="F25" s="166"/>
      <c r="G25" s="166"/>
      <c r="H25" s="167"/>
      <c r="I25" s="147" t="str">
        <f t="shared" si="2"/>
        <v/>
      </c>
      <c r="J25" s="148" t="str">
        <f>IF(D25="","",VLOOKUP(D25,CATALOGO!$B$2:$E$125,4,FALSE))</f>
        <v/>
      </c>
      <c r="K25" s="163"/>
      <c r="L25" s="164"/>
      <c r="M25" s="163"/>
      <c r="N25" s="164"/>
      <c r="O25" s="149" t="str">
        <f t="shared" si="5"/>
        <v/>
      </c>
      <c r="P25" s="150">
        <f t="shared" si="3"/>
        <v>0</v>
      </c>
      <c r="Q25" s="151">
        <f t="shared" si="7"/>
        <v>0</v>
      </c>
      <c r="R25" s="152" t="str">
        <f t="shared" si="4"/>
        <v/>
      </c>
      <c r="S25" s="153" t="str">
        <f>IF(A25=""," ",VLOOKUP(A25,CATALOGO!$A$1:$L$125,9,FALSE))</f>
        <v xml:space="preserve"> </v>
      </c>
      <c r="T25" s="153" t="str">
        <f>IF(A25=""," ",VLOOKUP(A25,CATALOGO!$A$1:$L$125,10,FALSE))</f>
        <v xml:space="preserve"> </v>
      </c>
      <c r="U25" s="153" t="str">
        <f>IF(A25=""," ",VLOOKUP(A25,CATALOGO!$A$1:$L$125,11,FALSE))</f>
        <v xml:space="preserve"> </v>
      </c>
      <c r="V25" s="153" t="str">
        <f>IF(A25=""," ",VLOOKUP(A25,CATALOGO!$A$1:$L$125,12,FALSE))</f>
        <v xml:space="preserve"> </v>
      </c>
      <c r="W25" s="153" t="str">
        <f>IF(A25=""," ",VLOOKUP(A25,CATALOGO!$A$1:$M$125,13,FALSE))</f>
        <v xml:space="preserve"> </v>
      </c>
    </row>
    <row r="26" spans="1:23" s="154" customFormat="1" ht="24.95" customHeight="1">
      <c r="A26" s="52"/>
      <c r="B26" s="205"/>
      <c r="C26" s="206"/>
      <c r="D26" s="147" t="str">
        <f t="shared" si="0"/>
        <v/>
      </c>
      <c r="E26" s="165" t="str">
        <f t="shared" si="6"/>
        <v/>
      </c>
      <c r="F26" s="166"/>
      <c r="G26" s="166"/>
      <c r="H26" s="167"/>
      <c r="I26" s="147" t="str">
        <f t="shared" si="2"/>
        <v/>
      </c>
      <c r="J26" s="148" t="str">
        <f>IF(D26="","",VLOOKUP(D26,CATALOGO!$B$2:$E$125,4,FALSE))</f>
        <v/>
      </c>
      <c r="K26" s="163"/>
      <c r="L26" s="164"/>
      <c r="M26" s="163"/>
      <c r="N26" s="164"/>
      <c r="O26" s="149" t="str">
        <f t="shared" si="5"/>
        <v/>
      </c>
      <c r="P26" s="150">
        <f t="shared" si="3"/>
        <v>0</v>
      </c>
      <c r="Q26" s="151">
        <f t="shared" si="7"/>
        <v>0</v>
      </c>
      <c r="R26" s="152" t="str">
        <f t="shared" si="4"/>
        <v/>
      </c>
      <c r="S26" s="153" t="str">
        <f>IF(A26=""," ",VLOOKUP(A26,CATALOGO!$A$1:$L$125,9,FALSE))</f>
        <v xml:space="preserve"> </v>
      </c>
      <c r="T26" s="153" t="str">
        <f>IF(A26=""," ",VLOOKUP(A26,CATALOGO!$A$1:$L$125,10,FALSE))</f>
        <v xml:space="preserve"> </v>
      </c>
      <c r="U26" s="153" t="str">
        <f>IF(A26=""," ",VLOOKUP(A26,CATALOGO!$A$1:$L$125,11,FALSE))</f>
        <v xml:space="preserve"> </v>
      </c>
      <c r="V26" s="153" t="str">
        <f>IF(A26=""," ",VLOOKUP(A26,CATALOGO!$A$1:$L$125,12,FALSE))</f>
        <v xml:space="preserve"> </v>
      </c>
      <c r="W26" s="153" t="str">
        <f>IF(A26=""," ",VLOOKUP(A26,CATALOGO!$A$1:$M$125,13,FALSE))</f>
        <v xml:space="preserve"> </v>
      </c>
    </row>
    <row r="27" spans="1:23" s="154" customFormat="1" ht="24.95" customHeight="1">
      <c r="A27" s="52"/>
      <c r="B27" s="205"/>
      <c r="C27" s="206"/>
      <c r="D27" s="147" t="str">
        <f t="shared" si="0"/>
        <v/>
      </c>
      <c r="E27" s="165" t="str">
        <f t="shared" si="6"/>
        <v/>
      </c>
      <c r="F27" s="166"/>
      <c r="G27" s="166"/>
      <c r="H27" s="167"/>
      <c r="I27" s="147" t="str">
        <f t="shared" si="2"/>
        <v/>
      </c>
      <c r="J27" s="148" t="str">
        <f>IF(D27="","",VLOOKUP(D27,CATALOGO!$B$2:$E$125,4,FALSE))</f>
        <v/>
      </c>
      <c r="K27" s="163"/>
      <c r="L27" s="164"/>
      <c r="M27" s="163"/>
      <c r="N27" s="164"/>
      <c r="O27" s="149" t="str">
        <f t="shared" si="5"/>
        <v/>
      </c>
      <c r="P27" s="150">
        <f t="shared" si="3"/>
        <v>0</v>
      </c>
      <c r="Q27" s="151">
        <f t="shared" si="7"/>
        <v>0</v>
      </c>
      <c r="R27" s="152" t="str">
        <f t="shared" si="4"/>
        <v/>
      </c>
      <c r="S27" s="153" t="str">
        <f>IF(A27=""," ",VLOOKUP(A27,CATALOGO!$A$1:$L$125,9,FALSE))</f>
        <v xml:space="preserve"> </v>
      </c>
      <c r="T27" s="153" t="str">
        <f>IF(A27=""," ",VLOOKUP(A27,CATALOGO!$A$1:$L$125,10,FALSE))</f>
        <v xml:space="preserve"> </v>
      </c>
      <c r="U27" s="153" t="str">
        <f>IF(A27=""," ",VLOOKUP(A27,CATALOGO!$A$1:$L$125,11,FALSE))</f>
        <v xml:space="preserve"> </v>
      </c>
      <c r="V27" s="153" t="str">
        <f>IF(A27=""," ",VLOOKUP(A27,CATALOGO!$A$1:$L$125,12,FALSE))</f>
        <v xml:space="preserve"> </v>
      </c>
      <c r="W27" s="153" t="str">
        <f>IF(A27=""," ",VLOOKUP(A27,CATALOGO!$A$1:$M$125,13,FALSE))</f>
        <v xml:space="preserve"> </v>
      </c>
    </row>
    <row r="28" spans="1:23" s="154" customFormat="1" ht="24.95" customHeight="1">
      <c r="A28" s="52"/>
      <c r="B28" s="205"/>
      <c r="C28" s="206"/>
      <c r="D28" s="147" t="str">
        <f t="shared" si="0"/>
        <v/>
      </c>
      <c r="E28" s="165" t="str">
        <f t="shared" si="6"/>
        <v/>
      </c>
      <c r="F28" s="166"/>
      <c r="G28" s="166"/>
      <c r="H28" s="167"/>
      <c r="I28" s="147" t="str">
        <f t="shared" si="2"/>
        <v/>
      </c>
      <c r="J28" s="148" t="str">
        <f>IF(D28="","",VLOOKUP(D28,CATALOGO!$B$2:$E$125,4,FALSE))</f>
        <v/>
      </c>
      <c r="K28" s="163"/>
      <c r="L28" s="164"/>
      <c r="M28" s="163"/>
      <c r="N28" s="164"/>
      <c r="O28" s="149" t="str">
        <f t="shared" si="5"/>
        <v/>
      </c>
      <c r="P28" s="150">
        <f t="shared" si="3"/>
        <v>0</v>
      </c>
      <c r="Q28" s="151">
        <f t="shared" si="7"/>
        <v>0</v>
      </c>
      <c r="R28" s="152" t="str">
        <f t="shared" si="4"/>
        <v/>
      </c>
      <c r="S28" s="153" t="str">
        <f>IF(A28=""," ",VLOOKUP(A28,CATALOGO!$A$1:$L$125,9,FALSE))</f>
        <v xml:space="preserve"> </v>
      </c>
      <c r="T28" s="153" t="str">
        <f>IF(A28=""," ",VLOOKUP(A28,CATALOGO!$A$1:$L$125,10,FALSE))</f>
        <v xml:space="preserve"> </v>
      </c>
      <c r="U28" s="153" t="str">
        <f>IF(A28=""," ",VLOOKUP(A28,CATALOGO!$A$1:$L$125,11,FALSE))</f>
        <v xml:space="preserve"> </v>
      </c>
      <c r="V28" s="153" t="str">
        <f>IF(A28=""," ",VLOOKUP(A28,CATALOGO!$A$1:$L$125,12,FALSE))</f>
        <v xml:space="preserve"> </v>
      </c>
      <c r="W28" s="153" t="str">
        <f>IF(A28=""," ",VLOOKUP(A28,CATALOGO!$A$1:$M$125,13,FALSE))</f>
        <v xml:space="preserve"> </v>
      </c>
    </row>
    <row r="29" spans="1:23" s="154" customFormat="1" ht="24.95" customHeight="1">
      <c r="A29" s="52"/>
      <c r="B29" s="205"/>
      <c r="C29" s="206"/>
      <c r="D29" s="147" t="str">
        <f t="shared" si="0"/>
        <v/>
      </c>
      <c r="E29" s="165" t="str">
        <f t="shared" si="6"/>
        <v/>
      </c>
      <c r="F29" s="166"/>
      <c r="G29" s="166"/>
      <c r="H29" s="167"/>
      <c r="I29" s="147" t="str">
        <f t="shared" si="2"/>
        <v/>
      </c>
      <c r="J29" s="148" t="str">
        <f>IF(D29="","",VLOOKUP(D29,CATALOGO!$B$2:$E$125,4,FALSE))</f>
        <v/>
      </c>
      <c r="K29" s="163"/>
      <c r="L29" s="164"/>
      <c r="M29" s="163"/>
      <c r="N29" s="164"/>
      <c r="O29" s="149" t="str">
        <f t="shared" si="5"/>
        <v/>
      </c>
      <c r="P29" s="150">
        <f t="shared" si="3"/>
        <v>0</v>
      </c>
      <c r="Q29" s="151">
        <f t="shared" si="7"/>
        <v>0</v>
      </c>
      <c r="R29" s="152" t="str">
        <f t="shared" si="4"/>
        <v/>
      </c>
      <c r="S29" s="153" t="str">
        <f>IF(A29=""," ",VLOOKUP(A29,CATALOGO!$A$1:$L$125,9,FALSE))</f>
        <v xml:space="preserve"> </v>
      </c>
      <c r="T29" s="153" t="str">
        <f>IF(A29=""," ",VLOOKUP(A29,CATALOGO!$A$1:$L$125,10,FALSE))</f>
        <v xml:space="preserve"> </v>
      </c>
      <c r="U29" s="153" t="str">
        <f>IF(A29=""," ",VLOOKUP(A29,CATALOGO!$A$1:$L$125,11,FALSE))</f>
        <v xml:space="preserve"> </v>
      </c>
      <c r="V29" s="153" t="str">
        <f>IF(A29=""," ",VLOOKUP(A29,CATALOGO!$A$1:$L$125,12,FALSE))</f>
        <v xml:space="preserve"> </v>
      </c>
      <c r="W29" s="153" t="str">
        <f>IF(A29=""," ",VLOOKUP(A29,CATALOGO!$A$1:$M$125,13,FALSE))</f>
        <v xml:space="preserve"> </v>
      </c>
    </row>
    <row r="30" spans="1:23" s="154" customFormat="1" ht="24.95" customHeight="1">
      <c r="A30" s="52"/>
      <c r="B30" s="205"/>
      <c r="C30" s="206"/>
      <c r="D30" s="147" t="str">
        <f t="shared" si="0"/>
        <v/>
      </c>
      <c r="E30" s="165" t="str">
        <f t="shared" si="6"/>
        <v/>
      </c>
      <c r="F30" s="166"/>
      <c r="G30" s="166"/>
      <c r="H30" s="167"/>
      <c r="I30" s="147" t="str">
        <f t="shared" si="2"/>
        <v/>
      </c>
      <c r="J30" s="148" t="str">
        <f>IF(D30="","",VLOOKUP(D30,CATALOGO!$B$2:$E$125,4,FALSE))</f>
        <v/>
      </c>
      <c r="K30" s="163"/>
      <c r="L30" s="164"/>
      <c r="M30" s="163"/>
      <c r="N30" s="164"/>
      <c r="O30" s="149" t="str">
        <f t="shared" si="5"/>
        <v/>
      </c>
      <c r="P30" s="150">
        <f t="shared" si="3"/>
        <v>0</v>
      </c>
      <c r="Q30" s="151">
        <f t="shared" si="7"/>
        <v>0</v>
      </c>
      <c r="R30" s="152" t="str">
        <f t="shared" si="4"/>
        <v/>
      </c>
      <c r="S30" s="153" t="str">
        <f>IF(A30=""," ",VLOOKUP(A30,CATALOGO!$A$1:$L$125,9,FALSE))</f>
        <v xml:space="preserve"> </v>
      </c>
      <c r="T30" s="153" t="str">
        <f>IF(A30=""," ",VLOOKUP(A30,CATALOGO!$A$1:$L$125,10,FALSE))</f>
        <v xml:space="preserve"> </v>
      </c>
      <c r="U30" s="153" t="str">
        <f>IF(A30=""," ",VLOOKUP(A30,CATALOGO!$A$1:$L$125,11,FALSE))</f>
        <v xml:space="preserve"> </v>
      </c>
      <c r="V30" s="153" t="str">
        <f>IF(A30=""," ",VLOOKUP(A30,CATALOGO!$A$1:$L$125,12,FALSE))</f>
        <v xml:space="preserve"> </v>
      </c>
      <c r="W30" s="153" t="str">
        <f>IF(A30=""," ",VLOOKUP(A30,CATALOGO!$A$1:$M$125,13,FALSE))</f>
        <v xml:space="preserve"> </v>
      </c>
    </row>
    <row r="31" spans="1:23" s="154" customFormat="1" ht="24.95" customHeight="1">
      <c r="A31" s="52"/>
      <c r="B31" s="205"/>
      <c r="C31" s="206"/>
      <c r="D31" s="147" t="str">
        <f t="shared" si="0"/>
        <v/>
      </c>
      <c r="E31" s="165" t="str">
        <f t="shared" si="6"/>
        <v/>
      </c>
      <c r="F31" s="166"/>
      <c r="G31" s="166"/>
      <c r="H31" s="167"/>
      <c r="I31" s="147" t="str">
        <f t="shared" si="2"/>
        <v/>
      </c>
      <c r="J31" s="148" t="str">
        <f>IF(D31="","",VLOOKUP(D31,CATALOGO!$B$2:$E$125,4,FALSE))</f>
        <v/>
      </c>
      <c r="K31" s="163"/>
      <c r="L31" s="164"/>
      <c r="M31" s="163"/>
      <c r="N31" s="164"/>
      <c r="O31" s="149" t="str">
        <f t="shared" si="5"/>
        <v/>
      </c>
      <c r="P31" s="150">
        <f t="shared" si="3"/>
        <v>0</v>
      </c>
      <c r="Q31" s="151">
        <f t="shared" si="7"/>
        <v>0</v>
      </c>
      <c r="R31" s="152" t="str">
        <f t="shared" si="4"/>
        <v/>
      </c>
      <c r="S31" s="153" t="str">
        <f>IF(A31=""," ",VLOOKUP(A31,CATALOGO!$A$1:$L$125,9,FALSE))</f>
        <v xml:space="preserve"> </v>
      </c>
      <c r="T31" s="153" t="str">
        <f>IF(A31=""," ",VLOOKUP(A31,CATALOGO!$A$1:$L$125,10,FALSE))</f>
        <v xml:space="preserve"> </v>
      </c>
      <c r="U31" s="153" t="str">
        <f>IF(A31=""," ",VLOOKUP(A31,CATALOGO!$A$1:$L$125,11,FALSE))</f>
        <v xml:space="preserve"> </v>
      </c>
      <c r="V31" s="153" t="str">
        <f>IF(A31=""," ",VLOOKUP(A31,CATALOGO!$A$1:$L$125,12,FALSE))</f>
        <v xml:space="preserve"> </v>
      </c>
      <c r="W31" s="153" t="str">
        <f>IF(A31=""," ",VLOOKUP(A31,CATALOGO!$A$1:$M$125,13,FALSE))</f>
        <v xml:space="preserve"> </v>
      </c>
    </row>
    <row r="32" spans="1:23" s="154" customFormat="1" ht="24.95" customHeight="1">
      <c r="A32" s="52"/>
      <c r="B32" s="205"/>
      <c r="C32" s="206"/>
      <c r="D32" s="147" t="str">
        <f t="shared" si="0"/>
        <v/>
      </c>
      <c r="E32" s="165" t="str">
        <f t="shared" si="6"/>
        <v/>
      </c>
      <c r="F32" s="166"/>
      <c r="G32" s="166"/>
      <c r="H32" s="167"/>
      <c r="I32" s="147" t="str">
        <f t="shared" si="2"/>
        <v/>
      </c>
      <c r="J32" s="148" t="str">
        <f>IF(D32="","",VLOOKUP(D32,CATALOGO!$B$2:$E$125,4,FALSE))</f>
        <v/>
      </c>
      <c r="K32" s="163"/>
      <c r="L32" s="164"/>
      <c r="M32" s="163"/>
      <c r="N32" s="164"/>
      <c r="O32" s="149" t="str">
        <f t="shared" si="5"/>
        <v/>
      </c>
      <c r="P32" s="150">
        <f t="shared" si="3"/>
        <v>0</v>
      </c>
      <c r="Q32" s="151">
        <f t="shared" si="7"/>
        <v>0</v>
      </c>
      <c r="R32" s="152" t="str">
        <f t="shared" si="4"/>
        <v/>
      </c>
      <c r="S32" s="153" t="str">
        <f>IF(A32=""," ",VLOOKUP(A32,CATALOGO!$A$1:$L$125,9,FALSE))</f>
        <v xml:space="preserve"> </v>
      </c>
      <c r="T32" s="153" t="str">
        <f>IF(A32=""," ",VLOOKUP(A32,CATALOGO!$A$1:$L$125,10,FALSE))</f>
        <v xml:space="preserve"> </v>
      </c>
      <c r="U32" s="153" t="str">
        <f>IF(A32=""," ",VLOOKUP(A32,CATALOGO!$A$1:$L$125,11,FALSE))</f>
        <v xml:space="preserve"> </v>
      </c>
      <c r="V32" s="153" t="str">
        <f>IF(A32=""," ",VLOOKUP(A32,CATALOGO!$A$1:$L$125,12,FALSE))</f>
        <v xml:space="preserve"> </v>
      </c>
      <c r="W32" s="153" t="str">
        <f>IF(A32=""," ",VLOOKUP(A32,CATALOGO!$A$1:$M$125,13,FALSE))</f>
        <v xml:space="preserve"> </v>
      </c>
    </row>
    <row r="33" spans="1:23" s="154" customFormat="1" ht="24.95" customHeight="1">
      <c r="A33" s="52"/>
      <c r="B33" s="205"/>
      <c r="C33" s="206"/>
      <c r="D33" s="147" t="str">
        <f t="shared" si="0"/>
        <v/>
      </c>
      <c r="E33" s="165" t="str">
        <f t="shared" si="6"/>
        <v/>
      </c>
      <c r="F33" s="166"/>
      <c r="G33" s="166"/>
      <c r="H33" s="167"/>
      <c r="I33" s="147" t="str">
        <f t="shared" si="2"/>
        <v/>
      </c>
      <c r="J33" s="148" t="str">
        <f>IF(D33="","",VLOOKUP(D33,CATALOGO!$B$2:$E$125,4,FALSE))</f>
        <v/>
      </c>
      <c r="K33" s="163"/>
      <c r="L33" s="164"/>
      <c r="M33" s="163"/>
      <c r="N33" s="164"/>
      <c r="O33" s="149" t="str">
        <f t="shared" si="5"/>
        <v/>
      </c>
      <c r="P33" s="150">
        <f t="shared" si="3"/>
        <v>0</v>
      </c>
      <c r="Q33" s="151">
        <f t="shared" si="7"/>
        <v>0</v>
      </c>
      <c r="R33" s="152" t="str">
        <f t="shared" si="4"/>
        <v/>
      </c>
      <c r="S33" s="153" t="str">
        <f>IF(A33=""," ",VLOOKUP(A33,CATALOGO!$A$1:$L$125,9,FALSE))</f>
        <v xml:space="preserve"> </v>
      </c>
      <c r="T33" s="153" t="str">
        <f>IF(A33=""," ",VLOOKUP(A33,CATALOGO!$A$1:$L$125,10,FALSE))</f>
        <v xml:space="preserve"> </v>
      </c>
      <c r="U33" s="153" t="str">
        <f>IF(A33=""," ",VLOOKUP(A33,CATALOGO!$A$1:$L$125,11,FALSE))</f>
        <v xml:space="preserve"> </v>
      </c>
      <c r="V33" s="153" t="str">
        <f>IF(A33=""," ",VLOOKUP(A33,CATALOGO!$A$1:$L$125,12,FALSE))</f>
        <v xml:space="preserve"> </v>
      </c>
      <c r="W33" s="153" t="str">
        <f>IF(A33=""," ",VLOOKUP(A33,CATALOGO!$A$1:$M$125,13,FALSE))</f>
        <v xml:space="preserve"> </v>
      </c>
    </row>
    <row r="34" spans="1:23" s="154" customFormat="1" ht="24.95" customHeight="1">
      <c r="A34" s="52"/>
      <c r="B34" s="205"/>
      <c r="C34" s="206"/>
      <c r="D34" s="147" t="str">
        <f t="shared" si="0"/>
        <v/>
      </c>
      <c r="E34" s="165" t="str">
        <f t="shared" si="6"/>
        <v/>
      </c>
      <c r="F34" s="166"/>
      <c r="G34" s="166"/>
      <c r="H34" s="167"/>
      <c r="I34" s="147" t="str">
        <f t="shared" si="2"/>
        <v/>
      </c>
      <c r="J34" s="148" t="str">
        <f>IF(D34="","",VLOOKUP(D34,CATALOGO!$B$2:$E$125,4,FALSE))</f>
        <v/>
      </c>
      <c r="K34" s="163"/>
      <c r="L34" s="164"/>
      <c r="M34" s="163"/>
      <c r="N34" s="164"/>
      <c r="O34" s="149" t="str">
        <f t="shared" si="5"/>
        <v/>
      </c>
      <c r="P34" s="150">
        <f t="shared" si="3"/>
        <v>0</v>
      </c>
      <c r="Q34" s="151">
        <f t="shared" si="7"/>
        <v>0</v>
      </c>
      <c r="R34" s="152" t="str">
        <f t="shared" si="4"/>
        <v/>
      </c>
      <c r="S34" s="153" t="str">
        <f>IF(A34=""," ",VLOOKUP(A34,CATALOGO!$A$1:$L$125,9,FALSE))</f>
        <v xml:space="preserve"> </v>
      </c>
      <c r="T34" s="153" t="str">
        <f>IF(A34=""," ",VLOOKUP(A34,CATALOGO!$A$1:$L$125,10,FALSE))</f>
        <v xml:space="preserve"> </v>
      </c>
      <c r="U34" s="153" t="str">
        <f>IF(A34=""," ",VLOOKUP(A34,CATALOGO!$A$1:$L$125,11,FALSE))</f>
        <v xml:space="preserve"> </v>
      </c>
      <c r="V34" s="153" t="str">
        <f>IF(A34=""," ",VLOOKUP(A34,CATALOGO!$A$1:$L$125,12,FALSE))</f>
        <v xml:space="preserve"> </v>
      </c>
      <c r="W34" s="153" t="str">
        <f>IF(A34=""," ",VLOOKUP(A34,CATALOGO!$A$1:$M$125,13,FALSE))</f>
        <v xml:space="preserve"> </v>
      </c>
    </row>
    <row r="35" spans="1:23" s="154" customFormat="1" ht="24.95" customHeight="1">
      <c r="A35" s="52"/>
      <c r="B35" s="205"/>
      <c r="C35" s="206"/>
      <c r="D35" s="147" t="str">
        <f t="shared" si="0"/>
        <v/>
      </c>
      <c r="E35" s="165" t="str">
        <f t="shared" si="6"/>
        <v/>
      </c>
      <c r="F35" s="166"/>
      <c r="G35" s="166"/>
      <c r="H35" s="167"/>
      <c r="I35" s="147" t="str">
        <f t="shared" si="2"/>
        <v/>
      </c>
      <c r="J35" s="148" t="str">
        <f>IF(D35="","",VLOOKUP(D35,CATALOGO!$B$2:$E$125,4,FALSE))</f>
        <v/>
      </c>
      <c r="K35" s="163"/>
      <c r="L35" s="164"/>
      <c r="M35" s="163"/>
      <c r="N35" s="164"/>
      <c r="O35" s="149" t="str">
        <f t="shared" si="5"/>
        <v/>
      </c>
      <c r="P35" s="150">
        <f t="shared" si="3"/>
        <v>0</v>
      </c>
      <c r="Q35" s="151">
        <f t="shared" si="7"/>
        <v>0</v>
      </c>
      <c r="R35" s="152" t="str">
        <f t="shared" si="4"/>
        <v/>
      </c>
      <c r="S35" s="153" t="str">
        <f>IF(A35=""," ",VLOOKUP(A35,CATALOGO!$A$1:$L$125,9,FALSE))</f>
        <v xml:space="preserve"> </v>
      </c>
      <c r="T35" s="153" t="str">
        <f>IF(A35=""," ",VLOOKUP(A35,CATALOGO!$A$1:$L$125,10,FALSE))</f>
        <v xml:space="preserve"> </v>
      </c>
      <c r="U35" s="153" t="str">
        <f>IF(A35=""," ",VLOOKUP(A35,CATALOGO!$A$1:$L$125,11,FALSE))</f>
        <v xml:space="preserve"> </v>
      </c>
      <c r="V35" s="153" t="str">
        <f>IF(A35=""," ",VLOOKUP(A35,CATALOGO!$A$1:$L$125,12,FALSE))</f>
        <v xml:space="preserve"> </v>
      </c>
      <c r="W35" s="153" t="str">
        <f>IF(A35=""," ",VLOOKUP(A35,CATALOGO!$A$1:$M$125,13,FALSE))</f>
        <v xml:space="preserve"> </v>
      </c>
    </row>
    <row r="36" spans="1:23" s="154" customFormat="1" ht="24.95" customHeight="1">
      <c r="A36" s="52"/>
      <c r="B36" s="205"/>
      <c r="C36" s="206"/>
      <c r="D36" s="147" t="str">
        <f t="shared" si="0"/>
        <v/>
      </c>
      <c r="E36" s="165" t="str">
        <f t="shared" si="6"/>
        <v/>
      </c>
      <c r="F36" s="166"/>
      <c r="G36" s="166"/>
      <c r="H36" s="167"/>
      <c r="I36" s="147" t="str">
        <f t="shared" si="2"/>
        <v/>
      </c>
      <c r="J36" s="148" t="str">
        <f>IF(D36="","",VLOOKUP(D36,CATALOGO!$B$2:$E$125,4,FALSE))</f>
        <v/>
      </c>
      <c r="K36" s="163"/>
      <c r="L36" s="164"/>
      <c r="M36" s="163"/>
      <c r="N36" s="164"/>
      <c r="O36" s="149" t="str">
        <f t="shared" si="5"/>
        <v/>
      </c>
      <c r="P36" s="150">
        <f t="shared" si="3"/>
        <v>0</v>
      </c>
      <c r="Q36" s="151">
        <f t="shared" si="7"/>
        <v>0</v>
      </c>
      <c r="R36" s="152" t="str">
        <f t="shared" si="4"/>
        <v/>
      </c>
      <c r="S36" s="153" t="str">
        <f>IF(A36=""," ",VLOOKUP(A36,CATALOGO!$A$1:$L$125,9,FALSE))</f>
        <v xml:space="preserve"> </v>
      </c>
      <c r="T36" s="153" t="str">
        <f>IF(A36=""," ",VLOOKUP(A36,CATALOGO!$A$1:$L$125,10,FALSE))</f>
        <v xml:space="preserve"> </v>
      </c>
      <c r="U36" s="153" t="str">
        <f>IF(A36=""," ",VLOOKUP(A36,CATALOGO!$A$1:$L$125,11,FALSE))</f>
        <v xml:space="preserve"> </v>
      </c>
      <c r="V36" s="153" t="str">
        <f>IF(A36=""," ",VLOOKUP(A36,CATALOGO!$A$1:$L$125,12,FALSE))</f>
        <v xml:space="preserve"> </v>
      </c>
      <c r="W36" s="153" t="str">
        <f>IF(A36=""," ",VLOOKUP(A36,CATALOGO!$A$1:$M$125,13,FALSE))</f>
        <v xml:space="preserve"> </v>
      </c>
    </row>
    <row r="37" spans="1:23" s="154" customFormat="1" ht="24.95" customHeight="1">
      <c r="A37" s="52"/>
      <c r="B37" s="205"/>
      <c r="C37" s="206"/>
      <c r="D37" s="147" t="str">
        <f t="shared" si="0"/>
        <v/>
      </c>
      <c r="E37" s="165" t="str">
        <f t="shared" si="6"/>
        <v/>
      </c>
      <c r="F37" s="166"/>
      <c r="G37" s="166"/>
      <c r="H37" s="167"/>
      <c r="I37" s="147" t="str">
        <f t="shared" si="2"/>
        <v/>
      </c>
      <c r="J37" s="148" t="str">
        <f>IF(D37="","",VLOOKUP(D37,CATALOGO!$B$2:$E$125,4,FALSE))</f>
        <v/>
      </c>
      <c r="K37" s="163"/>
      <c r="L37" s="164"/>
      <c r="M37" s="163"/>
      <c r="N37" s="164"/>
      <c r="O37" s="149" t="str">
        <f t="shared" si="5"/>
        <v/>
      </c>
      <c r="P37" s="150">
        <f t="shared" si="3"/>
        <v>0</v>
      </c>
      <c r="Q37" s="151">
        <f t="shared" si="7"/>
        <v>0</v>
      </c>
      <c r="R37" s="152" t="str">
        <f t="shared" si="4"/>
        <v/>
      </c>
      <c r="S37" s="153" t="str">
        <f>IF(A37=""," ",VLOOKUP(A37,CATALOGO!$A$1:$L$125,9,FALSE))</f>
        <v xml:space="preserve"> </v>
      </c>
      <c r="T37" s="153" t="str">
        <f>IF(A37=""," ",VLOOKUP(A37,CATALOGO!$A$1:$L$125,10,FALSE))</f>
        <v xml:space="preserve"> </v>
      </c>
      <c r="U37" s="153" t="str">
        <f>IF(A37=""," ",VLOOKUP(A37,CATALOGO!$A$1:$L$125,11,FALSE))</f>
        <v xml:space="preserve"> </v>
      </c>
      <c r="V37" s="153" t="str">
        <f>IF(A37=""," ",VLOOKUP(A37,CATALOGO!$A$1:$L$125,12,FALSE))</f>
        <v xml:space="preserve"> </v>
      </c>
      <c r="W37" s="153" t="str">
        <f>IF(A37=""," ",VLOOKUP(A37,CATALOGO!$A$1:$M$125,13,FALSE))</f>
        <v xml:space="preserve"> </v>
      </c>
    </row>
    <row r="38" spans="1:23" s="154" customFormat="1" ht="24.95" customHeight="1">
      <c r="A38" s="52"/>
      <c r="B38" s="205"/>
      <c r="C38" s="206"/>
      <c r="D38" s="147" t="str">
        <f t="shared" si="0"/>
        <v/>
      </c>
      <c r="E38" s="165" t="str">
        <f t="shared" si="6"/>
        <v/>
      </c>
      <c r="F38" s="166"/>
      <c r="G38" s="166"/>
      <c r="H38" s="167"/>
      <c r="I38" s="147" t="str">
        <f t="shared" si="2"/>
        <v/>
      </c>
      <c r="J38" s="148" t="str">
        <f>IF(D38="","",VLOOKUP(D38,CATALOGO!$B$2:$E$125,4,FALSE))</f>
        <v/>
      </c>
      <c r="K38" s="163"/>
      <c r="L38" s="164"/>
      <c r="M38" s="163"/>
      <c r="N38" s="164"/>
      <c r="O38" s="149" t="str">
        <f t="shared" si="5"/>
        <v/>
      </c>
      <c r="P38" s="150">
        <f t="shared" si="3"/>
        <v>0</v>
      </c>
      <c r="Q38" s="151">
        <f t="shared" si="7"/>
        <v>0</v>
      </c>
      <c r="R38" s="152" t="str">
        <f t="shared" si="4"/>
        <v/>
      </c>
      <c r="S38" s="153" t="str">
        <f>IF(A38=""," ",VLOOKUP(A38,CATALOGO!$A$1:$L$125,9,FALSE))</f>
        <v xml:space="preserve"> </v>
      </c>
      <c r="T38" s="153" t="str">
        <f>IF(A38=""," ",VLOOKUP(A38,CATALOGO!$A$1:$L$125,10,FALSE))</f>
        <v xml:space="preserve"> </v>
      </c>
      <c r="U38" s="153" t="str">
        <f>IF(A38=""," ",VLOOKUP(A38,CATALOGO!$A$1:$L$125,11,FALSE))</f>
        <v xml:space="preserve"> </v>
      </c>
      <c r="V38" s="153" t="str">
        <f>IF(A38=""," ",VLOOKUP(A38,CATALOGO!$A$1:$L$125,12,FALSE))</f>
        <v xml:space="preserve"> </v>
      </c>
      <c r="W38" s="153" t="str">
        <f>IF(A38=""," ",VLOOKUP(A38,CATALOGO!$A$1:$M$125,13,FALSE))</f>
        <v xml:space="preserve"> </v>
      </c>
    </row>
    <row r="39" spans="1:23" s="154" customFormat="1" ht="24.95" customHeight="1">
      <c r="A39" s="52"/>
      <c r="B39" s="205"/>
      <c r="C39" s="206"/>
      <c r="D39" s="147" t="str">
        <f t="shared" si="0"/>
        <v/>
      </c>
      <c r="E39" s="165" t="str">
        <f t="shared" si="6"/>
        <v/>
      </c>
      <c r="F39" s="166"/>
      <c r="G39" s="166"/>
      <c r="H39" s="167"/>
      <c r="I39" s="147" t="str">
        <f t="shared" si="2"/>
        <v/>
      </c>
      <c r="J39" s="148" t="str">
        <f>IF(D39="","",VLOOKUP(D39,CATALOGO!$B$2:$E$125,4,FALSE))</f>
        <v/>
      </c>
      <c r="K39" s="163"/>
      <c r="L39" s="164"/>
      <c r="M39" s="163"/>
      <c r="N39" s="164"/>
      <c r="O39" s="149" t="str">
        <f t="shared" si="5"/>
        <v/>
      </c>
      <c r="P39" s="150">
        <f t="shared" si="3"/>
        <v>0</v>
      </c>
      <c r="Q39" s="151">
        <f t="shared" si="7"/>
        <v>0</v>
      </c>
      <c r="R39" s="152" t="str">
        <f t="shared" si="4"/>
        <v/>
      </c>
      <c r="S39" s="153" t="str">
        <f>IF(A39=""," ",VLOOKUP(A39,CATALOGO!$A$1:$L$125,9,FALSE))</f>
        <v xml:space="preserve"> </v>
      </c>
      <c r="T39" s="153" t="str">
        <f>IF(A39=""," ",VLOOKUP(A39,CATALOGO!$A$1:$L$125,10,FALSE))</f>
        <v xml:space="preserve"> </v>
      </c>
      <c r="U39" s="153" t="str">
        <f>IF(A39=""," ",VLOOKUP(A39,CATALOGO!$A$1:$L$125,11,FALSE))</f>
        <v xml:space="preserve"> </v>
      </c>
      <c r="V39" s="153" t="str">
        <f>IF(A39=""," ",VLOOKUP(A39,CATALOGO!$A$1:$L$125,12,FALSE))</f>
        <v xml:space="preserve"> </v>
      </c>
      <c r="W39" s="153" t="str">
        <f>IF(A39=""," ",VLOOKUP(A39,CATALOGO!$A$1:$M$125,13,FALSE))</f>
        <v xml:space="preserve"> </v>
      </c>
    </row>
    <row r="40" spans="1:23" s="154" customFormat="1" ht="24.95" customHeight="1">
      <c r="A40" s="52"/>
      <c r="B40" s="205"/>
      <c r="C40" s="206"/>
      <c r="D40" s="147" t="str">
        <f t="shared" si="0"/>
        <v/>
      </c>
      <c r="E40" s="165" t="str">
        <f t="shared" si="6"/>
        <v/>
      </c>
      <c r="F40" s="166"/>
      <c r="G40" s="166"/>
      <c r="H40" s="167"/>
      <c r="I40" s="147" t="str">
        <f t="shared" si="2"/>
        <v/>
      </c>
      <c r="J40" s="148" t="str">
        <f>IF(D40="","",VLOOKUP(D40,CATALOGO!$B$2:$E$125,4,FALSE))</f>
        <v/>
      </c>
      <c r="K40" s="163"/>
      <c r="L40" s="164"/>
      <c r="M40" s="163"/>
      <c r="N40" s="164"/>
      <c r="O40" s="149" t="str">
        <f t="shared" si="5"/>
        <v/>
      </c>
      <c r="P40" s="150">
        <f t="shared" si="3"/>
        <v>0</v>
      </c>
      <c r="Q40" s="151">
        <f t="shared" si="7"/>
        <v>0</v>
      </c>
      <c r="R40" s="152" t="str">
        <f t="shared" si="4"/>
        <v/>
      </c>
      <c r="S40" s="153" t="str">
        <f>IF(A40=""," ",VLOOKUP(A40,CATALOGO!$A$1:$L$125,9,FALSE))</f>
        <v xml:space="preserve"> </v>
      </c>
      <c r="T40" s="153" t="str">
        <f>IF(A40=""," ",VLOOKUP(A40,CATALOGO!$A$1:$L$125,10,FALSE))</f>
        <v xml:space="preserve"> </v>
      </c>
      <c r="U40" s="153" t="str">
        <f>IF(A40=""," ",VLOOKUP(A40,CATALOGO!$A$1:$L$125,11,FALSE))</f>
        <v xml:space="preserve"> </v>
      </c>
      <c r="V40" s="153" t="str">
        <f>IF(A40=""," ",VLOOKUP(A40,CATALOGO!$A$1:$L$125,12,FALSE))</f>
        <v xml:space="preserve"> </v>
      </c>
      <c r="W40" s="153" t="str">
        <f>IF(A40=""," ",VLOOKUP(A40,CATALOGO!$A$1:$M$125,13,FALSE))</f>
        <v xml:space="preserve"> </v>
      </c>
    </row>
    <row r="41" spans="1:23" s="154" customFormat="1" ht="24.95" customHeight="1">
      <c r="A41" s="52"/>
      <c r="B41" s="205"/>
      <c r="C41" s="206"/>
      <c r="D41" s="147" t="str">
        <f t="shared" si="0"/>
        <v/>
      </c>
      <c r="E41" s="165" t="str">
        <f t="shared" si="6"/>
        <v/>
      </c>
      <c r="F41" s="166"/>
      <c r="G41" s="166"/>
      <c r="H41" s="167"/>
      <c r="I41" s="147" t="str">
        <f t="shared" si="2"/>
        <v/>
      </c>
      <c r="J41" s="148" t="str">
        <f>IF(D41="","",VLOOKUP(D41,CATALOGO!$B$2:$E$125,4,FALSE))</f>
        <v/>
      </c>
      <c r="K41" s="163"/>
      <c r="L41" s="164"/>
      <c r="M41" s="163"/>
      <c r="N41" s="164"/>
      <c r="O41" s="149" t="str">
        <f t="shared" si="5"/>
        <v/>
      </c>
      <c r="P41" s="150">
        <f t="shared" si="3"/>
        <v>0</v>
      </c>
      <c r="Q41" s="151">
        <f t="shared" si="7"/>
        <v>0</v>
      </c>
      <c r="R41" s="152" t="str">
        <f t="shared" si="4"/>
        <v/>
      </c>
      <c r="S41" s="153" t="str">
        <f>IF(A41=""," ",VLOOKUP(A41,CATALOGO!$A$1:$L$125,9,FALSE))</f>
        <v xml:space="preserve"> </v>
      </c>
      <c r="T41" s="153" t="str">
        <f>IF(A41=""," ",VLOOKUP(A41,CATALOGO!$A$1:$L$125,10,FALSE))</f>
        <v xml:space="preserve"> </v>
      </c>
      <c r="U41" s="153" t="str">
        <f>IF(A41=""," ",VLOOKUP(A41,CATALOGO!$A$1:$L$125,11,FALSE))</f>
        <v xml:space="preserve"> </v>
      </c>
      <c r="V41" s="153" t="str">
        <f>IF(A41=""," ",VLOOKUP(A41,CATALOGO!$A$1:$L$125,12,FALSE))</f>
        <v xml:space="preserve"> </v>
      </c>
      <c r="W41" s="153" t="str">
        <f>IF(A41=""," ",VLOOKUP(A41,CATALOGO!$A$1:$M$125,13,FALSE))</f>
        <v xml:space="preserve"> </v>
      </c>
    </row>
    <row r="42" spans="1:23" s="154" customFormat="1" ht="24.95" customHeight="1">
      <c r="A42" s="52"/>
      <c r="B42" s="205"/>
      <c r="C42" s="206"/>
      <c r="D42" s="147" t="str">
        <f t="shared" si="0"/>
        <v/>
      </c>
      <c r="E42" s="165" t="str">
        <f t="shared" si="6"/>
        <v/>
      </c>
      <c r="F42" s="166"/>
      <c r="G42" s="166"/>
      <c r="H42" s="167"/>
      <c r="I42" s="147" t="str">
        <f t="shared" si="2"/>
        <v/>
      </c>
      <c r="J42" s="148" t="str">
        <f>IF(D42="","",VLOOKUP(D42,CATALOGO!$B$2:$E$125,4,FALSE))</f>
        <v/>
      </c>
      <c r="K42" s="163"/>
      <c r="L42" s="164"/>
      <c r="M42" s="163"/>
      <c r="N42" s="164"/>
      <c r="O42" s="149" t="str">
        <f t="shared" si="5"/>
        <v/>
      </c>
      <c r="P42" s="150">
        <f t="shared" si="3"/>
        <v>0</v>
      </c>
      <c r="Q42" s="151">
        <f t="shared" si="7"/>
        <v>0</v>
      </c>
      <c r="R42" s="152" t="str">
        <f>IF(A42="","",VLOOKUP(A42,CATALOGO,6,FALSE))</f>
        <v/>
      </c>
      <c r="S42" s="153" t="str">
        <f>IF(A42=""," ",VLOOKUP(A42,CATALOGO!$A$1:$L$125,9,FALSE))</f>
        <v xml:space="preserve"> </v>
      </c>
      <c r="T42" s="153" t="str">
        <f>IF(A42=""," ",VLOOKUP(A42,CATALOGO!$A$1:$L$125,10,FALSE))</f>
        <v xml:space="preserve"> </v>
      </c>
      <c r="U42" s="153" t="str">
        <f>IF(A42=""," ",VLOOKUP(A42,CATALOGO!$A$1:$L$125,11,FALSE))</f>
        <v xml:space="preserve"> </v>
      </c>
      <c r="V42" s="153" t="str">
        <f>IF(A42=""," ",VLOOKUP(A42,CATALOGO!$A$1:$L$125,12,FALSE))</f>
        <v xml:space="preserve"> </v>
      </c>
      <c r="W42" s="153" t="str">
        <f>IF(A42=""," ",VLOOKUP(A42,CATALOGO!$A$1:$M$125,13,FALSE))</f>
        <v xml:space="preserve"> </v>
      </c>
    </row>
    <row r="43" spans="1:23" s="154" customFormat="1" ht="24.95" customHeight="1">
      <c r="A43" s="52"/>
      <c r="B43" s="205"/>
      <c r="C43" s="206"/>
      <c r="D43" s="147" t="str">
        <f t="shared" ref="D43:D74" si="8">IF(A43="","",VLOOKUP(A43,CATALOGO,2,FALSE))</f>
        <v/>
      </c>
      <c r="E43" s="165" t="str">
        <f t="shared" ref="E43:E74" si="9">IF(A43="","",VLOOKUP(A43,CATALOGO,3,FALSE))</f>
        <v/>
      </c>
      <c r="F43" s="166"/>
      <c r="G43" s="166"/>
      <c r="H43" s="167"/>
      <c r="I43" s="147" t="str">
        <f t="shared" ref="I43:I74" si="10">IF(A43="","",VLOOKUP(A43,CATALOGO,4,FALSE))</f>
        <v/>
      </c>
      <c r="J43" s="148" t="str">
        <f>IF(D43="","",VLOOKUP(D43,CATALOGO!$B$2:$E$125,4,FALSE))</f>
        <v/>
      </c>
      <c r="K43" s="163"/>
      <c r="L43" s="164"/>
      <c r="M43" s="163"/>
      <c r="N43" s="164"/>
      <c r="O43" s="149" t="str">
        <f t="shared" si="5"/>
        <v/>
      </c>
      <c r="P43" s="150">
        <f t="shared" si="3"/>
        <v>0</v>
      </c>
      <c r="Q43" s="151">
        <f t="shared" si="7"/>
        <v>0</v>
      </c>
      <c r="R43" s="152" t="str">
        <f t="shared" ref="R43:R74" si="11">IF(A43="","",VLOOKUP(A43,CATALOGO,6,FALSE))</f>
        <v/>
      </c>
      <c r="S43" s="153" t="str">
        <f>IF(A43=""," ",VLOOKUP(A43,CATALOGO!$A$1:$L$125,9,FALSE))</f>
        <v xml:space="preserve"> </v>
      </c>
      <c r="T43" s="153" t="str">
        <f>IF(A43=""," ",VLOOKUP(A43,CATALOGO!$A$1:$L$125,10,FALSE))</f>
        <v xml:space="preserve"> </v>
      </c>
      <c r="U43" s="153" t="str">
        <f>IF(A43=""," ",VLOOKUP(A43,CATALOGO!$A$1:$L$125,11,FALSE))</f>
        <v xml:space="preserve"> </v>
      </c>
      <c r="V43" s="153" t="str">
        <f>IF(A43=""," ",VLOOKUP(A43,CATALOGO!$A$1:$L$125,12,FALSE))</f>
        <v xml:space="preserve"> </v>
      </c>
      <c r="W43" s="153" t="str">
        <f>IF(A43=""," ",VLOOKUP(A43,CATALOGO!$A$1:$M$125,13,FALSE))</f>
        <v xml:space="preserve"> </v>
      </c>
    </row>
    <row r="44" spans="1:23" s="154" customFormat="1" ht="24.95" customHeight="1">
      <c r="A44" s="52"/>
      <c r="B44" s="205"/>
      <c r="C44" s="206"/>
      <c r="D44" s="147" t="str">
        <f t="shared" si="8"/>
        <v/>
      </c>
      <c r="E44" s="165" t="str">
        <f t="shared" si="9"/>
        <v/>
      </c>
      <c r="F44" s="166"/>
      <c r="G44" s="166"/>
      <c r="H44" s="167"/>
      <c r="I44" s="147" t="str">
        <f t="shared" si="10"/>
        <v/>
      </c>
      <c r="J44" s="148" t="str">
        <f>IF(D44="","",VLOOKUP(D44,CATALOGO!$B$2:$E$125,4,FALSE))</f>
        <v/>
      </c>
      <c r="K44" s="163"/>
      <c r="L44" s="164"/>
      <c r="M44" s="163"/>
      <c r="N44" s="164"/>
      <c r="O44" s="149" t="str">
        <f t="shared" si="5"/>
        <v/>
      </c>
      <c r="P44" s="150">
        <f t="shared" si="3"/>
        <v>0</v>
      </c>
      <c r="Q44" s="151">
        <f t="shared" si="7"/>
        <v>0</v>
      </c>
      <c r="R44" s="152" t="str">
        <f t="shared" si="11"/>
        <v/>
      </c>
      <c r="S44" s="153" t="str">
        <f>IF(A44=""," ",VLOOKUP(A44,CATALOGO!$A$1:$L$125,9,FALSE))</f>
        <v xml:space="preserve"> </v>
      </c>
      <c r="T44" s="153" t="str">
        <f>IF(A44=""," ",VLOOKUP(A44,CATALOGO!$A$1:$L$125,10,FALSE))</f>
        <v xml:space="preserve"> </v>
      </c>
      <c r="U44" s="153" t="str">
        <f>IF(A44=""," ",VLOOKUP(A44,CATALOGO!$A$1:$L$125,11,FALSE))</f>
        <v xml:space="preserve"> </v>
      </c>
      <c r="V44" s="153" t="str">
        <f>IF(A44=""," ",VLOOKUP(A44,CATALOGO!$A$1:$L$125,12,FALSE))</f>
        <v xml:space="preserve"> </v>
      </c>
      <c r="W44" s="153" t="str">
        <f>IF(A44=""," ",VLOOKUP(A44,CATALOGO!$A$1:$M$125,13,FALSE))</f>
        <v xml:space="preserve"> </v>
      </c>
    </row>
    <row r="45" spans="1:23" s="154" customFormat="1" ht="24.95" customHeight="1">
      <c r="A45" s="52"/>
      <c r="B45" s="205"/>
      <c r="C45" s="206"/>
      <c r="D45" s="147" t="str">
        <f t="shared" si="8"/>
        <v/>
      </c>
      <c r="E45" s="165" t="str">
        <f t="shared" si="9"/>
        <v/>
      </c>
      <c r="F45" s="166"/>
      <c r="G45" s="166"/>
      <c r="H45" s="167"/>
      <c r="I45" s="147" t="str">
        <f t="shared" si="10"/>
        <v/>
      </c>
      <c r="J45" s="148" t="str">
        <f>IF(D45="","",VLOOKUP(D45,CATALOGO!$B$2:$E$125,4,FALSE))</f>
        <v/>
      </c>
      <c r="K45" s="163"/>
      <c r="L45" s="164"/>
      <c r="M45" s="163"/>
      <c r="N45" s="164"/>
      <c r="O45" s="149" t="str">
        <f t="shared" si="5"/>
        <v/>
      </c>
      <c r="P45" s="150">
        <f t="shared" si="3"/>
        <v>0</v>
      </c>
      <c r="Q45" s="151">
        <f t="shared" si="7"/>
        <v>0</v>
      </c>
      <c r="R45" s="152" t="str">
        <f t="shared" si="11"/>
        <v/>
      </c>
      <c r="S45" s="153" t="str">
        <f>IF(A45=""," ",VLOOKUP(A45,CATALOGO!$A$1:$L$125,9,FALSE))</f>
        <v xml:space="preserve"> </v>
      </c>
      <c r="T45" s="153" t="str">
        <f>IF(A45=""," ",VLOOKUP(A45,CATALOGO!$A$1:$L$125,10,FALSE))</f>
        <v xml:space="preserve"> </v>
      </c>
      <c r="U45" s="153" t="str">
        <f>IF(A45=""," ",VLOOKUP(A45,CATALOGO!$A$1:$L$125,11,FALSE))</f>
        <v xml:space="preserve"> </v>
      </c>
      <c r="V45" s="153" t="str">
        <f>IF(A45=""," ",VLOOKUP(A45,CATALOGO!$A$1:$L$125,12,FALSE))</f>
        <v xml:space="preserve"> </v>
      </c>
      <c r="W45" s="153" t="str">
        <f>IF(A45=""," ",VLOOKUP(A45,CATALOGO!$A$1:$M$125,13,FALSE))</f>
        <v xml:space="preserve"> </v>
      </c>
    </row>
    <row r="46" spans="1:23" s="154" customFormat="1" ht="24.95" customHeight="1">
      <c r="A46" s="52"/>
      <c r="B46" s="205"/>
      <c r="C46" s="206"/>
      <c r="D46" s="147" t="str">
        <f t="shared" si="8"/>
        <v/>
      </c>
      <c r="E46" s="165" t="str">
        <f t="shared" si="9"/>
        <v/>
      </c>
      <c r="F46" s="166"/>
      <c r="G46" s="166"/>
      <c r="H46" s="167"/>
      <c r="I46" s="147" t="str">
        <f t="shared" si="10"/>
        <v/>
      </c>
      <c r="J46" s="148" t="str">
        <f>IF(D46="","",VLOOKUP(D46,CATALOGO!$B$2:$E$125,4,FALSE))</f>
        <v/>
      </c>
      <c r="K46" s="163"/>
      <c r="L46" s="164"/>
      <c r="M46" s="163"/>
      <c r="N46" s="164"/>
      <c r="O46" s="149" t="str">
        <f t="shared" si="5"/>
        <v/>
      </c>
      <c r="P46" s="150">
        <f t="shared" si="3"/>
        <v>0</v>
      </c>
      <c r="Q46" s="151">
        <f t="shared" si="7"/>
        <v>0</v>
      </c>
      <c r="R46" s="152" t="str">
        <f t="shared" si="11"/>
        <v/>
      </c>
      <c r="S46" s="153" t="str">
        <f>IF(A46=""," ",VLOOKUP(A46,CATALOGO!$A$1:$L$125,9,FALSE))</f>
        <v xml:space="preserve"> </v>
      </c>
      <c r="T46" s="153" t="str">
        <f>IF(A46=""," ",VLOOKUP(A46,CATALOGO!$A$1:$L$125,10,FALSE))</f>
        <v xml:space="preserve"> </v>
      </c>
      <c r="U46" s="153" t="str">
        <f>IF(A46=""," ",VLOOKUP(A46,CATALOGO!$A$1:$L$125,11,FALSE))</f>
        <v xml:space="preserve"> </v>
      </c>
      <c r="V46" s="153" t="str">
        <f>IF(A46=""," ",VLOOKUP(A46,CATALOGO!$A$1:$L$125,12,FALSE))</f>
        <v xml:space="preserve"> </v>
      </c>
      <c r="W46" s="153" t="str">
        <f>IF(A46=""," ",VLOOKUP(A46,CATALOGO!$A$1:$M$125,13,FALSE))</f>
        <v xml:space="preserve"> </v>
      </c>
    </row>
    <row r="47" spans="1:23" s="154" customFormat="1" ht="24.95" customHeight="1">
      <c r="A47" s="52"/>
      <c r="B47" s="205"/>
      <c r="C47" s="206"/>
      <c r="D47" s="147" t="str">
        <f t="shared" si="8"/>
        <v/>
      </c>
      <c r="E47" s="165" t="str">
        <f t="shared" si="9"/>
        <v/>
      </c>
      <c r="F47" s="166"/>
      <c r="G47" s="166"/>
      <c r="H47" s="167"/>
      <c r="I47" s="147" t="str">
        <f t="shared" si="10"/>
        <v/>
      </c>
      <c r="J47" s="148" t="str">
        <f>IF(D47="","",VLOOKUP(D47,CATALOGO!$B$2:$E$125,4,FALSE))</f>
        <v/>
      </c>
      <c r="K47" s="163"/>
      <c r="L47" s="164"/>
      <c r="M47" s="163"/>
      <c r="N47" s="164"/>
      <c r="O47" s="149" t="str">
        <f t="shared" si="5"/>
        <v/>
      </c>
      <c r="P47" s="150">
        <f t="shared" si="3"/>
        <v>0</v>
      </c>
      <c r="Q47" s="151">
        <f t="shared" si="7"/>
        <v>0</v>
      </c>
      <c r="R47" s="152" t="str">
        <f t="shared" si="11"/>
        <v/>
      </c>
      <c r="S47" s="153" t="str">
        <f>IF(A47=""," ",VLOOKUP(A47,CATALOGO!$A$1:$L$125,9,FALSE))</f>
        <v xml:space="preserve"> </v>
      </c>
      <c r="T47" s="153" t="str">
        <f>IF(A47=""," ",VLOOKUP(A47,CATALOGO!$A$1:$L$125,10,FALSE))</f>
        <v xml:space="preserve"> </v>
      </c>
      <c r="U47" s="153" t="str">
        <f>IF(A47=""," ",VLOOKUP(A47,CATALOGO!$A$1:$L$125,11,FALSE))</f>
        <v xml:space="preserve"> </v>
      </c>
      <c r="V47" s="153" t="str">
        <f>IF(A47=""," ",VLOOKUP(A47,CATALOGO!$A$1:$L$125,12,FALSE))</f>
        <v xml:space="preserve"> </v>
      </c>
      <c r="W47" s="153" t="str">
        <f>IF(A47=""," ",VLOOKUP(A47,CATALOGO!$A$1:$M$125,13,FALSE))</f>
        <v xml:space="preserve"> </v>
      </c>
    </row>
    <row r="48" spans="1:23" s="154" customFormat="1" ht="24.95" customHeight="1">
      <c r="A48" s="52"/>
      <c r="B48" s="205"/>
      <c r="C48" s="206"/>
      <c r="D48" s="147" t="str">
        <f t="shared" si="8"/>
        <v/>
      </c>
      <c r="E48" s="165" t="str">
        <f t="shared" si="9"/>
        <v/>
      </c>
      <c r="F48" s="166"/>
      <c r="G48" s="166"/>
      <c r="H48" s="167"/>
      <c r="I48" s="147" t="str">
        <f t="shared" si="10"/>
        <v/>
      </c>
      <c r="J48" s="148" t="str">
        <f>IF(D48="","",VLOOKUP(D48,CATALOGO!$B$2:$E$125,4,FALSE))</f>
        <v/>
      </c>
      <c r="K48" s="163"/>
      <c r="L48" s="164"/>
      <c r="M48" s="163"/>
      <c r="N48" s="164"/>
      <c r="O48" s="149" t="str">
        <f t="shared" si="5"/>
        <v/>
      </c>
      <c r="P48" s="150">
        <f t="shared" si="3"/>
        <v>0</v>
      </c>
      <c r="Q48" s="151">
        <f t="shared" si="7"/>
        <v>0</v>
      </c>
      <c r="R48" s="152" t="str">
        <f t="shared" si="11"/>
        <v/>
      </c>
      <c r="S48" s="153" t="str">
        <f>IF(A48=""," ",VLOOKUP(A48,CATALOGO!$A$1:$L$125,9,FALSE))</f>
        <v xml:space="preserve"> </v>
      </c>
      <c r="T48" s="153" t="str">
        <f>IF(A48=""," ",VLOOKUP(A48,CATALOGO!$A$1:$L$125,10,FALSE))</f>
        <v xml:space="preserve"> </v>
      </c>
      <c r="U48" s="153" t="str">
        <f>IF(A48=""," ",VLOOKUP(A48,CATALOGO!$A$1:$L$125,11,FALSE))</f>
        <v xml:space="preserve"> </v>
      </c>
      <c r="V48" s="153" t="str">
        <f>IF(A48=""," ",VLOOKUP(A48,CATALOGO!$A$1:$L$125,12,FALSE))</f>
        <v xml:space="preserve"> </v>
      </c>
      <c r="W48" s="153" t="str">
        <f>IF(A48=""," ",VLOOKUP(A48,CATALOGO!$A$1:$M$125,13,FALSE))</f>
        <v xml:space="preserve"> </v>
      </c>
    </row>
    <row r="49" spans="1:23" s="154" customFormat="1" ht="24.95" customHeight="1">
      <c r="A49" s="52"/>
      <c r="B49" s="205"/>
      <c r="C49" s="206"/>
      <c r="D49" s="147" t="str">
        <f t="shared" si="8"/>
        <v/>
      </c>
      <c r="E49" s="165" t="str">
        <f t="shared" si="9"/>
        <v/>
      </c>
      <c r="F49" s="166"/>
      <c r="G49" s="166"/>
      <c r="H49" s="167"/>
      <c r="I49" s="147" t="str">
        <f t="shared" si="10"/>
        <v/>
      </c>
      <c r="J49" s="148" t="str">
        <f>IF(D49="","",VLOOKUP(D49,CATALOGO!$B$2:$E$125,4,FALSE))</f>
        <v/>
      </c>
      <c r="K49" s="163"/>
      <c r="L49" s="164"/>
      <c r="M49" s="163"/>
      <c r="N49" s="164"/>
      <c r="O49" s="149" t="str">
        <f t="shared" si="5"/>
        <v/>
      </c>
      <c r="P49" s="150">
        <f t="shared" si="3"/>
        <v>0</v>
      </c>
      <c r="Q49" s="151">
        <f t="shared" si="7"/>
        <v>0</v>
      </c>
      <c r="R49" s="152" t="str">
        <f t="shared" si="11"/>
        <v/>
      </c>
      <c r="S49" s="153" t="str">
        <f>IF(A49=""," ",VLOOKUP(A49,CATALOGO!$A$1:$L$125,9,FALSE))</f>
        <v xml:space="preserve"> </v>
      </c>
      <c r="T49" s="153" t="str">
        <f>IF(A49=""," ",VLOOKUP(A49,CATALOGO!$A$1:$L$125,10,FALSE))</f>
        <v xml:space="preserve"> </v>
      </c>
      <c r="U49" s="153" t="str">
        <f>IF(A49=""," ",VLOOKUP(A49,CATALOGO!$A$1:$L$125,11,FALSE))</f>
        <v xml:space="preserve"> </v>
      </c>
      <c r="V49" s="153" t="str">
        <f>IF(A49=""," ",VLOOKUP(A49,CATALOGO!$A$1:$L$125,12,FALSE))</f>
        <v xml:space="preserve"> </v>
      </c>
      <c r="W49" s="153" t="str">
        <f>IF(A49=""," ",VLOOKUP(A49,CATALOGO!$A$1:$M$125,13,FALSE))</f>
        <v xml:space="preserve"> </v>
      </c>
    </row>
    <row r="50" spans="1:23" s="154" customFormat="1" ht="24.95" customHeight="1">
      <c r="A50" s="52"/>
      <c r="B50" s="205"/>
      <c r="C50" s="206"/>
      <c r="D50" s="147" t="str">
        <f t="shared" si="8"/>
        <v/>
      </c>
      <c r="E50" s="165" t="str">
        <f t="shared" si="9"/>
        <v/>
      </c>
      <c r="F50" s="166"/>
      <c r="G50" s="166"/>
      <c r="H50" s="167"/>
      <c r="I50" s="147" t="str">
        <f t="shared" si="10"/>
        <v/>
      </c>
      <c r="J50" s="148" t="str">
        <f>IF(D50="","",VLOOKUP(D50,CATALOGO!$B$2:$E$125,4,FALSE))</f>
        <v/>
      </c>
      <c r="K50" s="163"/>
      <c r="L50" s="164"/>
      <c r="M50" s="163"/>
      <c r="N50" s="164"/>
      <c r="O50" s="149" t="str">
        <f t="shared" si="5"/>
        <v/>
      </c>
      <c r="P50" s="150">
        <f t="shared" si="3"/>
        <v>0</v>
      </c>
      <c r="Q50" s="151">
        <f t="shared" si="7"/>
        <v>0</v>
      </c>
      <c r="R50" s="152" t="str">
        <f t="shared" si="11"/>
        <v/>
      </c>
      <c r="S50" s="153" t="str">
        <f>IF(A50=""," ",VLOOKUP(A50,CATALOGO!$A$1:$L$125,9,FALSE))</f>
        <v xml:space="preserve"> </v>
      </c>
      <c r="T50" s="153" t="str">
        <f>IF(A50=""," ",VLOOKUP(A50,CATALOGO!$A$1:$L$125,10,FALSE))</f>
        <v xml:space="preserve"> </v>
      </c>
      <c r="U50" s="153" t="str">
        <f>IF(A50=""," ",VLOOKUP(A50,CATALOGO!$A$1:$L$125,11,FALSE))</f>
        <v xml:space="preserve"> </v>
      </c>
      <c r="V50" s="153" t="str">
        <f>IF(A50=""," ",VLOOKUP(A50,CATALOGO!$A$1:$L$125,12,FALSE))</f>
        <v xml:space="preserve"> </v>
      </c>
      <c r="W50" s="153" t="str">
        <f>IF(A50=""," ",VLOOKUP(A50,CATALOGO!$A$1:$M$125,13,FALSE))</f>
        <v xml:space="preserve"> </v>
      </c>
    </row>
    <row r="51" spans="1:23" s="154" customFormat="1" ht="24.95" customHeight="1">
      <c r="A51" s="52"/>
      <c r="B51" s="205"/>
      <c r="C51" s="206"/>
      <c r="D51" s="147" t="str">
        <f t="shared" si="8"/>
        <v/>
      </c>
      <c r="E51" s="165" t="str">
        <f t="shared" si="9"/>
        <v/>
      </c>
      <c r="F51" s="166"/>
      <c r="G51" s="166"/>
      <c r="H51" s="167"/>
      <c r="I51" s="147" t="str">
        <f t="shared" si="10"/>
        <v/>
      </c>
      <c r="J51" s="148" t="str">
        <f>IF(D51="","",VLOOKUP(D51,CATALOGO!$B$2:$E$125,4,FALSE))</f>
        <v/>
      </c>
      <c r="K51" s="163"/>
      <c r="L51" s="164"/>
      <c r="M51" s="163"/>
      <c r="N51" s="164"/>
      <c r="O51" s="149" t="str">
        <f t="shared" si="5"/>
        <v/>
      </c>
      <c r="P51" s="150">
        <f t="shared" si="3"/>
        <v>0</v>
      </c>
      <c r="Q51" s="151">
        <f t="shared" si="7"/>
        <v>0</v>
      </c>
      <c r="R51" s="152" t="str">
        <f t="shared" si="11"/>
        <v/>
      </c>
      <c r="S51" s="153" t="str">
        <f>IF(A51=""," ",VLOOKUP(A51,CATALOGO!$A$1:$L$125,9,FALSE))</f>
        <v xml:space="preserve"> </v>
      </c>
      <c r="T51" s="153" t="str">
        <f>IF(A51=""," ",VLOOKUP(A51,CATALOGO!$A$1:$L$125,10,FALSE))</f>
        <v xml:space="preserve"> </v>
      </c>
      <c r="U51" s="153" t="str">
        <f>IF(A51=""," ",VLOOKUP(A51,CATALOGO!$A$1:$L$125,11,FALSE))</f>
        <v xml:space="preserve"> </v>
      </c>
      <c r="V51" s="153" t="str">
        <f>IF(A51=""," ",VLOOKUP(A51,CATALOGO!$A$1:$L$125,12,FALSE))</f>
        <v xml:space="preserve"> </v>
      </c>
      <c r="W51" s="153" t="str">
        <f>IF(A51=""," ",VLOOKUP(A51,CATALOGO!$A$1:$M$125,13,FALSE))</f>
        <v xml:space="preserve"> </v>
      </c>
    </row>
    <row r="52" spans="1:23" s="154" customFormat="1" ht="24.95" customHeight="1">
      <c r="A52" s="52"/>
      <c r="B52" s="205"/>
      <c r="C52" s="206"/>
      <c r="D52" s="147" t="str">
        <f t="shared" si="8"/>
        <v/>
      </c>
      <c r="E52" s="165" t="str">
        <f t="shared" si="9"/>
        <v/>
      </c>
      <c r="F52" s="166"/>
      <c r="G52" s="166"/>
      <c r="H52" s="167"/>
      <c r="I52" s="147" t="str">
        <f t="shared" si="10"/>
        <v/>
      </c>
      <c r="J52" s="148" t="str">
        <f>IF(D52="","",VLOOKUP(D52,CATALOGO!$B$2:$E$125,4,FALSE))</f>
        <v/>
      </c>
      <c r="K52" s="163"/>
      <c r="L52" s="164"/>
      <c r="M52" s="163"/>
      <c r="N52" s="164"/>
      <c r="O52" s="149" t="str">
        <f t="shared" si="5"/>
        <v/>
      </c>
      <c r="P52" s="150">
        <f t="shared" si="3"/>
        <v>0</v>
      </c>
      <c r="Q52" s="151">
        <f t="shared" si="7"/>
        <v>0</v>
      </c>
      <c r="R52" s="152" t="str">
        <f t="shared" si="11"/>
        <v/>
      </c>
      <c r="S52" s="153" t="str">
        <f>IF(A52=""," ",VLOOKUP(A52,CATALOGO!$A$1:$L$125,9,FALSE))</f>
        <v xml:space="preserve"> </v>
      </c>
      <c r="T52" s="153" t="str">
        <f>IF(A52=""," ",VLOOKUP(A52,CATALOGO!$A$1:$L$125,10,FALSE))</f>
        <v xml:space="preserve"> </v>
      </c>
      <c r="U52" s="153" t="str">
        <f>IF(A52=""," ",VLOOKUP(A52,CATALOGO!$A$1:$L$125,11,FALSE))</f>
        <v xml:space="preserve"> </v>
      </c>
      <c r="V52" s="153" t="str">
        <f>IF(A52=""," ",VLOOKUP(A52,CATALOGO!$A$1:$L$125,12,FALSE))</f>
        <v xml:space="preserve"> </v>
      </c>
      <c r="W52" s="153" t="str">
        <f>IF(A52=""," ",VLOOKUP(A52,CATALOGO!$A$1:$M$125,13,FALSE))</f>
        <v xml:space="preserve"> </v>
      </c>
    </row>
    <row r="53" spans="1:23" s="154" customFormat="1" ht="24.95" customHeight="1">
      <c r="A53" s="52"/>
      <c r="B53" s="205"/>
      <c r="C53" s="206"/>
      <c r="D53" s="147" t="str">
        <f t="shared" si="8"/>
        <v/>
      </c>
      <c r="E53" s="165" t="str">
        <f t="shared" si="9"/>
        <v/>
      </c>
      <c r="F53" s="166"/>
      <c r="G53" s="166"/>
      <c r="H53" s="167"/>
      <c r="I53" s="147" t="str">
        <f t="shared" si="10"/>
        <v/>
      </c>
      <c r="J53" s="148" t="str">
        <f>IF(D53="","",VLOOKUP(D53,CATALOGO!$B$2:$E$125,4,FALSE))</f>
        <v/>
      </c>
      <c r="K53" s="163"/>
      <c r="L53" s="164"/>
      <c r="M53" s="163"/>
      <c r="N53" s="164"/>
      <c r="O53" s="149" t="str">
        <f t="shared" si="5"/>
        <v/>
      </c>
      <c r="P53" s="150">
        <f t="shared" si="3"/>
        <v>0</v>
      </c>
      <c r="Q53" s="151">
        <f t="shared" si="7"/>
        <v>0</v>
      </c>
      <c r="R53" s="152" t="str">
        <f t="shared" si="11"/>
        <v/>
      </c>
      <c r="S53" s="153" t="str">
        <f>IF(A53=""," ",VLOOKUP(A53,CATALOGO!$A$1:$L$125,9,FALSE))</f>
        <v xml:space="preserve"> </v>
      </c>
      <c r="T53" s="153" t="str">
        <f>IF(A53=""," ",VLOOKUP(A53,CATALOGO!$A$1:$L$125,10,FALSE))</f>
        <v xml:space="preserve"> </v>
      </c>
      <c r="U53" s="153" t="str">
        <f>IF(A53=""," ",VLOOKUP(A53,CATALOGO!$A$1:$L$125,11,FALSE))</f>
        <v xml:space="preserve"> </v>
      </c>
      <c r="V53" s="153" t="str">
        <f>IF(A53=""," ",VLOOKUP(A53,CATALOGO!$A$1:$L$125,12,FALSE))</f>
        <v xml:space="preserve"> </v>
      </c>
      <c r="W53" s="153" t="str">
        <f>IF(A53=""," ",VLOOKUP(A53,CATALOGO!$A$1:$M$125,13,FALSE))</f>
        <v xml:space="preserve"> </v>
      </c>
    </row>
    <row r="54" spans="1:23" s="154" customFormat="1" ht="24.95" customHeight="1">
      <c r="A54" s="52"/>
      <c r="B54" s="205"/>
      <c r="C54" s="206"/>
      <c r="D54" s="147" t="str">
        <f t="shared" si="8"/>
        <v/>
      </c>
      <c r="E54" s="165" t="str">
        <f t="shared" si="9"/>
        <v/>
      </c>
      <c r="F54" s="166"/>
      <c r="G54" s="166"/>
      <c r="H54" s="167"/>
      <c r="I54" s="147" t="str">
        <f t="shared" si="10"/>
        <v/>
      </c>
      <c r="J54" s="148" t="str">
        <f>IF(D54="","",VLOOKUP(D54,CATALOGO!$B$2:$E$125,4,FALSE))</f>
        <v/>
      </c>
      <c r="K54" s="163"/>
      <c r="L54" s="164"/>
      <c r="M54" s="163"/>
      <c r="N54" s="164"/>
      <c r="O54" s="149" t="str">
        <f t="shared" si="5"/>
        <v/>
      </c>
      <c r="P54" s="150">
        <f t="shared" si="3"/>
        <v>0</v>
      </c>
      <c r="Q54" s="151">
        <f t="shared" si="7"/>
        <v>0</v>
      </c>
      <c r="R54" s="152" t="str">
        <f t="shared" si="11"/>
        <v/>
      </c>
      <c r="S54" s="153" t="str">
        <f>IF(A54=""," ",VLOOKUP(A54,CATALOGO!$A$1:$L$125,9,FALSE))</f>
        <v xml:space="preserve"> </v>
      </c>
      <c r="T54" s="153" t="str">
        <f>IF(A54=""," ",VLOOKUP(A54,CATALOGO!$A$1:$L$125,10,FALSE))</f>
        <v xml:space="preserve"> </v>
      </c>
      <c r="U54" s="153" t="str">
        <f>IF(A54=""," ",VLOOKUP(A54,CATALOGO!$A$1:$L$125,11,FALSE))</f>
        <v xml:space="preserve"> </v>
      </c>
      <c r="V54" s="153" t="str">
        <f>IF(A54=""," ",VLOOKUP(A54,CATALOGO!$A$1:$L$125,12,FALSE))</f>
        <v xml:space="preserve"> </v>
      </c>
      <c r="W54" s="153" t="str">
        <f>IF(A54=""," ",VLOOKUP(A54,CATALOGO!$A$1:$M$125,13,FALSE))</f>
        <v xml:space="preserve"> </v>
      </c>
    </row>
    <row r="55" spans="1:23" s="154" customFormat="1" ht="24.95" customHeight="1">
      <c r="A55" s="52"/>
      <c r="B55" s="205"/>
      <c r="C55" s="206"/>
      <c r="D55" s="147" t="str">
        <f t="shared" si="8"/>
        <v/>
      </c>
      <c r="E55" s="165" t="str">
        <f t="shared" si="9"/>
        <v/>
      </c>
      <c r="F55" s="166"/>
      <c r="G55" s="166"/>
      <c r="H55" s="167"/>
      <c r="I55" s="147" t="str">
        <f t="shared" si="10"/>
        <v/>
      </c>
      <c r="J55" s="148" t="str">
        <f>IF(D55="","",VLOOKUP(D55,CATALOGO!$B$2:$E$125,4,FALSE))</f>
        <v/>
      </c>
      <c r="K55" s="163"/>
      <c r="L55" s="164"/>
      <c r="M55" s="163"/>
      <c r="N55" s="164"/>
      <c r="O55" s="149" t="str">
        <f t="shared" si="5"/>
        <v/>
      </c>
      <c r="P55" s="150">
        <f t="shared" si="3"/>
        <v>0</v>
      </c>
      <c r="Q55" s="151">
        <f t="shared" si="7"/>
        <v>0</v>
      </c>
      <c r="R55" s="152" t="str">
        <f t="shared" si="11"/>
        <v/>
      </c>
      <c r="S55" s="153" t="str">
        <f>IF(A55=""," ",VLOOKUP(A55,CATALOGO!$A$1:$L$125,9,FALSE))</f>
        <v xml:space="preserve"> </v>
      </c>
      <c r="T55" s="153" t="str">
        <f>IF(A55=""," ",VLOOKUP(A55,CATALOGO!$A$1:$L$125,10,FALSE))</f>
        <v xml:space="preserve"> </v>
      </c>
      <c r="U55" s="153" t="str">
        <f>IF(A55=""," ",VLOOKUP(A55,CATALOGO!$A$1:$L$125,11,FALSE))</f>
        <v xml:space="preserve"> </v>
      </c>
      <c r="V55" s="153" t="str">
        <f>IF(A55=""," ",VLOOKUP(A55,CATALOGO!$A$1:$L$125,12,FALSE))</f>
        <v xml:space="preserve"> </v>
      </c>
      <c r="W55" s="153" t="str">
        <f>IF(A55=""," ",VLOOKUP(A55,CATALOGO!$A$1:$M$125,13,FALSE))</f>
        <v xml:space="preserve"> </v>
      </c>
    </row>
    <row r="56" spans="1:23" s="154" customFormat="1" ht="24.95" customHeight="1">
      <c r="A56" s="52"/>
      <c r="B56" s="205"/>
      <c r="C56" s="206"/>
      <c r="D56" s="147" t="str">
        <f t="shared" si="8"/>
        <v/>
      </c>
      <c r="E56" s="165" t="str">
        <f t="shared" si="9"/>
        <v/>
      </c>
      <c r="F56" s="166"/>
      <c r="G56" s="166"/>
      <c r="H56" s="167"/>
      <c r="I56" s="147" t="str">
        <f t="shared" si="10"/>
        <v/>
      </c>
      <c r="J56" s="148" t="str">
        <f>IF(D56="","",VLOOKUP(D56,CATALOGO!$B$2:$E$125,4,FALSE))</f>
        <v/>
      </c>
      <c r="K56" s="163"/>
      <c r="L56" s="164"/>
      <c r="M56" s="163"/>
      <c r="N56" s="164"/>
      <c r="O56" s="149" t="str">
        <f t="shared" si="5"/>
        <v/>
      </c>
      <c r="P56" s="150">
        <f t="shared" si="3"/>
        <v>0</v>
      </c>
      <c r="Q56" s="151">
        <f t="shared" si="7"/>
        <v>0</v>
      </c>
      <c r="R56" s="152" t="str">
        <f t="shared" si="11"/>
        <v/>
      </c>
      <c r="S56" s="153" t="str">
        <f>IF(A56=""," ",VLOOKUP(A56,CATALOGO!$A$1:$L$125,9,FALSE))</f>
        <v xml:space="preserve"> </v>
      </c>
      <c r="T56" s="153" t="str">
        <f>IF(A56=""," ",VLOOKUP(A56,CATALOGO!$A$1:$L$125,10,FALSE))</f>
        <v xml:space="preserve"> </v>
      </c>
      <c r="U56" s="153" t="str">
        <f>IF(A56=""," ",VLOOKUP(A56,CATALOGO!$A$1:$L$125,11,FALSE))</f>
        <v xml:space="preserve"> </v>
      </c>
      <c r="V56" s="153" t="str">
        <f>IF(A56=""," ",VLOOKUP(A56,CATALOGO!$A$1:$L$125,12,FALSE))</f>
        <v xml:space="preserve"> </v>
      </c>
      <c r="W56" s="153" t="str">
        <f>IF(A56=""," ",VLOOKUP(A56,CATALOGO!$A$1:$M$125,13,FALSE))</f>
        <v xml:space="preserve"> </v>
      </c>
    </row>
    <row r="57" spans="1:23" s="154" customFormat="1" ht="24.95" customHeight="1">
      <c r="A57" s="52"/>
      <c r="B57" s="205"/>
      <c r="C57" s="206"/>
      <c r="D57" s="147" t="str">
        <f t="shared" si="8"/>
        <v/>
      </c>
      <c r="E57" s="165" t="str">
        <f t="shared" si="9"/>
        <v/>
      </c>
      <c r="F57" s="166"/>
      <c r="G57" s="166"/>
      <c r="H57" s="167"/>
      <c r="I57" s="147" t="str">
        <f t="shared" si="10"/>
        <v/>
      </c>
      <c r="J57" s="148" t="str">
        <f>IF(D57="","",VLOOKUP(D57,CATALOGO!$B$2:$E$125,4,FALSE))</f>
        <v/>
      </c>
      <c r="K57" s="163"/>
      <c r="L57" s="164"/>
      <c r="M57" s="163"/>
      <c r="N57" s="164"/>
      <c r="O57" s="149" t="str">
        <f t="shared" si="5"/>
        <v/>
      </c>
      <c r="P57" s="150">
        <f t="shared" si="3"/>
        <v>0</v>
      </c>
      <c r="Q57" s="151">
        <f t="shared" si="7"/>
        <v>0</v>
      </c>
      <c r="R57" s="152" t="str">
        <f t="shared" si="11"/>
        <v/>
      </c>
      <c r="S57" s="153" t="str">
        <f>IF(A57=""," ",VLOOKUP(A57,CATALOGO!$A$1:$L$125,9,FALSE))</f>
        <v xml:space="preserve"> </v>
      </c>
      <c r="T57" s="153" t="str">
        <f>IF(A57=""," ",VLOOKUP(A57,CATALOGO!$A$1:$L$125,10,FALSE))</f>
        <v xml:space="preserve"> </v>
      </c>
      <c r="U57" s="153" t="str">
        <f>IF(A57=""," ",VLOOKUP(A57,CATALOGO!$A$1:$L$125,11,FALSE))</f>
        <v xml:space="preserve"> </v>
      </c>
      <c r="V57" s="153" t="str">
        <f>IF(A57=""," ",VLOOKUP(A57,CATALOGO!$A$1:$L$125,12,FALSE))</f>
        <v xml:space="preserve"> </v>
      </c>
      <c r="W57" s="153" t="str">
        <f>IF(A57=""," ",VLOOKUP(A57,CATALOGO!$A$1:$M$125,13,FALSE))</f>
        <v xml:space="preserve"> </v>
      </c>
    </row>
    <row r="58" spans="1:23" s="154" customFormat="1" ht="24.95" customHeight="1">
      <c r="A58" s="52"/>
      <c r="B58" s="205"/>
      <c r="C58" s="206"/>
      <c r="D58" s="147" t="str">
        <f t="shared" si="8"/>
        <v/>
      </c>
      <c r="E58" s="165" t="str">
        <f t="shared" si="9"/>
        <v/>
      </c>
      <c r="F58" s="166"/>
      <c r="G58" s="166"/>
      <c r="H58" s="167"/>
      <c r="I58" s="147" t="str">
        <f t="shared" si="10"/>
        <v/>
      </c>
      <c r="J58" s="148" t="str">
        <f>IF(D58="","",VLOOKUP(D58,CATALOGO!$B$2:$E$125,4,FALSE))</f>
        <v/>
      </c>
      <c r="K58" s="163"/>
      <c r="L58" s="164"/>
      <c r="M58" s="163"/>
      <c r="N58" s="164"/>
      <c r="O58" s="149" t="str">
        <f t="shared" si="5"/>
        <v/>
      </c>
      <c r="P58" s="150">
        <f t="shared" si="3"/>
        <v>0</v>
      </c>
      <c r="Q58" s="151">
        <f t="shared" si="7"/>
        <v>0</v>
      </c>
      <c r="R58" s="152" t="str">
        <f t="shared" si="11"/>
        <v/>
      </c>
      <c r="S58" s="153" t="str">
        <f>IF(A58=""," ",VLOOKUP(A58,CATALOGO!$A$1:$L$125,9,FALSE))</f>
        <v xml:space="preserve"> </v>
      </c>
      <c r="T58" s="153" t="str">
        <f>IF(A58=""," ",VLOOKUP(A58,CATALOGO!$A$1:$L$125,10,FALSE))</f>
        <v xml:space="preserve"> </v>
      </c>
      <c r="U58" s="153" t="str">
        <f>IF(A58=""," ",VLOOKUP(A58,CATALOGO!$A$1:$L$125,11,FALSE))</f>
        <v xml:space="preserve"> </v>
      </c>
      <c r="V58" s="153" t="str">
        <f>IF(A58=""," ",VLOOKUP(A58,CATALOGO!$A$1:$L$125,12,FALSE))</f>
        <v xml:space="preserve"> </v>
      </c>
      <c r="W58" s="153" t="str">
        <f>IF(A58=""," ",VLOOKUP(A58,CATALOGO!$A$1:$M$125,13,FALSE))</f>
        <v xml:space="preserve"> </v>
      </c>
    </row>
    <row r="59" spans="1:23" s="154" customFormat="1" ht="24.95" customHeight="1">
      <c r="A59" s="52"/>
      <c r="B59" s="205"/>
      <c r="C59" s="206"/>
      <c r="D59" s="147" t="str">
        <f t="shared" si="8"/>
        <v/>
      </c>
      <c r="E59" s="165" t="str">
        <f t="shared" si="9"/>
        <v/>
      </c>
      <c r="F59" s="166"/>
      <c r="G59" s="166"/>
      <c r="H59" s="167"/>
      <c r="I59" s="147" t="str">
        <f t="shared" si="10"/>
        <v/>
      </c>
      <c r="J59" s="148" t="str">
        <f>IF(D59="","",VLOOKUP(D59,CATALOGO!$B$2:$E$125,4,FALSE))</f>
        <v/>
      </c>
      <c r="K59" s="163"/>
      <c r="L59" s="164"/>
      <c r="M59" s="163"/>
      <c r="N59" s="164"/>
      <c r="O59" s="149" t="str">
        <f t="shared" si="5"/>
        <v/>
      </c>
      <c r="P59" s="150">
        <f t="shared" si="3"/>
        <v>0</v>
      </c>
      <c r="Q59" s="151">
        <f t="shared" si="7"/>
        <v>0</v>
      </c>
      <c r="R59" s="152" t="str">
        <f t="shared" si="11"/>
        <v/>
      </c>
      <c r="S59" s="153" t="str">
        <f>IF(A59=""," ",VLOOKUP(A59,CATALOGO!$A$1:$L$125,9,FALSE))</f>
        <v xml:space="preserve"> </v>
      </c>
      <c r="T59" s="153" t="str">
        <f>IF(A59=""," ",VLOOKUP(A59,CATALOGO!$A$1:$L$125,10,FALSE))</f>
        <v xml:space="preserve"> </v>
      </c>
      <c r="U59" s="153" t="str">
        <f>IF(A59=""," ",VLOOKUP(A59,CATALOGO!$A$1:$L$125,11,FALSE))</f>
        <v xml:space="preserve"> </v>
      </c>
      <c r="V59" s="153" t="str">
        <f>IF(A59=""," ",VLOOKUP(A59,CATALOGO!$A$1:$L$125,12,FALSE))</f>
        <v xml:space="preserve"> </v>
      </c>
      <c r="W59" s="153" t="str">
        <f>IF(A59=""," ",VLOOKUP(A59,CATALOGO!$A$1:$M$125,13,FALSE))</f>
        <v xml:space="preserve"> </v>
      </c>
    </row>
    <row r="60" spans="1:23" s="154" customFormat="1" ht="24.95" customHeight="1">
      <c r="A60" s="52"/>
      <c r="B60" s="205"/>
      <c r="C60" s="206"/>
      <c r="D60" s="147" t="str">
        <f t="shared" si="8"/>
        <v/>
      </c>
      <c r="E60" s="165" t="str">
        <f t="shared" si="9"/>
        <v/>
      </c>
      <c r="F60" s="166"/>
      <c r="G60" s="166"/>
      <c r="H60" s="167"/>
      <c r="I60" s="147" t="str">
        <f t="shared" si="10"/>
        <v/>
      </c>
      <c r="J60" s="148" t="str">
        <f>IF(D60="","",VLOOKUP(D60,CATALOGO!$B$2:$E$125,4,FALSE))</f>
        <v/>
      </c>
      <c r="K60" s="163"/>
      <c r="L60" s="164"/>
      <c r="M60" s="163"/>
      <c r="N60" s="164"/>
      <c r="O60" s="149" t="str">
        <f t="shared" si="5"/>
        <v/>
      </c>
      <c r="P60" s="150">
        <f t="shared" si="3"/>
        <v>0</v>
      </c>
      <c r="Q60" s="151">
        <f t="shared" si="7"/>
        <v>0</v>
      </c>
      <c r="R60" s="152" t="str">
        <f t="shared" si="11"/>
        <v/>
      </c>
      <c r="S60" s="153" t="str">
        <f>IF(A60=""," ",VLOOKUP(A60,CATALOGO!$A$1:$L$125,9,FALSE))</f>
        <v xml:space="preserve"> </v>
      </c>
      <c r="T60" s="153" t="str">
        <f>IF(A60=""," ",VLOOKUP(A60,CATALOGO!$A$1:$L$125,10,FALSE))</f>
        <v xml:space="preserve"> </v>
      </c>
      <c r="U60" s="153" t="str">
        <f>IF(A60=""," ",VLOOKUP(A60,CATALOGO!$A$1:$L$125,11,FALSE))</f>
        <v xml:space="preserve"> </v>
      </c>
      <c r="V60" s="153" t="str">
        <f>IF(A60=""," ",VLOOKUP(A60,CATALOGO!$A$1:$L$125,12,FALSE))</f>
        <v xml:space="preserve"> </v>
      </c>
      <c r="W60" s="153" t="str">
        <f>IF(A60=""," ",VLOOKUP(A60,CATALOGO!$A$1:$M$125,13,FALSE))</f>
        <v xml:space="preserve"> </v>
      </c>
    </row>
    <row r="61" spans="1:23" s="154" customFormat="1" ht="24.95" customHeight="1">
      <c r="A61" s="52"/>
      <c r="B61" s="205"/>
      <c r="C61" s="206"/>
      <c r="D61" s="147" t="str">
        <f t="shared" si="8"/>
        <v/>
      </c>
      <c r="E61" s="165" t="str">
        <f t="shared" si="9"/>
        <v/>
      </c>
      <c r="F61" s="166"/>
      <c r="G61" s="166"/>
      <c r="H61" s="167"/>
      <c r="I61" s="147" t="str">
        <f t="shared" si="10"/>
        <v/>
      </c>
      <c r="J61" s="148" t="str">
        <f>IF(D61="","",VLOOKUP(D61,CATALOGO!$B$2:$E$125,4,FALSE))</f>
        <v/>
      </c>
      <c r="K61" s="163"/>
      <c r="L61" s="164"/>
      <c r="M61" s="163"/>
      <c r="N61" s="164"/>
      <c r="O61" s="149" t="str">
        <f t="shared" si="5"/>
        <v/>
      </c>
      <c r="P61" s="150">
        <f t="shared" si="3"/>
        <v>0</v>
      </c>
      <c r="Q61" s="151">
        <f t="shared" si="7"/>
        <v>0</v>
      </c>
      <c r="R61" s="152" t="str">
        <f t="shared" si="11"/>
        <v/>
      </c>
      <c r="S61" s="153" t="str">
        <f>IF(A61=""," ",VLOOKUP(A61,CATALOGO!$A$1:$L$125,9,FALSE))</f>
        <v xml:space="preserve"> </v>
      </c>
      <c r="T61" s="153" t="str">
        <f>IF(A61=""," ",VLOOKUP(A61,CATALOGO!$A$1:$L$125,10,FALSE))</f>
        <v xml:space="preserve"> </v>
      </c>
      <c r="U61" s="153" t="str">
        <f>IF(A61=""," ",VLOOKUP(A61,CATALOGO!$A$1:$L$125,11,FALSE))</f>
        <v xml:space="preserve"> </v>
      </c>
      <c r="V61" s="153" t="str">
        <f>IF(A61=""," ",VLOOKUP(A61,CATALOGO!$A$1:$L$125,12,FALSE))</f>
        <v xml:space="preserve"> </v>
      </c>
      <c r="W61" s="153" t="str">
        <f>IF(A61=""," ",VLOOKUP(A61,CATALOGO!$A$1:$M$125,13,FALSE))</f>
        <v xml:space="preserve"> </v>
      </c>
    </row>
    <row r="62" spans="1:23" s="154" customFormat="1" ht="24.95" customHeight="1">
      <c r="A62" s="52"/>
      <c r="B62" s="205"/>
      <c r="C62" s="206"/>
      <c r="D62" s="147" t="str">
        <f t="shared" si="8"/>
        <v/>
      </c>
      <c r="E62" s="165" t="str">
        <f t="shared" si="9"/>
        <v/>
      </c>
      <c r="F62" s="166"/>
      <c r="G62" s="166"/>
      <c r="H62" s="167"/>
      <c r="I62" s="147" t="str">
        <f t="shared" si="10"/>
        <v/>
      </c>
      <c r="J62" s="148" t="str">
        <f>IF(D62="","",VLOOKUP(D62,CATALOGO!$B$2:$E$125,4,FALSE))</f>
        <v/>
      </c>
      <c r="K62" s="163"/>
      <c r="L62" s="164"/>
      <c r="M62" s="163"/>
      <c r="N62" s="164"/>
      <c r="O62" s="149" t="str">
        <f t="shared" si="5"/>
        <v/>
      </c>
      <c r="P62" s="150">
        <f t="shared" si="3"/>
        <v>0</v>
      </c>
      <c r="Q62" s="151">
        <f t="shared" si="7"/>
        <v>0</v>
      </c>
      <c r="R62" s="152" t="str">
        <f t="shared" si="11"/>
        <v/>
      </c>
      <c r="S62" s="153" t="str">
        <f>IF(A62=""," ",VLOOKUP(A62,CATALOGO!$A$1:$L$125,9,FALSE))</f>
        <v xml:space="preserve"> </v>
      </c>
      <c r="T62" s="153" t="str">
        <f>IF(A62=""," ",VLOOKUP(A62,CATALOGO!$A$1:$L$125,10,FALSE))</f>
        <v xml:space="preserve"> </v>
      </c>
      <c r="U62" s="153" t="str">
        <f>IF(A62=""," ",VLOOKUP(A62,CATALOGO!$A$1:$L$125,11,FALSE))</f>
        <v xml:space="preserve"> </v>
      </c>
      <c r="V62" s="153" t="str">
        <f>IF(A62=""," ",VLOOKUP(A62,CATALOGO!$A$1:$L$125,12,FALSE))</f>
        <v xml:space="preserve"> </v>
      </c>
      <c r="W62" s="153" t="str">
        <f>IF(A62=""," ",VLOOKUP(A62,CATALOGO!$A$1:$M$125,13,FALSE))</f>
        <v xml:space="preserve"> </v>
      </c>
    </row>
    <row r="63" spans="1:23" s="154" customFormat="1" ht="24.95" customHeight="1">
      <c r="A63" s="52"/>
      <c r="B63" s="205"/>
      <c r="C63" s="206"/>
      <c r="D63" s="147" t="str">
        <f t="shared" si="8"/>
        <v/>
      </c>
      <c r="E63" s="165" t="str">
        <f t="shared" si="9"/>
        <v/>
      </c>
      <c r="F63" s="166"/>
      <c r="G63" s="166"/>
      <c r="H63" s="167"/>
      <c r="I63" s="147" t="str">
        <f t="shared" si="10"/>
        <v/>
      </c>
      <c r="J63" s="148" t="str">
        <f>IF(D63="","",VLOOKUP(D63,CATALOGO!$B$2:$E$125,4,FALSE))</f>
        <v/>
      </c>
      <c r="K63" s="163"/>
      <c r="L63" s="164"/>
      <c r="M63" s="163"/>
      <c r="N63" s="164"/>
      <c r="O63" s="149" t="str">
        <f t="shared" si="5"/>
        <v/>
      </c>
      <c r="P63" s="150">
        <f t="shared" si="3"/>
        <v>0</v>
      </c>
      <c r="Q63" s="151">
        <f t="shared" si="7"/>
        <v>0</v>
      </c>
      <c r="R63" s="152" t="str">
        <f t="shared" si="11"/>
        <v/>
      </c>
      <c r="S63" s="153" t="str">
        <f>IF(A63=""," ",VLOOKUP(A63,CATALOGO!$A$1:$L$125,9,FALSE))</f>
        <v xml:space="preserve"> </v>
      </c>
      <c r="T63" s="153" t="str">
        <f>IF(A63=""," ",VLOOKUP(A63,CATALOGO!$A$1:$L$125,10,FALSE))</f>
        <v xml:space="preserve"> </v>
      </c>
      <c r="U63" s="153" t="str">
        <f>IF(A63=""," ",VLOOKUP(A63,CATALOGO!$A$1:$L$125,11,FALSE))</f>
        <v xml:space="preserve"> </v>
      </c>
      <c r="V63" s="153" t="str">
        <f>IF(A63=""," ",VLOOKUP(A63,CATALOGO!$A$1:$L$125,12,FALSE))</f>
        <v xml:space="preserve"> </v>
      </c>
      <c r="W63" s="153" t="str">
        <f>IF(A63=""," ",VLOOKUP(A63,CATALOGO!$A$1:$M$125,13,FALSE))</f>
        <v xml:space="preserve"> </v>
      </c>
    </row>
    <row r="64" spans="1:23" s="154" customFormat="1" ht="24.95" customHeight="1">
      <c r="A64" s="52"/>
      <c r="B64" s="205"/>
      <c r="C64" s="206"/>
      <c r="D64" s="147" t="str">
        <f t="shared" si="8"/>
        <v/>
      </c>
      <c r="E64" s="165" t="str">
        <f t="shared" si="9"/>
        <v/>
      </c>
      <c r="F64" s="166"/>
      <c r="G64" s="166"/>
      <c r="H64" s="167"/>
      <c r="I64" s="147" t="str">
        <f t="shared" si="10"/>
        <v/>
      </c>
      <c r="J64" s="148" t="str">
        <f>IF(D64="","",VLOOKUP(D64,CATALOGO!$B$2:$E$125,4,FALSE))</f>
        <v/>
      </c>
      <c r="K64" s="163"/>
      <c r="L64" s="164"/>
      <c r="M64" s="163"/>
      <c r="N64" s="164"/>
      <c r="O64" s="149" t="str">
        <f t="shared" si="5"/>
        <v/>
      </c>
      <c r="P64" s="150">
        <f t="shared" si="3"/>
        <v>0</v>
      </c>
      <c r="Q64" s="151">
        <f t="shared" si="7"/>
        <v>0</v>
      </c>
      <c r="R64" s="152" t="str">
        <f t="shared" si="11"/>
        <v/>
      </c>
      <c r="S64" s="153" t="str">
        <f>IF(A64=""," ",VLOOKUP(A64,CATALOGO!$A$1:$L$125,9,FALSE))</f>
        <v xml:space="preserve"> </v>
      </c>
      <c r="T64" s="153" t="str">
        <f>IF(A64=""," ",VLOOKUP(A64,CATALOGO!$A$1:$L$125,10,FALSE))</f>
        <v xml:space="preserve"> </v>
      </c>
      <c r="U64" s="153" t="str">
        <f>IF(A64=""," ",VLOOKUP(A64,CATALOGO!$A$1:$L$125,11,FALSE))</f>
        <v xml:space="preserve"> </v>
      </c>
      <c r="V64" s="153" t="str">
        <f>IF(A64=""," ",VLOOKUP(A64,CATALOGO!$A$1:$L$125,12,FALSE))</f>
        <v xml:space="preserve"> </v>
      </c>
      <c r="W64" s="153" t="str">
        <f>IF(A64=""," ",VLOOKUP(A64,CATALOGO!$A$1:$M$125,13,FALSE))</f>
        <v xml:space="preserve"> </v>
      </c>
    </row>
    <row r="65" spans="1:23" s="154" customFormat="1" ht="24.95" customHeight="1">
      <c r="A65" s="52"/>
      <c r="B65" s="205"/>
      <c r="C65" s="206"/>
      <c r="D65" s="147" t="str">
        <f t="shared" si="8"/>
        <v/>
      </c>
      <c r="E65" s="165" t="str">
        <f t="shared" si="9"/>
        <v/>
      </c>
      <c r="F65" s="166"/>
      <c r="G65" s="166"/>
      <c r="H65" s="167"/>
      <c r="I65" s="147" t="str">
        <f t="shared" si="10"/>
        <v/>
      </c>
      <c r="J65" s="148" t="str">
        <f>IF(D65="","",VLOOKUP(D65,CATALOGO!$B$2:$E$125,4,FALSE))</f>
        <v/>
      </c>
      <c r="K65" s="163"/>
      <c r="L65" s="164"/>
      <c r="M65" s="163"/>
      <c r="N65" s="164"/>
      <c r="O65" s="149" t="str">
        <f t="shared" si="5"/>
        <v/>
      </c>
      <c r="P65" s="150">
        <f t="shared" si="3"/>
        <v>0</v>
      </c>
      <c r="Q65" s="151">
        <f t="shared" si="7"/>
        <v>0</v>
      </c>
      <c r="R65" s="152" t="str">
        <f t="shared" si="11"/>
        <v/>
      </c>
      <c r="S65" s="153" t="str">
        <f>IF(A65=""," ",VLOOKUP(A65,CATALOGO!$A$1:$L$125,9,FALSE))</f>
        <v xml:space="preserve"> </v>
      </c>
      <c r="T65" s="153" t="str">
        <f>IF(A65=""," ",VLOOKUP(A65,CATALOGO!$A$1:$L$125,10,FALSE))</f>
        <v xml:space="preserve"> </v>
      </c>
      <c r="U65" s="153" t="str">
        <f>IF(A65=""," ",VLOOKUP(A65,CATALOGO!$A$1:$L$125,11,FALSE))</f>
        <v xml:space="preserve"> </v>
      </c>
      <c r="V65" s="153" t="str">
        <f>IF(A65=""," ",VLOOKUP(A65,CATALOGO!$A$1:$L$125,12,FALSE))</f>
        <v xml:space="preserve"> </v>
      </c>
      <c r="W65" s="153" t="str">
        <f>IF(A65=""," ",VLOOKUP(A65,CATALOGO!$A$1:$M$125,13,FALSE))</f>
        <v xml:space="preserve"> </v>
      </c>
    </row>
    <row r="66" spans="1:23" s="154" customFormat="1" ht="24.95" customHeight="1">
      <c r="A66" s="52"/>
      <c r="B66" s="205"/>
      <c r="C66" s="206"/>
      <c r="D66" s="147" t="str">
        <f t="shared" si="8"/>
        <v/>
      </c>
      <c r="E66" s="165" t="str">
        <f t="shared" si="9"/>
        <v/>
      </c>
      <c r="F66" s="166"/>
      <c r="G66" s="166"/>
      <c r="H66" s="167"/>
      <c r="I66" s="147" t="str">
        <f t="shared" si="10"/>
        <v/>
      </c>
      <c r="J66" s="148" t="str">
        <f>IF(D66="","",VLOOKUP(D66,CATALOGO!$B$2:$E$125,4,FALSE))</f>
        <v/>
      </c>
      <c r="K66" s="163"/>
      <c r="L66" s="164"/>
      <c r="M66" s="163"/>
      <c r="N66" s="164"/>
      <c r="O66" s="149" t="str">
        <f t="shared" si="5"/>
        <v/>
      </c>
      <c r="P66" s="150">
        <f t="shared" si="3"/>
        <v>0</v>
      </c>
      <c r="Q66" s="151">
        <f t="shared" si="7"/>
        <v>0</v>
      </c>
      <c r="R66" s="152" t="str">
        <f t="shared" si="11"/>
        <v/>
      </c>
      <c r="S66" s="153" t="str">
        <f>IF(A66=""," ",VLOOKUP(A66,CATALOGO!$A$1:$L$125,9,FALSE))</f>
        <v xml:space="preserve"> </v>
      </c>
      <c r="T66" s="153" t="str">
        <f>IF(A66=""," ",VLOOKUP(A66,CATALOGO!$A$1:$L$125,10,FALSE))</f>
        <v xml:space="preserve"> </v>
      </c>
      <c r="U66" s="153" t="str">
        <f>IF(A66=""," ",VLOOKUP(A66,CATALOGO!$A$1:$L$125,11,FALSE))</f>
        <v xml:space="preserve"> </v>
      </c>
      <c r="V66" s="153" t="str">
        <f>IF(A66=""," ",VLOOKUP(A66,CATALOGO!$A$1:$L$125,12,FALSE))</f>
        <v xml:space="preserve"> </v>
      </c>
      <c r="W66" s="153" t="str">
        <f>IF(A66=""," ",VLOOKUP(A66,CATALOGO!$A$1:$M$125,13,FALSE))</f>
        <v xml:space="preserve"> </v>
      </c>
    </row>
    <row r="67" spans="1:23" s="154" customFormat="1" ht="24.95" customHeight="1">
      <c r="A67" s="52"/>
      <c r="B67" s="205"/>
      <c r="C67" s="206"/>
      <c r="D67" s="147" t="str">
        <f t="shared" si="8"/>
        <v/>
      </c>
      <c r="E67" s="165" t="str">
        <f t="shared" si="9"/>
        <v/>
      </c>
      <c r="F67" s="166"/>
      <c r="G67" s="166"/>
      <c r="H67" s="167"/>
      <c r="I67" s="147" t="str">
        <f t="shared" si="10"/>
        <v/>
      </c>
      <c r="J67" s="148" t="str">
        <f>IF(D67="","",VLOOKUP(D67,CATALOGO!$B$2:$E$125,4,FALSE))</f>
        <v/>
      </c>
      <c r="K67" s="163"/>
      <c r="L67" s="164"/>
      <c r="M67" s="163"/>
      <c r="N67" s="164"/>
      <c r="O67" s="149" t="str">
        <f t="shared" si="5"/>
        <v/>
      </c>
      <c r="P67" s="150">
        <f t="shared" si="3"/>
        <v>0</v>
      </c>
      <c r="Q67" s="151">
        <f t="shared" si="7"/>
        <v>0</v>
      </c>
      <c r="R67" s="152" t="str">
        <f t="shared" si="11"/>
        <v/>
      </c>
      <c r="S67" s="153" t="str">
        <f>IF(A67=""," ",VLOOKUP(A67,CATALOGO!$A$1:$L$125,9,FALSE))</f>
        <v xml:space="preserve"> </v>
      </c>
      <c r="T67" s="153" t="str">
        <f>IF(A67=""," ",VLOOKUP(A67,CATALOGO!$A$1:$L$125,10,FALSE))</f>
        <v xml:space="preserve"> </v>
      </c>
      <c r="U67" s="153" t="str">
        <f>IF(A67=""," ",VLOOKUP(A67,CATALOGO!$A$1:$L$125,11,FALSE))</f>
        <v xml:space="preserve"> </v>
      </c>
      <c r="V67" s="153" t="str">
        <f>IF(A67=""," ",VLOOKUP(A67,CATALOGO!$A$1:$L$125,12,FALSE))</f>
        <v xml:space="preserve"> </v>
      </c>
      <c r="W67" s="153" t="str">
        <f>IF(A67=""," ",VLOOKUP(A67,CATALOGO!$A$1:$M$125,13,FALSE))</f>
        <v xml:space="preserve"> </v>
      </c>
    </row>
    <row r="68" spans="1:23" s="154" customFormat="1" ht="24.95" customHeight="1">
      <c r="A68" s="52"/>
      <c r="B68" s="205"/>
      <c r="C68" s="206"/>
      <c r="D68" s="147" t="str">
        <f t="shared" si="8"/>
        <v/>
      </c>
      <c r="E68" s="165" t="str">
        <f t="shared" si="9"/>
        <v/>
      </c>
      <c r="F68" s="166"/>
      <c r="G68" s="166"/>
      <c r="H68" s="167"/>
      <c r="I68" s="147" t="str">
        <f t="shared" si="10"/>
        <v/>
      </c>
      <c r="J68" s="148" t="str">
        <f>IF(D68="","",VLOOKUP(D68,CATALOGO!$B$2:$E$125,4,FALSE))</f>
        <v/>
      </c>
      <c r="K68" s="163"/>
      <c r="L68" s="164"/>
      <c r="M68" s="163"/>
      <c r="N68" s="164"/>
      <c r="O68" s="149" t="str">
        <f t="shared" si="5"/>
        <v/>
      </c>
      <c r="P68" s="150">
        <f t="shared" si="3"/>
        <v>0</v>
      </c>
      <c r="Q68" s="151">
        <f t="shared" si="7"/>
        <v>0</v>
      </c>
      <c r="R68" s="152" t="str">
        <f t="shared" si="11"/>
        <v/>
      </c>
      <c r="S68" s="153" t="str">
        <f>IF(A68=""," ",VLOOKUP(A68,CATALOGO!$A$1:$L$125,9,FALSE))</f>
        <v xml:space="preserve"> </v>
      </c>
      <c r="T68" s="153" t="str">
        <f>IF(A68=""," ",VLOOKUP(A68,CATALOGO!$A$1:$L$125,10,FALSE))</f>
        <v xml:space="preserve"> </v>
      </c>
      <c r="U68" s="153" t="str">
        <f>IF(A68=""," ",VLOOKUP(A68,CATALOGO!$A$1:$L$125,11,FALSE))</f>
        <v xml:space="preserve"> </v>
      </c>
      <c r="V68" s="153" t="str">
        <f>IF(A68=""," ",VLOOKUP(A68,CATALOGO!$A$1:$L$125,12,FALSE))</f>
        <v xml:space="preserve"> </v>
      </c>
      <c r="W68" s="153" t="str">
        <f>IF(A68=""," ",VLOOKUP(A68,CATALOGO!$A$1:$M$125,13,FALSE))</f>
        <v xml:space="preserve"> </v>
      </c>
    </row>
    <row r="69" spans="1:23" s="154" customFormat="1" ht="24.95" customHeight="1">
      <c r="A69" s="52"/>
      <c r="B69" s="205"/>
      <c r="C69" s="206"/>
      <c r="D69" s="147" t="str">
        <f t="shared" si="8"/>
        <v/>
      </c>
      <c r="E69" s="165" t="str">
        <f t="shared" si="9"/>
        <v/>
      </c>
      <c r="F69" s="166"/>
      <c r="G69" s="166"/>
      <c r="H69" s="167"/>
      <c r="I69" s="147" t="str">
        <f t="shared" si="10"/>
        <v/>
      </c>
      <c r="J69" s="148" t="str">
        <f>IF(D69="","",VLOOKUP(D69,CATALOGO!$B$2:$E$125,4,FALSE))</f>
        <v/>
      </c>
      <c r="K69" s="163"/>
      <c r="L69" s="164"/>
      <c r="M69" s="163"/>
      <c r="N69" s="164"/>
      <c r="O69" s="149" t="str">
        <f t="shared" si="5"/>
        <v/>
      </c>
      <c r="P69" s="150">
        <f t="shared" si="3"/>
        <v>0</v>
      </c>
      <c r="Q69" s="151">
        <f t="shared" si="7"/>
        <v>0</v>
      </c>
      <c r="R69" s="152" t="str">
        <f t="shared" si="11"/>
        <v/>
      </c>
      <c r="S69" s="153" t="str">
        <f>IF(A69=""," ",VLOOKUP(A69,CATALOGO!$A$1:$L$125,9,FALSE))</f>
        <v xml:space="preserve"> </v>
      </c>
      <c r="T69" s="153" t="str">
        <f>IF(A69=""," ",VLOOKUP(A69,CATALOGO!$A$1:$L$125,10,FALSE))</f>
        <v xml:space="preserve"> </v>
      </c>
      <c r="U69" s="153" t="str">
        <f>IF(A69=""," ",VLOOKUP(A69,CATALOGO!$A$1:$L$125,11,FALSE))</f>
        <v xml:space="preserve"> </v>
      </c>
      <c r="V69" s="153" t="str">
        <f>IF(A69=""," ",VLOOKUP(A69,CATALOGO!$A$1:$L$125,12,FALSE))</f>
        <v xml:space="preserve"> </v>
      </c>
      <c r="W69" s="153" t="str">
        <f>IF(A69=""," ",VLOOKUP(A69,CATALOGO!$A$1:$M$125,13,FALSE))</f>
        <v xml:space="preserve"> </v>
      </c>
    </row>
    <row r="70" spans="1:23" s="154" customFormat="1" ht="24.95" customHeight="1">
      <c r="A70" s="52"/>
      <c r="B70" s="205"/>
      <c r="C70" s="206"/>
      <c r="D70" s="147" t="str">
        <f t="shared" si="8"/>
        <v/>
      </c>
      <c r="E70" s="165" t="str">
        <f t="shared" si="9"/>
        <v/>
      </c>
      <c r="F70" s="166"/>
      <c r="G70" s="166"/>
      <c r="H70" s="167"/>
      <c r="I70" s="147" t="str">
        <f t="shared" si="10"/>
        <v/>
      </c>
      <c r="J70" s="148" t="str">
        <f>IF(D70="","",VLOOKUP(D70,CATALOGO!$B$2:$E$125,4,FALSE))</f>
        <v/>
      </c>
      <c r="K70" s="163"/>
      <c r="L70" s="164"/>
      <c r="M70" s="163"/>
      <c r="N70" s="164"/>
      <c r="O70" s="149" t="str">
        <f t="shared" si="5"/>
        <v/>
      </c>
      <c r="P70" s="150">
        <f t="shared" si="3"/>
        <v>0</v>
      </c>
      <c r="Q70" s="151">
        <f t="shared" si="7"/>
        <v>0</v>
      </c>
      <c r="R70" s="152" t="str">
        <f t="shared" si="11"/>
        <v/>
      </c>
      <c r="S70" s="153" t="str">
        <f>IF(A70=""," ",VLOOKUP(A70,CATALOGO!$A$1:$L$125,9,FALSE))</f>
        <v xml:space="preserve"> </v>
      </c>
      <c r="T70" s="153" t="str">
        <f>IF(A70=""," ",VLOOKUP(A70,CATALOGO!$A$1:$L$125,10,FALSE))</f>
        <v xml:space="preserve"> </v>
      </c>
      <c r="U70" s="153" t="str">
        <f>IF(A70=""," ",VLOOKUP(A70,CATALOGO!$A$1:$L$125,11,FALSE))</f>
        <v xml:space="preserve"> </v>
      </c>
      <c r="V70" s="153" t="str">
        <f>IF(A70=""," ",VLOOKUP(A70,CATALOGO!$A$1:$L$125,12,FALSE))</f>
        <v xml:space="preserve"> </v>
      </c>
      <c r="W70" s="153" t="str">
        <f>IF(A70=""," ",VLOOKUP(A70,CATALOGO!$A$1:$M$125,13,FALSE))</f>
        <v xml:space="preserve"> </v>
      </c>
    </row>
    <row r="71" spans="1:23" s="154" customFormat="1" ht="24.95" customHeight="1">
      <c r="A71" s="52"/>
      <c r="B71" s="205"/>
      <c r="C71" s="206"/>
      <c r="D71" s="147" t="str">
        <f t="shared" si="8"/>
        <v/>
      </c>
      <c r="E71" s="165" t="str">
        <f t="shared" si="9"/>
        <v/>
      </c>
      <c r="F71" s="166"/>
      <c r="G71" s="166"/>
      <c r="H71" s="167"/>
      <c r="I71" s="147" t="str">
        <f t="shared" si="10"/>
        <v/>
      </c>
      <c r="J71" s="148" t="str">
        <f>IF(D71="","",VLOOKUP(D71,CATALOGO!$B$2:$E$125,4,FALSE))</f>
        <v/>
      </c>
      <c r="K71" s="163"/>
      <c r="L71" s="164"/>
      <c r="M71" s="163"/>
      <c r="N71" s="164"/>
      <c r="O71" s="149" t="str">
        <f t="shared" si="5"/>
        <v/>
      </c>
      <c r="P71" s="150">
        <f t="shared" si="3"/>
        <v>0</v>
      </c>
      <c r="Q71" s="151">
        <f t="shared" si="7"/>
        <v>0</v>
      </c>
      <c r="R71" s="152" t="str">
        <f t="shared" si="11"/>
        <v/>
      </c>
      <c r="S71" s="153" t="str">
        <f>IF(A71=""," ",VLOOKUP(A71,CATALOGO!$A$1:$L$125,9,FALSE))</f>
        <v xml:space="preserve"> </v>
      </c>
      <c r="T71" s="153" t="str">
        <f>IF(A71=""," ",VLOOKUP(A71,CATALOGO!$A$1:$L$125,10,FALSE))</f>
        <v xml:space="preserve"> </v>
      </c>
      <c r="U71" s="153" t="str">
        <f>IF(A71=""," ",VLOOKUP(A71,CATALOGO!$A$1:$L$125,11,FALSE))</f>
        <v xml:space="preserve"> </v>
      </c>
      <c r="V71" s="153" t="str">
        <f>IF(A71=""," ",VLOOKUP(A71,CATALOGO!$A$1:$L$125,12,FALSE))</f>
        <v xml:space="preserve"> </v>
      </c>
      <c r="W71" s="153" t="str">
        <f>IF(A71=""," ",VLOOKUP(A71,CATALOGO!$A$1:$M$125,13,FALSE))</f>
        <v xml:space="preserve"> </v>
      </c>
    </row>
    <row r="72" spans="1:23" s="154" customFormat="1" ht="24.95" customHeight="1">
      <c r="A72" s="52"/>
      <c r="B72" s="205"/>
      <c r="C72" s="206"/>
      <c r="D72" s="147" t="str">
        <f t="shared" si="8"/>
        <v/>
      </c>
      <c r="E72" s="165" t="str">
        <f t="shared" si="9"/>
        <v/>
      </c>
      <c r="F72" s="166"/>
      <c r="G72" s="166"/>
      <c r="H72" s="167"/>
      <c r="I72" s="147" t="str">
        <f t="shared" si="10"/>
        <v/>
      </c>
      <c r="J72" s="148" t="str">
        <f>IF(D72="","",VLOOKUP(D72,CATALOGO!$B$2:$E$125,4,FALSE))</f>
        <v/>
      </c>
      <c r="K72" s="163"/>
      <c r="L72" s="164"/>
      <c r="M72" s="163"/>
      <c r="N72" s="164"/>
      <c r="O72" s="149" t="str">
        <f t="shared" si="5"/>
        <v/>
      </c>
      <c r="P72" s="150">
        <f t="shared" si="3"/>
        <v>0</v>
      </c>
      <c r="Q72" s="151">
        <f t="shared" si="7"/>
        <v>0</v>
      </c>
      <c r="R72" s="152" t="str">
        <f t="shared" si="11"/>
        <v/>
      </c>
      <c r="S72" s="153" t="str">
        <f>IF(A72=""," ",VLOOKUP(A72,CATALOGO!$A$1:$L$125,9,FALSE))</f>
        <v xml:space="preserve"> </v>
      </c>
      <c r="T72" s="153" t="str">
        <f>IF(A72=""," ",VLOOKUP(A72,CATALOGO!$A$1:$L$125,10,FALSE))</f>
        <v xml:space="preserve"> </v>
      </c>
      <c r="U72" s="153" t="str">
        <f>IF(A72=""," ",VLOOKUP(A72,CATALOGO!$A$1:$L$125,11,FALSE))</f>
        <v xml:space="preserve"> </v>
      </c>
      <c r="V72" s="153" t="str">
        <f>IF(A72=""," ",VLOOKUP(A72,CATALOGO!$A$1:$L$125,12,FALSE))</f>
        <v xml:space="preserve"> </v>
      </c>
      <c r="W72" s="153" t="str">
        <f>IF(A72=""," ",VLOOKUP(A72,CATALOGO!$A$1:$M$125,13,FALSE))</f>
        <v xml:space="preserve"> </v>
      </c>
    </row>
    <row r="73" spans="1:23" s="154" customFormat="1" ht="24.95" customHeight="1">
      <c r="A73" s="52"/>
      <c r="B73" s="205"/>
      <c r="C73" s="206"/>
      <c r="D73" s="147" t="str">
        <f t="shared" si="8"/>
        <v/>
      </c>
      <c r="E73" s="165" t="str">
        <f t="shared" si="9"/>
        <v/>
      </c>
      <c r="F73" s="166"/>
      <c r="G73" s="166"/>
      <c r="H73" s="167"/>
      <c r="I73" s="147" t="str">
        <f t="shared" si="10"/>
        <v/>
      </c>
      <c r="J73" s="148" t="str">
        <f>IF(D73="","",VLOOKUP(D73,CATALOGO!$B$2:$E$125,4,FALSE))</f>
        <v/>
      </c>
      <c r="K73" s="163"/>
      <c r="L73" s="164"/>
      <c r="M73" s="163"/>
      <c r="N73" s="164"/>
      <c r="O73" s="149" t="str">
        <f t="shared" si="5"/>
        <v/>
      </c>
      <c r="P73" s="150">
        <f t="shared" si="3"/>
        <v>0</v>
      </c>
      <c r="Q73" s="151">
        <f t="shared" si="7"/>
        <v>0</v>
      </c>
      <c r="R73" s="152" t="str">
        <f t="shared" si="11"/>
        <v/>
      </c>
      <c r="S73" s="153" t="str">
        <f>IF(A73=""," ",VLOOKUP(A73,CATALOGO!$A$1:$L$125,9,FALSE))</f>
        <v xml:space="preserve"> </v>
      </c>
      <c r="T73" s="153" t="str">
        <f>IF(A73=""," ",VLOOKUP(A73,CATALOGO!$A$1:$L$125,10,FALSE))</f>
        <v xml:space="preserve"> </v>
      </c>
      <c r="U73" s="153" t="str">
        <f>IF(A73=""," ",VLOOKUP(A73,CATALOGO!$A$1:$L$125,11,FALSE))</f>
        <v xml:space="preserve"> </v>
      </c>
      <c r="V73" s="153" t="str">
        <f>IF(A73=""," ",VLOOKUP(A73,CATALOGO!$A$1:$L$125,12,FALSE))</f>
        <v xml:space="preserve"> </v>
      </c>
      <c r="W73" s="153" t="str">
        <f>IF(A73=""," ",VLOOKUP(A73,CATALOGO!$A$1:$M$125,13,FALSE))</f>
        <v xml:space="preserve"> </v>
      </c>
    </row>
    <row r="74" spans="1:23" s="154" customFormat="1" ht="24.95" customHeight="1">
      <c r="A74" s="52"/>
      <c r="B74" s="205"/>
      <c r="C74" s="206"/>
      <c r="D74" s="147" t="str">
        <f t="shared" si="8"/>
        <v/>
      </c>
      <c r="E74" s="165" t="str">
        <f t="shared" si="9"/>
        <v/>
      </c>
      <c r="F74" s="166"/>
      <c r="G74" s="166"/>
      <c r="H74" s="167"/>
      <c r="I74" s="147" t="str">
        <f t="shared" si="10"/>
        <v/>
      </c>
      <c r="J74" s="148" t="str">
        <f>IF(D74="","",VLOOKUP(D74,CATALOGO!$B$2:$E$125,4,FALSE))</f>
        <v/>
      </c>
      <c r="K74" s="163"/>
      <c r="L74" s="164"/>
      <c r="M74" s="163"/>
      <c r="N74" s="164"/>
      <c r="O74" s="149" t="str">
        <f t="shared" si="5"/>
        <v/>
      </c>
      <c r="P74" s="150">
        <f t="shared" si="3"/>
        <v>0</v>
      </c>
      <c r="Q74" s="151">
        <f t="shared" si="7"/>
        <v>0</v>
      </c>
      <c r="R74" s="152" t="str">
        <f t="shared" si="11"/>
        <v/>
      </c>
      <c r="S74" s="153" t="str">
        <f>IF(A74=""," ",VLOOKUP(A74,CATALOGO!$A$1:$L$125,9,FALSE))</f>
        <v xml:space="preserve"> </v>
      </c>
      <c r="T74" s="153" t="str">
        <f>IF(A74=""," ",VLOOKUP(A74,CATALOGO!$A$1:$L$125,10,FALSE))</f>
        <v xml:space="preserve"> </v>
      </c>
      <c r="U74" s="153" t="str">
        <f>IF(A74=""," ",VLOOKUP(A74,CATALOGO!$A$1:$L$125,11,FALSE))</f>
        <v xml:space="preserve"> </v>
      </c>
      <c r="V74" s="153" t="str">
        <f>IF(A74=""," ",VLOOKUP(A74,CATALOGO!$A$1:$L$125,12,FALSE))</f>
        <v xml:space="preserve"> </v>
      </c>
      <c r="W74" s="153" t="str">
        <f>IF(A74=""," ",VLOOKUP(A74,CATALOGO!$A$1:$M$125,13,FALSE))</f>
        <v xml:space="preserve"> </v>
      </c>
    </row>
    <row r="75" spans="1:23" s="154" customFormat="1" ht="24.95" customHeight="1">
      <c r="A75" s="52"/>
      <c r="B75" s="205"/>
      <c r="C75" s="206"/>
      <c r="D75" s="147" t="str">
        <f t="shared" ref="D75:D81" si="12">IF(A75="","",VLOOKUP(A75,CATALOGO,2,FALSE))</f>
        <v/>
      </c>
      <c r="E75" s="165" t="str">
        <f t="shared" ref="E75:E81" si="13">IF(A75="","",VLOOKUP(A75,CATALOGO,3,FALSE))</f>
        <v/>
      </c>
      <c r="F75" s="166"/>
      <c r="G75" s="166"/>
      <c r="H75" s="167"/>
      <c r="I75" s="147" t="str">
        <f t="shared" ref="I75:I81" si="14">IF(A75="","",VLOOKUP(A75,CATALOGO,4,FALSE))</f>
        <v/>
      </c>
      <c r="J75" s="148" t="str">
        <f>IF(D75="","",VLOOKUP(D75,CATALOGO!$B$2:$E$125,4,FALSE))</f>
        <v/>
      </c>
      <c r="K75" s="163"/>
      <c r="L75" s="164"/>
      <c r="M75" s="163"/>
      <c r="N75" s="164"/>
      <c r="O75" s="149" t="str">
        <f t="shared" ref="O75:O81" si="15">IF(A75="","",(L75+M75+N75+K75))</f>
        <v/>
      </c>
      <c r="P75" s="150">
        <f t="shared" si="3"/>
        <v>0</v>
      </c>
      <c r="Q75" s="151">
        <f t="shared" si="7"/>
        <v>0</v>
      </c>
      <c r="R75" s="152" t="str">
        <f t="shared" ref="R75:R81" si="16">IF(A75="","",VLOOKUP(A75,CATALOGO,6,FALSE))</f>
        <v/>
      </c>
      <c r="S75" s="153" t="str">
        <f>IF(A75=""," ",VLOOKUP(A75,CATALOGO!$A$1:$L$125,9,FALSE))</f>
        <v xml:space="preserve"> </v>
      </c>
      <c r="T75" s="153" t="str">
        <f>IF(A75=""," ",VLOOKUP(A75,CATALOGO!$A$1:$L$125,10,FALSE))</f>
        <v xml:space="preserve"> </v>
      </c>
      <c r="U75" s="153" t="str">
        <f>IF(A75=""," ",VLOOKUP(A75,CATALOGO!$A$1:$L$125,11,FALSE))</f>
        <v xml:space="preserve"> </v>
      </c>
      <c r="V75" s="153" t="str">
        <f>IF(A75=""," ",VLOOKUP(A75,CATALOGO!$A$1:$L$125,12,FALSE))</f>
        <v xml:space="preserve"> </v>
      </c>
      <c r="W75" s="153" t="str">
        <f>IF(A75=""," ",VLOOKUP(A75,CATALOGO!$A$1:$M$125,13,FALSE))</f>
        <v xml:space="preserve"> </v>
      </c>
    </row>
    <row r="76" spans="1:23" s="154" customFormat="1" ht="24.95" customHeight="1">
      <c r="A76" s="52"/>
      <c r="B76" s="205"/>
      <c r="C76" s="206"/>
      <c r="D76" s="147" t="str">
        <f t="shared" si="12"/>
        <v/>
      </c>
      <c r="E76" s="165" t="str">
        <f t="shared" si="13"/>
        <v/>
      </c>
      <c r="F76" s="166"/>
      <c r="G76" s="166"/>
      <c r="H76" s="167"/>
      <c r="I76" s="147" t="str">
        <f t="shared" si="14"/>
        <v/>
      </c>
      <c r="J76" s="148" t="str">
        <f>IF(D76="","",VLOOKUP(D76,CATALOGO!$B$2:$E$125,4,FALSE))</f>
        <v/>
      </c>
      <c r="K76" s="163"/>
      <c r="L76" s="164"/>
      <c r="M76" s="163"/>
      <c r="N76" s="164"/>
      <c r="O76" s="149" t="str">
        <f t="shared" si="15"/>
        <v/>
      </c>
      <c r="P76" s="150">
        <f t="shared" ref="P76:P81" si="17">IFERROR(O76*J76,0)</f>
        <v>0</v>
      </c>
      <c r="Q76" s="151">
        <f t="shared" ref="Q76:Q81" si="18">IF(A76&gt;0, E$4, 0)</f>
        <v>0</v>
      </c>
      <c r="R76" s="152" t="str">
        <f t="shared" si="16"/>
        <v/>
      </c>
      <c r="S76" s="153" t="str">
        <f>IF(A76=""," ",VLOOKUP(A76,CATALOGO!$A$1:$L$125,9,FALSE))</f>
        <v xml:space="preserve"> </v>
      </c>
      <c r="T76" s="153" t="str">
        <f>IF(A76=""," ",VLOOKUP(A76,CATALOGO!$A$1:$L$125,10,FALSE))</f>
        <v xml:space="preserve"> </v>
      </c>
      <c r="U76" s="153" t="str">
        <f>IF(A76=""," ",VLOOKUP(A76,CATALOGO!$A$1:$L$125,11,FALSE))</f>
        <v xml:space="preserve"> </v>
      </c>
      <c r="V76" s="153" t="str">
        <f>IF(A76=""," ",VLOOKUP(A76,CATALOGO!$A$1:$L$125,12,FALSE))</f>
        <v xml:space="preserve"> </v>
      </c>
      <c r="W76" s="153" t="str">
        <f>IF(A76=""," ",VLOOKUP(A76,CATALOGO!$A$1:$M$125,13,FALSE))</f>
        <v xml:space="preserve"> </v>
      </c>
    </row>
    <row r="77" spans="1:23" s="154" customFormat="1" ht="24.95" customHeight="1">
      <c r="A77" s="52"/>
      <c r="B77" s="205"/>
      <c r="C77" s="206"/>
      <c r="D77" s="147" t="str">
        <f t="shared" si="12"/>
        <v/>
      </c>
      <c r="E77" s="165" t="str">
        <f t="shared" si="13"/>
        <v/>
      </c>
      <c r="F77" s="166"/>
      <c r="G77" s="166"/>
      <c r="H77" s="167"/>
      <c r="I77" s="147" t="str">
        <f t="shared" si="14"/>
        <v/>
      </c>
      <c r="J77" s="148" t="str">
        <f>IF(D77="","",VLOOKUP(D77,CATALOGO!$B$2:$E$125,4,FALSE))</f>
        <v/>
      </c>
      <c r="K77" s="163"/>
      <c r="L77" s="164"/>
      <c r="M77" s="163"/>
      <c r="N77" s="164"/>
      <c r="O77" s="149" t="str">
        <f t="shared" si="15"/>
        <v/>
      </c>
      <c r="P77" s="150">
        <f t="shared" si="17"/>
        <v>0</v>
      </c>
      <c r="Q77" s="151">
        <f t="shared" si="18"/>
        <v>0</v>
      </c>
      <c r="R77" s="152" t="str">
        <f t="shared" si="16"/>
        <v/>
      </c>
      <c r="S77" s="153" t="str">
        <f>IF(A77=""," ",VLOOKUP(A77,CATALOGO!$A$1:$L$125,9,FALSE))</f>
        <v xml:space="preserve"> </v>
      </c>
      <c r="T77" s="153" t="str">
        <f>IF(A77=""," ",VLOOKUP(A77,CATALOGO!$A$1:$L$125,10,FALSE))</f>
        <v xml:space="preserve"> </v>
      </c>
      <c r="U77" s="153" t="str">
        <f>IF(A77=""," ",VLOOKUP(A77,CATALOGO!$A$1:$L$125,11,FALSE))</f>
        <v xml:space="preserve"> </v>
      </c>
      <c r="V77" s="153" t="str">
        <f>IF(A77=""," ",VLOOKUP(A77,CATALOGO!$A$1:$L$125,12,FALSE))</f>
        <v xml:space="preserve"> </v>
      </c>
      <c r="W77" s="153" t="str">
        <f>IF(A77=""," ",VLOOKUP(A77,CATALOGO!$A$1:$M$125,13,FALSE))</f>
        <v xml:space="preserve"> </v>
      </c>
    </row>
    <row r="78" spans="1:23" s="154" customFormat="1" ht="24.95" customHeight="1">
      <c r="A78" s="52"/>
      <c r="B78" s="205"/>
      <c r="C78" s="206"/>
      <c r="D78" s="147" t="str">
        <f t="shared" si="12"/>
        <v/>
      </c>
      <c r="E78" s="165" t="str">
        <f t="shared" si="13"/>
        <v/>
      </c>
      <c r="F78" s="166"/>
      <c r="G78" s="166"/>
      <c r="H78" s="167"/>
      <c r="I78" s="147" t="str">
        <f t="shared" si="14"/>
        <v/>
      </c>
      <c r="J78" s="148" t="str">
        <f>IF(D78="","",VLOOKUP(D78,CATALOGO!$B$2:$E$125,4,FALSE))</f>
        <v/>
      </c>
      <c r="K78" s="163"/>
      <c r="L78" s="164"/>
      <c r="M78" s="163"/>
      <c r="N78" s="164"/>
      <c r="O78" s="149" t="str">
        <f t="shared" si="15"/>
        <v/>
      </c>
      <c r="P78" s="150">
        <f t="shared" si="17"/>
        <v>0</v>
      </c>
      <c r="Q78" s="151">
        <f t="shared" si="18"/>
        <v>0</v>
      </c>
      <c r="R78" s="152" t="str">
        <f t="shared" si="16"/>
        <v/>
      </c>
      <c r="S78" s="153" t="str">
        <f>IF(A78=""," ",VLOOKUP(A78,CATALOGO!$A$1:$L$125,9,FALSE))</f>
        <v xml:space="preserve"> </v>
      </c>
      <c r="T78" s="153" t="str">
        <f>IF(A78=""," ",VLOOKUP(A78,CATALOGO!$A$1:$L$125,10,FALSE))</f>
        <v xml:space="preserve"> </v>
      </c>
      <c r="U78" s="153" t="str">
        <f>IF(A78=""," ",VLOOKUP(A78,CATALOGO!$A$1:$L$125,11,FALSE))</f>
        <v xml:space="preserve"> </v>
      </c>
      <c r="V78" s="153" t="str">
        <f>IF(A78=""," ",VLOOKUP(A78,CATALOGO!$A$1:$L$125,12,FALSE))</f>
        <v xml:space="preserve"> </v>
      </c>
      <c r="W78" s="153" t="str">
        <f>IF(A78=""," ",VLOOKUP(A78,CATALOGO!$A$1:$M$125,13,FALSE))</f>
        <v xml:space="preserve"> </v>
      </c>
    </row>
    <row r="79" spans="1:23" s="154" customFormat="1" ht="24.95" customHeight="1">
      <c r="A79" s="52"/>
      <c r="B79" s="205"/>
      <c r="C79" s="206"/>
      <c r="D79" s="147" t="str">
        <f t="shared" si="12"/>
        <v/>
      </c>
      <c r="E79" s="165" t="str">
        <f t="shared" si="13"/>
        <v/>
      </c>
      <c r="F79" s="166"/>
      <c r="G79" s="166"/>
      <c r="H79" s="167"/>
      <c r="I79" s="147" t="str">
        <f t="shared" si="14"/>
        <v/>
      </c>
      <c r="J79" s="148" t="str">
        <f>IF(D79="","",VLOOKUP(D79,CATALOGO!$B$2:$E$125,4,FALSE))</f>
        <v/>
      </c>
      <c r="K79" s="163"/>
      <c r="L79" s="164"/>
      <c r="M79" s="163"/>
      <c r="N79" s="164"/>
      <c r="O79" s="149" t="str">
        <f t="shared" si="15"/>
        <v/>
      </c>
      <c r="P79" s="150">
        <f t="shared" si="17"/>
        <v>0</v>
      </c>
      <c r="Q79" s="151">
        <f t="shared" si="18"/>
        <v>0</v>
      </c>
      <c r="R79" s="152" t="str">
        <f t="shared" si="16"/>
        <v/>
      </c>
      <c r="S79" s="153" t="str">
        <f>IF(A79=""," ",VLOOKUP(A79,CATALOGO!$A$1:$L$125,9,FALSE))</f>
        <v xml:space="preserve"> </v>
      </c>
      <c r="T79" s="153" t="str">
        <f>IF(A79=""," ",VLOOKUP(A79,CATALOGO!$A$1:$L$125,10,FALSE))</f>
        <v xml:space="preserve"> </v>
      </c>
      <c r="U79" s="153" t="str">
        <f>IF(A79=""," ",VLOOKUP(A79,CATALOGO!$A$1:$L$125,11,FALSE))</f>
        <v xml:space="preserve"> </v>
      </c>
      <c r="V79" s="153" t="str">
        <f>IF(A79=""," ",VLOOKUP(A79,CATALOGO!$A$1:$L$125,12,FALSE))</f>
        <v xml:space="preserve"> </v>
      </c>
      <c r="W79" s="153" t="str">
        <f>IF(A79=""," ",VLOOKUP(A79,CATALOGO!$A$1:$M$125,13,FALSE))</f>
        <v xml:space="preserve"> </v>
      </c>
    </row>
    <row r="80" spans="1:23" s="154" customFormat="1" ht="24.95" customHeight="1">
      <c r="A80" s="53"/>
      <c r="B80" s="205"/>
      <c r="C80" s="206"/>
      <c r="D80" s="147" t="str">
        <f t="shared" si="12"/>
        <v/>
      </c>
      <c r="E80" s="165" t="str">
        <f t="shared" si="13"/>
        <v/>
      </c>
      <c r="F80" s="166"/>
      <c r="G80" s="166"/>
      <c r="H80" s="167"/>
      <c r="I80" s="147" t="str">
        <f t="shared" si="14"/>
        <v/>
      </c>
      <c r="J80" s="148" t="str">
        <f>IF(D80="","",VLOOKUP(D80,CATALOGO!$B$2:$E$125,4,FALSE))</f>
        <v/>
      </c>
      <c r="K80" s="163"/>
      <c r="L80" s="164"/>
      <c r="M80" s="163"/>
      <c r="N80" s="164"/>
      <c r="O80" s="149" t="str">
        <f t="shared" si="15"/>
        <v/>
      </c>
      <c r="P80" s="150">
        <f t="shared" si="17"/>
        <v>0</v>
      </c>
      <c r="Q80" s="151">
        <f t="shared" si="18"/>
        <v>0</v>
      </c>
      <c r="R80" s="152" t="str">
        <f t="shared" si="16"/>
        <v/>
      </c>
      <c r="S80" s="153" t="str">
        <f>IF(A80=""," ",VLOOKUP(A80,CATALOGO!$A$1:$L$125,9,FALSE))</f>
        <v xml:space="preserve"> </v>
      </c>
      <c r="T80" s="153" t="str">
        <f>IF(A80=""," ",VLOOKUP(A80,CATALOGO!$A$1:$L$125,10,FALSE))</f>
        <v xml:space="preserve"> </v>
      </c>
      <c r="U80" s="153" t="str">
        <f>IF(A80=""," ",VLOOKUP(A80,CATALOGO!$A$1:$L$125,11,FALSE))</f>
        <v xml:space="preserve"> </v>
      </c>
      <c r="V80" s="153" t="str">
        <f>IF(A80=""," ",VLOOKUP(A80,CATALOGO!$A$1:$L$125,12,FALSE))</f>
        <v xml:space="preserve"> </v>
      </c>
      <c r="W80" s="153" t="str">
        <f>IF(A80=""," ",VLOOKUP(A80,CATALOGO!$A$1:$M$125,13,FALSE))</f>
        <v xml:space="preserve"> </v>
      </c>
    </row>
    <row r="81" spans="1:23" s="154" customFormat="1" ht="24.95" customHeight="1">
      <c r="A81" s="54"/>
      <c r="B81" s="205"/>
      <c r="C81" s="206"/>
      <c r="D81" s="147" t="str">
        <f t="shared" si="12"/>
        <v/>
      </c>
      <c r="E81" s="165" t="str">
        <f t="shared" si="13"/>
        <v/>
      </c>
      <c r="F81" s="166"/>
      <c r="G81" s="166"/>
      <c r="H81" s="167"/>
      <c r="I81" s="147" t="str">
        <f t="shared" si="14"/>
        <v/>
      </c>
      <c r="J81" s="148" t="str">
        <f>IF(D81="","",VLOOKUP(D81,CATALOGO!$B$2:$E$125,4,FALSE))</f>
        <v/>
      </c>
      <c r="K81" s="163"/>
      <c r="L81" s="164"/>
      <c r="M81" s="163"/>
      <c r="N81" s="164"/>
      <c r="O81" s="149" t="str">
        <f t="shared" si="15"/>
        <v/>
      </c>
      <c r="P81" s="150">
        <f t="shared" si="17"/>
        <v>0</v>
      </c>
      <c r="Q81" s="151">
        <f t="shared" si="18"/>
        <v>0</v>
      </c>
      <c r="R81" s="152" t="str">
        <f t="shared" si="16"/>
        <v/>
      </c>
      <c r="S81" s="153" t="str">
        <f>IF(A81=""," ",VLOOKUP(A81,CATALOGO!$A$1:$L$125,9,FALSE))</f>
        <v xml:space="preserve"> </v>
      </c>
      <c r="T81" s="153" t="str">
        <f>IF(A81=""," ",VLOOKUP(A81,CATALOGO!$A$1:$L$125,10,FALSE))</f>
        <v xml:space="preserve"> </v>
      </c>
      <c r="U81" s="153" t="str">
        <f>IF(A81=""," ",VLOOKUP(A81,CATALOGO!$A$1:$L$125,11,FALSE))</f>
        <v xml:space="preserve"> </v>
      </c>
      <c r="V81" s="153" t="str">
        <f>IF(A81=""," ",VLOOKUP(A81,CATALOGO!$A$1:$L$125,12,FALSE))</f>
        <v xml:space="preserve"> </v>
      </c>
      <c r="W81" s="153" t="str">
        <f>IF(A81=""," ",VLOOKUP(A81,CATALOGO!$A$1:$M$125,13,FALSE))</f>
        <v xml:space="preserve"> </v>
      </c>
    </row>
    <row r="82" spans="1:23">
      <c r="P82" s="161">
        <f>SUM(P11:P81)</f>
        <v>176.06358499999999</v>
      </c>
      <c r="Q82" s="155"/>
    </row>
  </sheetData>
  <sheetProtection algorithmName="SHA-512" hashValue="Pny06VIIHt+JRPqc8B5BiaqOyyaZDuuo06kVNUZ5lyk+TcT7jYCMAPiF8eyErz18NObxSwcfqPqsWjkxJyMyoA==" saltValue="nrhCNqQxjkJ/U8N5jli3sw==" spinCount="100000" sheet="1" formatRows="0" deleteRows="0"/>
  <protectedRanges>
    <protectedRange algorithmName="SHA-512" hashValue="IiZbdWAkYTYOrF8UokzVvmzxayQOkusmkMBhjgI2hUmqi6lwp5xM7wwfD0agE6xdZZSaOwfTrD7S1byT7iKiCw==" saltValue="KW4gT7/pYeUuHXar7pqBDg==" spinCount="100000" sqref="K11:N81" name="Rango2"/>
    <protectedRange algorithmName="SHA-512" hashValue="EeM7tqUPC3sztsKO9Vt58exTh3gWw6tEpUCz7ja/LQWbwn0M1oGj8zfYuXhGkih8RcVy5H7TxL8j8qlMPxIdbg==" saltValue="4KobJ+u5WNNADRSmrrCybw==" spinCount="100000" sqref="A11:A81" name="Rango1"/>
  </protectedRanges>
  <dataConsolidate/>
  <customSheetViews>
    <customSheetView guid="{CF84CFFB-6EA4-4410-B9A4-3DFFBE9C39A1}" scale="85" showPageBreaks="1" printArea="1" hiddenColumns="1" view="pageBreakPreview">
      <selection activeCell="K17" sqref="K17:L17"/>
      <pageMargins left="0.62992125984251968" right="0.19685039370078741" top="0.35433070866141736" bottom="0.55118110236220474" header="0.31496062992125984" footer="0.19685039370078741"/>
      <printOptions horizontalCentered="1" verticalCentered="1"/>
      <pageSetup paperSize="9" scale="75" orientation="landscape" r:id="rId1"/>
      <headerFooter>
        <oddFooter>&amp;L&amp;8...........................
FIRMA Y SELLO - ADMINISTRATIVO (CONEI)&amp;C&amp;8
..........................................................         
Firma y Sello - Director (e)(a)                                              &amp;R&amp;"Times New Roman,Cursiva"&amp;8
&amp;D</oddFooter>
      </headerFooter>
    </customSheetView>
    <customSheetView guid="{20E0D422-172E-440B-AE45-9019330DBB0E}" scale="85" showPageBreaks="1" printArea="1" hiddenColumns="1" view="pageBreakPreview">
      <selection activeCell="D15" sqref="D15"/>
      <pageMargins left="0.62992125984251968" right="0.19685039370078741" top="0.35433070866141736" bottom="0.55118110236220474" header="0.31496062992125984" footer="0.19685039370078741"/>
      <printOptions horizontalCentered="1" verticalCentered="1"/>
      <pageSetup paperSize="9" scale="75" orientation="landscape" r:id="rId2"/>
      <headerFooter>
        <oddFooter>&amp;L&amp;8...........................
FIRMA Y SELLO - ADMINISTRATIVO (CONEI)&amp;C&amp;8
..........................................................         
Firma y Sello - Director (e)(a)                                              &amp;R&amp;"Times New Roman,Cursiva"&amp;8
&amp;D</oddFooter>
      </headerFooter>
    </customSheetView>
    <customSheetView guid="{8473C790-8521-4A75-B221-BD61411A1DBA}" scale="85" showPageBreaks="1" printArea="1" hiddenColumns="1" view="pageBreakPreview" topLeftCell="A2">
      <selection activeCell="K27" sqref="K27:L27"/>
      <pageMargins left="0.62992125984251968" right="0.19685039370078741" top="0.35433070866141736" bottom="0.55118110236220474" header="0.31496062992125984" footer="0.19685039370078741"/>
      <printOptions horizontalCentered="1" verticalCentered="1"/>
      <pageSetup paperSize="9" scale="75" orientation="landscape" r:id="rId3"/>
      <headerFooter>
        <oddFooter>&amp;L&amp;8...........................
FIRMA Y SELLO - ADMINISTRATIVO (CONEI)&amp;C&amp;8
..........................................................         
Firma y Sello - Director (e)(a)                                              &amp;R&amp;"Times New Roman,Cursiva"&amp;8
&amp;D</oddFooter>
      </headerFooter>
    </customSheetView>
    <customSheetView guid="{6F0D0C0E-D4A7-4E8A-8B24-342BA835C688}" scale="85" showPageBreaks="1" printArea="1" hiddenColumns="1" view="pageBreakPreview">
      <selection activeCell="P8" sqref="P8"/>
      <pageMargins left="0.62992125984251968" right="0.19685039370078741" top="0.35433070866141736" bottom="0.55118110236220474" header="0.31496062992125984" footer="0.19685039370078741"/>
      <printOptions horizontalCentered="1" verticalCentered="1"/>
      <pageSetup paperSize="9" scale="75" orientation="landscape" r:id="rId4"/>
      <headerFooter>
        <oddFooter>&amp;L&amp;8...........................
FIRMA Y SELLO - ADMINISTRATIVO (CONEI)&amp;C&amp;8
..........................................................         
Firma y Sello - Director (e)(a)                                              &amp;R&amp;"Times New Roman,Cursiva"&amp;8
&amp;D</oddFooter>
      </headerFooter>
    </customSheetView>
    <customSheetView guid="{CAE4D555-53E6-45BD-934C-8250B0922F25}" scale="85" showPageBreaks="1" printArea="1" hiddenColumns="1" view="pageBreakPreview">
      <selection activeCell="K13" sqref="K13:L13"/>
      <pageMargins left="0.62992125984251968" right="0.19685039370078741" top="0.35433070866141736" bottom="0.55118110236220474" header="0.31496062992125984" footer="0.19685039370078741"/>
      <printOptions horizontalCentered="1" verticalCentered="1"/>
      <pageSetup paperSize="9" scale="75" orientation="landscape" r:id="rId5"/>
      <headerFooter>
        <oddFooter>&amp;L&amp;8...........................
FIRMA Y SELLO - ADMINISTRATIVO (CONEI)&amp;C&amp;8
..........................................................         
Firma y Sello - Director (e)(a)                                              &amp;R&amp;"Times New Roman,Cursiva"&amp;8
&amp;D</oddFooter>
      </headerFooter>
    </customSheetView>
  </customSheetViews>
  <mergeCells count="309">
    <mergeCell ref="B78:C78"/>
    <mergeCell ref="B79:C79"/>
    <mergeCell ref="B80:C80"/>
    <mergeCell ref="B81:C81"/>
    <mergeCell ref="B74:C74"/>
    <mergeCell ref="B75:C75"/>
    <mergeCell ref="B76:C76"/>
    <mergeCell ref="B77:C77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0:C30"/>
    <mergeCell ref="B31:C31"/>
    <mergeCell ref="B32:C32"/>
    <mergeCell ref="B33:C33"/>
    <mergeCell ref="B34:C34"/>
    <mergeCell ref="B35:C35"/>
    <mergeCell ref="B36:C36"/>
    <mergeCell ref="B37:C37"/>
    <mergeCell ref="B23:C23"/>
    <mergeCell ref="B24:C24"/>
    <mergeCell ref="B25:C25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B22:C22"/>
    <mergeCell ref="A6:C6"/>
    <mergeCell ref="A8:C8"/>
    <mergeCell ref="B10:C10"/>
    <mergeCell ref="B11:C11"/>
    <mergeCell ref="B12:C12"/>
    <mergeCell ref="B13:C13"/>
    <mergeCell ref="B14:C14"/>
    <mergeCell ref="B15:C15"/>
    <mergeCell ref="M80:N80"/>
    <mergeCell ref="M81:N81"/>
    <mergeCell ref="K78:L78"/>
    <mergeCell ref="M78:N78"/>
    <mergeCell ref="K79:L79"/>
    <mergeCell ref="M79:N79"/>
    <mergeCell ref="K80:L80"/>
    <mergeCell ref="K81:L81"/>
    <mergeCell ref="K77:L77"/>
    <mergeCell ref="M77:N77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57:L57"/>
    <mergeCell ref="K58:L58"/>
    <mergeCell ref="K59:L59"/>
    <mergeCell ref="K60:L60"/>
    <mergeCell ref="M57:N57"/>
    <mergeCell ref="M58:N58"/>
    <mergeCell ref="M59:N59"/>
    <mergeCell ref="M60:N60"/>
    <mergeCell ref="K61:L61"/>
    <mergeCell ref="M61:N61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M38:N38"/>
    <mergeCell ref="M39:N39"/>
    <mergeCell ref="M40:N40"/>
    <mergeCell ref="K41:L41"/>
    <mergeCell ref="K42:L42"/>
    <mergeCell ref="K43:L43"/>
    <mergeCell ref="K44:L44"/>
    <mergeCell ref="K45:L45"/>
    <mergeCell ref="K47:L47"/>
    <mergeCell ref="M41:N41"/>
    <mergeCell ref="M42:N42"/>
    <mergeCell ref="M43:N43"/>
    <mergeCell ref="M44:N44"/>
    <mergeCell ref="M45:N45"/>
    <mergeCell ref="M46:N46"/>
    <mergeCell ref="M47:N47"/>
    <mergeCell ref="K33:L33"/>
    <mergeCell ref="K35:L35"/>
    <mergeCell ref="K36:L36"/>
    <mergeCell ref="K37:L37"/>
    <mergeCell ref="K38:L38"/>
    <mergeCell ref="K39:L39"/>
    <mergeCell ref="K40:L40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M30:N30"/>
    <mergeCell ref="M31:N31"/>
    <mergeCell ref="M32:N32"/>
    <mergeCell ref="M33:N33"/>
    <mergeCell ref="M34:N34"/>
    <mergeCell ref="M35:N35"/>
    <mergeCell ref="M36:N36"/>
    <mergeCell ref="M37:N37"/>
    <mergeCell ref="E80:H80"/>
    <mergeCell ref="E81:H81"/>
    <mergeCell ref="E78:H78"/>
    <mergeCell ref="E77:H77"/>
    <mergeCell ref="M15:N15"/>
    <mergeCell ref="K16:L16"/>
    <mergeCell ref="M16:N16"/>
    <mergeCell ref="K17:L17"/>
    <mergeCell ref="E15:H15"/>
    <mergeCell ref="E16:H16"/>
    <mergeCell ref="E17:H17"/>
    <mergeCell ref="K15:L15"/>
    <mergeCell ref="E23:H23"/>
    <mergeCell ref="E19:H19"/>
    <mergeCell ref="E20:H20"/>
    <mergeCell ref="E21:H21"/>
    <mergeCell ref="E22:H22"/>
    <mergeCell ref="K22:L22"/>
    <mergeCell ref="E18:H18"/>
    <mergeCell ref="M22:N22"/>
    <mergeCell ref="K23:L23"/>
    <mergeCell ref="M23:N23"/>
    <mergeCell ref="E30:H30"/>
    <mergeCell ref="E31:H31"/>
    <mergeCell ref="O7:P7"/>
    <mergeCell ref="A7:E7"/>
    <mergeCell ref="E1:M1"/>
    <mergeCell ref="E2:M2"/>
    <mergeCell ref="P1:R1"/>
    <mergeCell ref="N1:O1"/>
    <mergeCell ref="K8:L8"/>
    <mergeCell ref="M4:N4"/>
    <mergeCell ref="M6:N6"/>
    <mergeCell ref="M8:N8"/>
    <mergeCell ref="K4:L4"/>
    <mergeCell ref="K6:L6"/>
    <mergeCell ref="A5:D5"/>
    <mergeCell ref="E6:I6"/>
    <mergeCell ref="H4:I4"/>
    <mergeCell ref="H8:I8"/>
    <mergeCell ref="A4:C4"/>
    <mergeCell ref="N2:O2"/>
    <mergeCell ref="P2:R2"/>
    <mergeCell ref="M10:N10"/>
    <mergeCell ref="K11:L11"/>
    <mergeCell ref="M11:N11"/>
    <mergeCell ref="M12:N12"/>
    <mergeCell ref="K13:L13"/>
    <mergeCell ref="M13:N13"/>
    <mergeCell ref="K14:L14"/>
    <mergeCell ref="M14:N14"/>
    <mergeCell ref="E10:H10"/>
    <mergeCell ref="E11:H11"/>
    <mergeCell ref="E12:H12"/>
    <mergeCell ref="E13:H13"/>
    <mergeCell ref="E14:H14"/>
    <mergeCell ref="K10:L10"/>
    <mergeCell ref="K12:L12"/>
    <mergeCell ref="M24:N24"/>
    <mergeCell ref="M25:N25"/>
    <mergeCell ref="M26:N26"/>
    <mergeCell ref="M27:N27"/>
    <mergeCell ref="M28:N28"/>
    <mergeCell ref="M29:N29"/>
    <mergeCell ref="E32:H32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E24:H24"/>
    <mergeCell ref="E25:H25"/>
    <mergeCell ref="E26:H26"/>
    <mergeCell ref="E27:H27"/>
    <mergeCell ref="E28:H28"/>
    <mergeCell ref="E29:H29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58:H58"/>
    <mergeCell ref="E59:H59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K34:L34"/>
    <mergeCell ref="K46:L46"/>
    <mergeCell ref="E60:H60"/>
    <mergeCell ref="E61:H61"/>
    <mergeCell ref="E62:H62"/>
    <mergeCell ref="E79:H79"/>
    <mergeCell ref="E68:H68"/>
    <mergeCell ref="E70:H70"/>
    <mergeCell ref="E71:H71"/>
    <mergeCell ref="E63:H63"/>
    <mergeCell ref="E64:H64"/>
    <mergeCell ref="E65:H65"/>
    <mergeCell ref="E66:H66"/>
    <mergeCell ref="E67:H67"/>
    <mergeCell ref="E69:H69"/>
    <mergeCell ref="E72:H72"/>
    <mergeCell ref="E73:H73"/>
    <mergeCell ref="E74:H74"/>
    <mergeCell ref="E75:H75"/>
    <mergeCell ref="E76:H76"/>
    <mergeCell ref="E54:H54"/>
    <mergeCell ref="E55:H55"/>
    <mergeCell ref="E56:H56"/>
    <mergeCell ref="E57:H57"/>
  </mergeCells>
  <conditionalFormatting sqref="P8:Q8">
    <cfRule type="cellIs" dxfId="11" priority="5" operator="equal">
      <formula>$P$6</formula>
    </cfRule>
    <cfRule type="cellIs" dxfId="10" priority="7" operator="greaterThan">
      <formula>$P$6</formula>
    </cfRule>
    <cfRule type="cellIs" dxfId="9" priority="8" operator="greaterThan">
      <formula>$P$6</formula>
    </cfRule>
    <cfRule type="cellIs" dxfId="8" priority="9" operator="lessThan">
      <formula>$P$6</formula>
    </cfRule>
    <cfRule type="containsText" dxfId="7" priority="13" operator="containsText" text="Verificar">
      <formula>NOT(ISERROR(SEARCH("Verificar",P8)))</formula>
    </cfRule>
  </conditionalFormatting>
  <conditionalFormatting sqref="A11:A81">
    <cfRule type="duplicateValues" dxfId="6" priority="14"/>
    <cfRule type="duplicateValues" dxfId="5" priority="15"/>
  </conditionalFormatting>
  <conditionalFormatting sqref="P11:Q81">
    <cfRule type="cellIs" dxfId="4" priority="1" operator="equal">
      <formula>0</formula>
    </cfRule>
    <cfRule type="cellIs" dxfId="3" priority="2" operator="equal">
      <formula>0</formula>
    </cfRule>
  </conditionalFormatting>
  <printOptions horizontalCentered="1" verticalCentered="1"/>
  <pageMargins left="0.62992125984251968" right="0.19685039370078741" top="0.35433070866141736" bottom="0.55118110236220474" header="0.31496062992125984" footer="0.19685039370078741"/>
  <pageSetup paperSize="9" scale="75" orientation="landscape" r:id="rId6"/>
  <headerFooter>
    <oddFooter>&amp;L&amp;8...........................
FIRMA Y SELLO - ADMINISTRATIVO (CONEI)&amp;C&amp;8
..........................................................         
Firma y Sello - Director (e)(a)                                              &amp;R&amp;"Times New Roman,Cursiva"&amp;8
&amp;D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15"/>
  <sheetViews>
    <sheetView workbookViewId="0">
      <selection activeCell="C2" sqref="C2"/>
    </sheetView>
  </sheetViews>
  <sheetFormatPr baseColWidth="10" defaultColWidth="11.42578125" defaultRowHeight="15"/>
  <sheetData>
    <row r="1" spans="1:3">
      <c r="A1" s="1" t="s">
        <v>24</v>
      </c>
    </row>
    <row r="2" spans="1:3">
      <c r="A2" s="1" t="s">
        <v>25</v>
      </c>
      <c r="C2">
        <v>5</v>
      </c>
    </row>
    <row r="3" spans="1:3">
      <c r="A3" s="1" t="s">
        <v>26</v>
      </c>
    </row>
    <row r="4" spans="1:3">
      <c r="A4" s="1" t="s">
        <v>27</v>
      </c>
    </row>
    <row r="5" spans="1:3">
      <c r="A5" s="1" t="s">
        <v>28</v>
      </c>
    </row>
    <row r="6" spans="1:3">
      <c r="A6" s="1" t="s">
        <v>29</v>
      </c>
    </row>
    <row r="7" spans="1:3">
      <c r="A7" s="1" t="s">
        <v>30</v>
      </c>
    </row>
    <row r="8" spans="1:3">
      <c r="A8" s="1" t="s">
        <v>31</v>
      </c>
    </row>
    <row r="9" spans="1:3">
      <c r="A9" s="1" t="s">
        <v>32</v>
      </c>
    </row>
    <row r="10" spans="1:3">
      <c r="A10" s="1" t="s">
        <v>33</v>
      </c>
    </row>
    <row r="11" spans="1:3">
      <c r="A11" s="1" t="s">
        <v>34</v>
      </c>
    </row>
    <row r="12" spans="1:3">
      <c r="A12" s="1" t="s">
        <v>35</v>
      </c>
    </row>
    <row r="13" spans="1:3">
      <c r="A13" s="1" t="s">
        <v>36</v>
      </c>
    </row>
    <row r="14" spans="1:3">
      <c r="A14" s="1" t="s">
        <v>37</v>
      </c>
    </row>
    <row r="15" spans="1:3">
      <c r="A15" s="1" t="s">
        <v>38</v>
      </c>
    </row>
  </sheetData>
  <sheetProtection password="CC41" sheet="1" objects="1" scenarios="1"/>
  <customSheetViews>
    <customSheetView guid="{CF84CFFB-6EA4-4410-B9A4-3DFFBE9C39A1}" state="hidden">
      <selection activeCell="C2" sqref="C2"/>
      <pageMargins left="0.7" right="0.7" top="0.75" bottom="0.75" header="0.3" footer="0.3"/>
      <pageSetup orientation="portrait" r:id="rId1"/>
    </customSheetView>
    <customSheetView guid="{20E0D422-172E-440B-AE45-9019330DBB0E}" state="hidden">
      <selection activeCell="C2" sqref="C2"/>
      <pageMargins left="0.7" right="0.7" top="0.75" bottom="0.75" header="0.3" footer="0.3"/>
      <pageSetup orientation="portrait" r:id="rId2"/>
    </customSheetView>
    <customSheetView guid="{8473C790-8521-4A75-B221-BD61411A1DBA}">
      <selection activeCell="C2" sqref="C2"/>
      <pageMargins left="0.7" right="0.7" top="0.75" bottom="0.75" header="0.3" footer="0.3"/>
      <pageSetup orientation="portrait" r:id="rId3"/>
    </customSheetView>
    <customSheetView guid="{6F0D0C0E-D4A7-4E8A-8B24-342BA835C688}" state="hidden">
      <selection activeCell="C2" sqref="C2"/>
      <pageMargins left="0.7" right="0.7" top="0.75" bottom="0.75" header="0.3" footer="0.3"/>
      <pageSetup orientation="portrait" r:id="rId4"/>
    </customSheetView>
    <customSheetView guid="{CAE4D555-53E6-45BD-934C-8250B0922F25}" state="hidden">
      <selection activeCell="C2" sqref="C2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tabColor rgb="FFFF0000"/>
  </sheetPr>
  <dimension ref="B1:L79"/>
  <sheetViews>
    <sheetView view="pageBreakPreview" zoomScale="130" zoomScaleNormal="120" zoomScaleSheetLayoutView="130" zoomScalePageLayoutView="110" workbookViewId="0">
      <selection activeCell="B17" sqref="B17"/>
    </sheetView>
  </sheetViews>
  <sheetFormatPr baseColWidth="10" defaultColWidth="11.42578125" defaultRowHeight="11.25"/>
  <cols>
    <col min="1" max="1" width="2" style="5" customWidth="1"/>
    <col min="2" max="2" width="8" style="4" customWidth="1"/>
    <col min="3" max="3" width="11.28515625" style="5" customWidth="1"/>
    <col min="4" max="4" width="43.28515625" style="5" customWidth="1"/>
    <col min="5" max="5" width="9.140625" style="5" customWidth="1"/>
    <col min="6" max="6" width="9.140625" style="6" customWidth="1"/>
    <col min="7" max="8" width="8.28515625" style="5" customWidth="1"/>
    <col min="9" max="9" width="7.42578125" style="7" customWidth="1"/>
    <col min="10" max="10" width="11.28515625" style="5" customWidth="1"/>
    <col min="11" max="11" width="8.85546875" style="5" customWidth="1"/>
    <col min="12" max="12" width="0" style="5" hidden="1" customWidth="1"/>
    <col min="13" max="16384" width="11.42578125" style="5"/>
  </cols>
  <sheetData>
    <row r="1" spans="2:12" ht="6.75" customHeight="1"/>
    <row r="2" spans="2:12" ht="16.5">
      <c r="C2" s="8"/>
      <c r="D2" s="211" t="s">
        <v>39</v>
      </c>
      <c r="E2" s="211"/>
      <c r="F2" s="211"/>
      <c r="G2" s="211"/>
      <c r="H2" s="180" t="s">
        <v>1</v>
      </c>
      <c r="I2" s="180"/>
      <c r="J2" s="217" t="s">
        <v>40</v>
      </c>
      <c r="K2" s="217"/>
    </row>
    <row r="3" spans="2:12" ht="14.1" customHeight="1">
      <c r="C3" s="9"/>
      <c r="D3" s="218" t="s">
        <v>41</v>
      </c>
      <c r="E3" s="218"/>
      <c r="F3" s="218"/>
      <c r="G3" s="218"/>
      <c r="H3" s="9"/>
      <c r="I3" s="9"/>
      <c r="J3" s="9"/>
      <c r="K3" s="9"/>
    </row>
    <row r="4" spans="2:12" ht="1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18" customHeight="1">
      <c r="B5" s="207" t="s">
        <v>42</v>
      </c>
      <c r="C5" s="208"/>
      <c r="D5" s="209">
        <v>70000</v>
      </c>
      <c r="E5" s="210"/>
      <c r="F5" s="11"/>
      <c r="G5" s="215">
        <v>120</v>
      </c>
      <c r="H5" s="216"/>
      <c r="I5" s="12"/>
      <c r="J5" s="13"/>
    </row>
    <row r="6" spans="2:12" ht="5.0999999999999996" customHeight="1">
      <c r="B6" s="214"/>
      <c r="C6" s="214"/>
      <c r="E6" s="55"/>
      <c r="F6" s="55"/>
      <c r="G6" s="14"/>
      <c r="H6" s="14"/>
      <c r="I6" s="15">
        <v>0</v>
      </c>
      <c r="J6" s="16"/>
      <c r="K6" s="17"/>
    </row>
    <row r="7" spans="2:12" ht="18" customHeight="1">
      <c r="B7" s="207" t="s">
        <v>43</v>
      </c>
      <c r="C7" s="208"/>
      <c r="D7" s="18">
        <v>70020041</v>
      </c>
      <c r="E7" s="19"/>
      <c r="F7" s="20"/>
      <c r="G7" s="215">
        <v>3</v>
      </c>
      <c r="H7" s="216"/>
      <c r="I7" s="21"/>
      <c r="J7" s="22">
        <v>123</v>
      </c>
      <c r="K7" s="23"/>
    </row>
    <row r="8" spans="2:12" ht="5.0999999999999996" customHeight="1">
      <c r="B8" s="175"/>
      <c r="C8" s="175"/>
      <c r="D8" s="175"/>
      <c r="E8" s="55"/>
      <c r="F8" s="55"/>
      <c r="G8" s="14"/>
      <c r="H8" s="14"/>
      <c r="I8" s="174"/>
      <c r="J8" s="174"/>
      <c r="K8" s="24"/>
    </row>
    <row r="9" spans="2:12" ht="18" customHeight="1">
      <c r="B9" s="207" t="s">
        <v>44</v>
      </c>
      <c r="C9" s="208"/>
      <c r="D9" s="209" t="s">
        <v>45</v>
      </c>
      <c r="E9" s="210"/>
      <c r="F9" s="25"/>
      <c r="G9" s="212">
        <v>4</v>
      </c>
      <c r="H9" s="213"/>
      <c r="I9" s="56"/>
      <c r="J9" s="26" t="e">
        <f>SUM(J12:J81)</f>
        <v>#REF!</v>
      </c>
      <c r="K9" s="24"/>
    </row>
    <row r="10" spans="2:12" ht="12">
      <c r="B10" s="27"/>
      <c r="C10" s="27"/>
      <c r="D10" s="28"/>
      <c r="E10" s="25"/>
      <c r="F10" s="25"/>
      <c r="G10" s="25"/>
      <c r="H10" s="25"/>
      <c r="I10" s="56"/>
      <c r="J10" s="56"/>
      <c r="K10" s="24"/>
    </row>
    <row r="11" spans="2:12" ht="27">
      <c r="B11" s="29" t="s">
        <v>12</v>
      </c>
      <c r="C11" s="30" t="s">
        <v>14</v>
      </c>
      <c r="D11" s="30" t="s">
        <v>15</v>
      </c>
      <c r="E11" s="30" t="s">
        <v>16</v>
      </c>
      <c r="F11" s="31" t="s">
        <v>17</v>
      </c>
      <c r="G11" s="2" t="s">
        <v>46</v>
      </c>
      <c r="H11" s="2" t="s">
        <v>47</v>
      </c>
      <c r="I11" s="2" t="s">
        <v>20</v>
      </c>
      <c r="J11" s="3" t="s">
        <v>48</v>
      </c>
      <c r="K11" s="2" t="s">
        <v>49</v>
      </c>
      <c r="L11" s="32" t="s">
        <v>23</v>
      </c>
    </row>
    <row r="12" spans="2:12" ht="17.100000000000001" customHeight="1">
      <c r="B12" s="33">
        <v>1</v>
      </c>
      <c r="C12" s="34" t="str">
        <f t="shared" ref="C12:C75" si="0">IF(B12="","",VLOOKUP(B12,CATALOGO,2,FALSE))</f>
        <v>710600010012</v>
      </c>
      <c r="D12" s="34" t="str">
        <f t="shared" ref="D12:D75" si="1">IF(B12="","",VLOOKUP(B12,CATALOGO,3,FALSE))</f>
        <v>ARCHIVADOR DE CARTON CON PALANCA LOMO ANCHO TAMAÑO OFICIO</v>
      </c>
      <c r="E12" s="34" t="str">
        <f t="shared" ref="E12:E75" si="2">IF(B12="","",VLOOKUP(B12,CATALOGO,4,FALSE))</f>
        <v>UNIDAD</v>
      </c>
      <c r="F12" s="35">
        <f t="shared" ref="F12:F75" si="3">IF(B12="","",VLOOKUP(B12,CATALOGO,5,FALSE))</f>
        <v>7.5</v>
      </c>
      <c r="G12" s="36"/>
      <c r="H12" s="36"/>
      <c r="I12" s="37" t="e">
        <f>IF(B12="","",(#REF!+G12+H12+#REF!))</f>
        <v>#REF!</v>
      </c>
      <c r="J12" s="38" t="e">
        <f t="shared" ref="J12:J43" si="4">IF(F12="","",(F12*I12))</f>
        <v>#REF!</v>
      </c>
      <c r="K12" s="39"/>
      <c r="L12" s="40" t="str">
        <f>IF(B12="","",VLOOKUP(B12,CATALOGO,6,FALSE))</f>
        <v>2.3. 1  5. 1  2</v>
      </c>
    </row>
    <row r="13" spans="2:12" ht="17.100000000000001" customHeight="1">
      <c r="B13" s="33">
        <v>2</v>
      </c>
      <c r="C13" s="34" t="str">
        <f t="shared" si="0"/>
        <v>716000010022</v>
      </c>
      <c r="D13" s="34" t="str">
        <f t="shared" si="1"/>
        <v>BOLÍGRAFO (LAPICERO) DE TINTA LÍQUIDA PUNTA FINA COLOR  AZUL</v>
      </c>
      <c r="E13" s="34" t="str">
        <f t="shared" si="2"/>
        <v>UNIDAD</v>
      </c>
      <c r="F13" s="35">
        <f t="shared" si="3"/>
        <v>4.1417989999999998</v>
      </c>
      <c r="G13" s="36"/>
      <c r="H13" s="36"/>
      <c r="I13" s="37" t="e">
        <f>IF(B13="","",(#REF!+G13+H13+#REF!))</f>
        <v>#REF!</v>
      </c>
      <c r="J13" s="38" t="e">
        <f t="shared" si="4"/>
        <v>#REF!</v>
      </c>
      <c r="K13" s="39"/>
    </row>
    <row r="14" spans="2:12" ht="17.100000000000001" customHeight="1">
      <c r="B14" s="33">
        <v>3</v>
      </c>
      <c r="C14" s="34" t="str">
        <f t="shared" si="0"/>
        <v>716000010001</v>
      </c>
      <c r="D14" s="34" t="str">
        <f t="shared" si="1"/>
        <v>BOLÍGRAFO (LAPICERO) DE TINTA LÍQUIDA PUNTA FINA COLOR  NEGRO</v>
      </c>
      <c r="E14" s="34" t="str">
        <f t="shared" si="2"/>
        <v>UNIDAD</v>
      </c>
      <c r="F14" s="35">
        <f t="shared" si="3"/>
        <v>5.5</v>
      </c>
      <c r="G14" s="36"/>
      <c r="H14" s="36"/>
      <c r="I14" s="37" t="e">
        <f>IF(B14="","",(#REF!+G14+H14+#REF!))</f>
        <v>#REF!</v>
      </c>
      <c r="J14" s="38" t="e">
        <f t="shared" si="4"/>
        <v>#REF!</v>
      </c>
      <c r="K14" s="39"/>
    </row>
    <row r="15" spans="2:12" ht="17.100000000000001" customHeight="1">
      <c r="B15" s="33">
        <v>4</v>
      </c>
      <c r="C15" s="34" t="str">
        <f t="shared" si="0"/>
        <v>716000010002</v>
      </c>
      <c r="D15" s="34" t="str">
        <f t="shared" si="1"/>
        <v>BOLÍGRAFO (LAPICERO) DE TINTA LÍQUIDA PUNTA FINA COLOR  ROJO</v>
      </c>
      <c r="E15" s="34" t="str">
        <f t="shared" si="2"/>
        <v>UNIDAD</v>
      </c>
      <c r="F15" s="35">
        <f t="shared" si="3"/>
        <v>4.1417999999999999</v>
      </c>
      <c r="G15" s="36"/>
      <c r="H15" s="36"/>
      <c r="I15" s="37" t="e">
        <f>IF(B15="","",(#REF!+G15+H15+#REF!))</f>
        <v>#REF!</v>
      </c>
      <c r="J15" s="38" t="e">
        <f t="shared" si="4"/>
        <v>#REF!</v>
      </c>
      <c r="K15" s="39"/>
    </row>
    <row r="16" spans="2:12" ht="17.100000000000001" customHeight="1">
      <c r="B16" s="33">
        <v>5</v>
      </c>
      <c r="C16" s="34" t="str">
        <f t="shared" si="0"/>
        <v>716000010208</v>
      </c>
      <c r="D16" s="34" t="str">
        <f t="shared" si="1"/>
        <v>BOLIGRAFO (LAPICERO) DE TINTA SECA PUNTA FINA COLOR  AZUL</v>
      </c>
      <c r="E16" s="34" t="str">
        <f t="shared" si="2"/>
        <v>UNIDAD</v>
      </c>
      <c r="F16" s="35">
        <f t="shared" si="3"/>
        <v>0.43659999999999999</v>
      </c>
      <c r="G16" s="36"/>
      <c r="H16" s="36"/>
      <c r="I16" s="37" t="e">
        <f>IF(B16="","",(#REF!+G16+H16+#REF!))</f>
        <v>#REF!</v>
      </c>
      <c r="J16" s="38" t="e">
        <f t="shared" si="4"/>
        <v>#REF!</v>
      </c>
      <c r="K16" s="39"/>
    </row>
    <row r="17" spans="2:11" ht="17.100000000000001" customHeight="1">
      <c r="B17" s="33">
        <v>6</v>
      </c>
      <c r="C17" s="34" t="str">
        <f t="shared" si="0"/>
        <v>716000010209</v>
      </c>
      <c r="D17" s="34" t="str">
        <f t="shared" si="1"/>
        <v>BOLIGRAFO (LAPICERO) DE TINTA SECA PUNTA FINA COLOR  NEGRO</v>
      </c>
      <c r="E17" s="34" t="str">
        <f t="shared" si="2"/>
        <v>UNIDAD</v>
      </c>
      <c r="F17" s="35">
        <f t="shared" si="3"/>
        <v>0.42480099999999998</v>
      </c>
      <c r="G17" s="36"/>
      <c r="H17" s="36"/>
      <c r="I17" s="37" t="e">
        <f>IF(B17="","",(#REF!+G17+H17+#REF!))</f>
        <v>#REF!</v>
      </c>
      <c r="J17" s="38" t="e">
        <f t="shared" si="4"/>
        <v>#REF!</v>
      </c>
      <c r="K17" s="39"/>
    </row>
    <row r="18" spans="2:11" ht="17.100000000000001" customHeight="1">
      <c r="B18" s="33">
        <v>7</v>
      </c>
      <c r="C18" s="34" t="str">
        <f t="shared" si="0"/>
        <v>716000010187</v>
      </c>
      <c r="D18" s="34" t="str">
        <f t="shared" si="1"/>
        <v>BOLIGRAFO (LAPICERO) DE TINTA SECA PUNTA FINA COLOR ROJO</v>
      </c>
      <c r="E18" s="34" t="str">
        <f t="shared" si="2"/>
        <v>UNIDAD</v>
      </c>
      <c r="F18" s="35">
        <f t="shared" si="3"/>
        <v>0.42480000000000001</v>
      </c>
      <c r="G18" s="36"/>
      <c r="H18" s="36"/>
      <c r="I18" s="37" t="e">
        <f>IF(B18="","",(#REF!+G18+H18+#REF!))</f>
        <v>#REF!</v>
      </c>
      <c r="J18" s="38" t="e">
        <f t="shared" si="4"/>
        <v>#REF!</v>
      </c>
      <c r="K18" s="39"/>
    </row>
    <row r="19" spans="2:11" ht="17.100000000000001" customHeight="1">
      <c r="B19" s="33">
        <v>8</v>
      </c>
      <c r="C19" s="34" t="str">
        <f t="shared" si="0"/>
        <v>711100010036</v>
      </c>
      <c r="D19" s="34" t="str">
        <f t="shared" si="1"/>
        <v>BORRADOR BLANCO PARA LAPIZ TAMAÑO GRANDE</v>
      </c>
      <c r="E19" s="34" t="str">
        <f t="shared" si="2"/>
        <v>UNIDAD</v>
      </c>
      <c r="F19" s="35">
        <f t="shared" si="3"/>
        <v>1.2</v>
      </c>
      <c r="G19" s="36"/>
      <c r="H19" s="36"/>
      <c r="I19" s="37" t="e">
        <f>IF(B19="","",(#REF!+G19+H19+#REF!))</f>
        <v>#REF!</v>
      </c>
      <c r="J19" s="38" t="e">
        <f t="shared" si="4"/>
        <v>#REF!</v>
      </c>
      <c r="K19" s="39"/>
    </row>
    <row r="20" spans="2:11" ht="17.100000000000001" customHeight="1">
      <c r="B20" s="33">
        <v>9</v>
      </c>
      <c r="C20" s="34" t="str">
        <f t="shared" si="0"/>
        <v>718500050032</v>
      </c>
      <c r="D20" s="34" t="str">
        <f t="shared" si="1"/>
        <v>CLIP DE METAL 33 mm X 100</v>
      </c>
      <c r="E20" s="34" t="str">
        <f t="shared" si="2"/>
        <v>UNIDAD</v>
      </c>
      <c r="F20" s="35">
        <f t="shared" si="3"/>
        <v>1.8</v>
      </c>
      <c r="G20" s="36"/>
      <c r="H20" s="41"/>
      <c r="I20" s="37" t="e">
        <f>IF(B20="","",(#REF!+G20+H20+#REF!))</f>
        <v>#REF!</v>
      </c>
      <c r="J20" s="38" t="e">
        <f t="shared" si="4"/>
        <v>#REF!</v>
      </c>
      <c r="K20" s="39"/>
    </row>
    <row r="21" spans="2:11" ht="17.100000000000001" customHeight="1">
      <c r="B21" s="33">
        <v>10</v>
      </c>
      <c r="C21" s="34" t="str">
        <f t="shared" si="0"/>
        <v>710600080012</v>
      </c>
      <c r="D21" s="34" t="str">
        <f t="shared" si="1"/>
        <v>COLECTOR REVISTERO DE CARTON LOMO ANCHO TAMAÑO A4</v>
      </c>
      <c r="E21" s="34" t="str">
        <f t="shared" si="2"/>
        <v>UNIDAD</v>
      </c>
      <c r="F21" s="35">
        <f t="shared" si="3"/>
        <v>14</v>
      </c>
      <c r="G21" s="36"/>
      <c r="H21" s="36"/>
      <c r="I21" s="37" t="e">
        <f>IF(B21="","",(#REF!+G21+H21+#REF!))</f>
        <v>#REF!</v>
      </c>
      <c r="J21" s="38" t="e">
        <f t="shared" si="4"/>
        <v>#REF!</v>
      </c>
      <c r="K21" s="39"/>
    </row>
    <row r="22" spans="2:11" ht="17.100000000000001" customHeight="1">
      <c r="B22" s="33">
        <v>11</v>
      </c>
      <c r="C22" s="34" t="str">
        <f t="shared" si="0"/>
        <v>711100030005</v>
      </c>
      <c r="D22" s="34" t="str">
        <f t="shared" si="1"/>
        <v>CORRECTOR LIQUIDO TIPO LAPICERO</v>
      </c>
      <c r="E22" s="34" t="str">
        <f t="shared" si="2"/>
        <v>UNIDAD</v>
      </c>
      <c r="F22" s="35">
        <f t="shared" si="3"/>
        <v>3</v>
      </c>
      <c r="G22" s="36"/>
      <c r="H22" s="36"/>
      <c r="I22" s="37" t="e">
        <f>IF(B22="","",(#REF!+G22+H22+#REF!))</f>
        <v>#REF!</v>
      </c>
      <c r="J22" s="38" t="e">
        <f t="shared" si="4"/>
        <v>#REF!</v>
      </c>
      <c r="K22" s="39"/>
    </row>
    <row r="23" spans="2:11" ht="17.100000000000001" customHeight="1">
      <c r="B23" s="33">
        <v>12</v>
      </c>
      <c r="C23" s="34" t="str">
        <f t="shared" si="0"/>
        <v>715000110056</v>
      </c>
      <c r="D23" s="34" t="str">
        <f t="shared" si="1"/>
        <v>ENGRAPADOR DE OFICINA (25 HOJAS)</v>
      </c>
      <c r="E23" s="34" t="str">
        <f t="shared" si="2"/>
        <v>UNIDAD</v>
      </c>
      <c r="F23" s="35">
        <f t="shared" si="3"/>
        <v>10.62</v>
      </c>
      <c r="G23" s="36"/>
      <c r="H23" s="36"/>
      <c r="I23" s="37" t="e">
        <f>IF(B23="","",(#REF!+G23+H23+#REF!))</f>
        <v>#REF!</v>
      </c>
      <c r="J23" s="38" t="e">
        <f t="shared" si="4"/>
        <v>#REF!</v>
      </c>
      <c r="K23" s="39"/>
    </row>
    <row r="24" spans="2:11" ht="17.100000000000001" customHeight="1">
      <c r="B24" s="33">
        <v>13</v>
      </c>
      <c r="C24" s="34" t="str">
        <f t="shared" si="0"/>
        <v>716000030040</v>
      </c>
      <c r="D24" s="34" t="str">
        <f t="shared" si="1"/>
        <v>FECHADOR DE CAUCHO DE 4 mm</v>
      </c>
      <c r="E24" s="34" t="str">
        <f t="shared" si="2"/>
        <v>UNIDAD</v>
      </c>
      <c r="F24" s="35">
        <f t="shared" si="3"/>
        <v>7.9059920000000004</v>
      </c>
      <c r="G24" s="36"/>
      <c r="H24" s="36"/>
      <c r="I24" s="37" t="e">
        <f>IF(B24="","",(#REF!+G24+H24+#REF!))</f>
        <v>#REF!</v>
      </c>
      <c r="J24" s="38" t="e">
        <f t="shared" si="4"/>
        <v>#REF!</v>
      </c>
      <c r="K24" s="39"/>
    </row>
    <row r="25" spans="2:11" ht="17.100000000000001" customHeight="1">
      <c r="B25" s="33">
        <v>14</v>
      </c>
      <c r="C25" s="34" t="str">
        <f t="shared" si="0"/>
        <v>710600040024</v>
      </c>
      <c r="D25" s="34" t="str">
        <f t="shared" si="1"/>
        <v>FOLDER MANILA TAMAÑO  A4</v>
      </c>
      <c r="E25" s="34" t="str">
        <f t="shared" si="2"/>
        <v>EMPAQUE X 25</v>
      </c>
      <c r="F25" s="35">
        <f t="shared" si="3"/>
        <v>8</v>
      </c>
      <c r="G25" s="36"/>
      <c r="H25" s="36"/>
      <c r="I25" s="37" t="e">
        <f>IF(B25="","",(#REF!+G25+H25+#REF!))</f>
        <v>#REF!</v>
      </c>
      <c r="J25" s="38" t="e">
        <f t="shared" si="4"/>
        <v>#REF!</v>
      </c>
      <c r="K25" s="39"/>
    </row>
    <row r="26" spans="2:11" ht="17.100000000000001" customHeight="1">
      <c r="B26" s="33">
        <v>15</v>
      </c>
      <c r="C26" s="34" t="str">
        <f t="shared" si="0"/>
        <v>710600060044</v>
      </c>
      <c r="D26" s="34" t="str">
        <f t="shared" si="1"/>
        <v>FORRO DE PLASTICO TRANSPARENTE TAMAÑO OFICIO X 5 m</v>
      </c>
      <c r="E26" s="34" t="str">
        <f t="shared" si="2"/>
        <v>UNIDAD</v>
      </c>
      <c r="F26" s="35">
        <f t="shared" si="3"/>
        <v>10</v>
      </c>
      <c r="G26" s="36"/>
      <c r="H26" s="36"/>
      <c r="I26" s="37" t="e">
        <f>IF(B26="","",(#REF!+G26+H26+#REF!))</f>
        <v>#REF!</v>
      </c>
      <c r="J26" s="38" t="e">
        <f t="shared" si="4"/>
        <v>#REF!</v>
      </c>
      <c r="K26" s="39"/>
    </row>
    <row r="27" spans="2:11" ht="17.100000000000001" customHeight="1">
      <c r="B27" s="33">
        <v>16</v>
      </c>
      <c r="C27" s="34" t="str">
        <f t="shared" si="0"/>
        <v>718500080026</v>
      </c>
      <c r="D27" s="34" t="str">
        <f t="shared" si="1"/>
        <v>GRAPA 26/6 X 5000</v>
      </c>
      <c r="E27" s="34" t="str">
        <f t="shared" si="2"/>
        <v>UNIDAD</v>
      </c>
      <c r="F27" s="35">
        <f t="shared" si="3"/>
        <v>5.5105940000000002</v>
      </c>
      <c r="G27" s="36"/>
      <c r="H27" s="36"/>
      <c r="I27" s="37" t="e">
        <f>IF(B27="","",(#REF!+G27+H27+#REF!))</f>
        <v>#REF!</v>
      </c>
      <c r="J27" s="38" t="e">
        <f t="shared" si="4"/>
        <v>#REF!</v>
      </c>
      <c r="K27" s="39"/>
    </row>
    <row r="28" spans="2:11" ht="17.100000000000001" customHeight="1">
      <c r="B28" s="33">
        <v>17</v>
      </c>
      <c r="C28" s="34" t="str">
        <f t="shared" si="0"/>
        <v>716000040004</v>
      </c>
      <c r="D28" s="34" t="str">
        <f t="shared" si="1"/>
        <v>LAPIZ BICOLOR PUNTA DELGADA</v>
      </c>
      <c r="E28" s="34" t="str">
        <f t="shared" si="2"/>
        <v>UNIDAD</v>
      </c>
      <c r="F28" s="35">
        <f t="shared" si="3"/>
        <v>0.66080099999999997</v>
      </c>
      <c r="G28" s="36"/>
      <c r="H28" s="36"/>
      <c r="I28" s="37" t="e">
        <f>IF(B28="","",(#REF!+G28+H28+#REF!))</f>
        <v>#REF!</v>
      </c>
      <c r="J28" s="38" t="e">
        <f t="shared" si="4"/>
        <v>#REF!</v>
      </c>
      <c r="K28" s="39"/>
    </row>
    <row r="29" spans="2:11" ht="17.100000000000001" customHeight="1">
      <c r="B29" s="33">
        <v>18</v>
      </c>
      <c r="C29" s="34" t="str">
        <f t="shared" si="0"/>
        <v>716000040025</v>
      </c>
      <c r="D29" s="34" t="str">
        <f t="shared" si="1"/>
        <v>LAPIZ DE COLOR TAMAÑO GRANDE (JUEGO X 12 COLORES)</v>
      </c>
      <c r="E29" s="34" t="str">
        <f t="shared" si="2"/>
        <v>UNIDAD</v>
      </c>
      <c r="F29" s="35">
        <f t="shared" si="3"/>
        <v>8</v>
      </c>
      <c r="G29" s="36"/>
      <c r="H29" s="36"/>
      <c r="I29" s="37" t="e">
        <f>IF(B29="","",(#REF!+G29+H29+#REF!))</f>
        <v>#REF!</v>
      </c>
      <c r="J29" s="38" t="e">
        <f t="shared" si="4"/>
        <v>#REF!</v>
      </c>
      <c r="K29" s="39"/>
    </row>
    <row r="30" spans="2:11" ht="17.100000000000001" customHeight="1">
      <c r="B30" s="33">
        <v>19</v>
      </c>
      <c r="C30" s="34" t="str">
        <f t="shared" si="0"/>
        <v>716000040132</v>
      </c>
      <c r="D30" s="34" t="str">
        <f t="shared" si="1"/>
        <v>LAPIZ NEGRO GRADO 2B SIN BORRADOR</v>
      </c>
      <c r="E30" s="34" t="str">
        <f t="shared" si="2"/>
        <v>UNIDAD</v>
      </c>
      <c r="F30" s="35">
        <f t="shared" si="3"/>
        <v>0.41299999999999998</v>
      </c>
      <c r="G30" s="36"/>
      <c r="H30" s="36"/>
      <c r="I30" s="37" t="e">
        <f>IF(B30="","",(#REF!+G30+H30+#REF!))</f>
        <v>#REF!</v>
      </c>
      <c r="J30" s="38" t="e">
        <f t="shared" si="4"/>
        <v>#REF!</v>
      </c>
      <c r="K30" s="39"/>
    </row>
    <row r="31" spans="2:11" ht="17.100000000000001" customHeight="1">
      <c r="B31" s="33">
        <v>20</v>
      </c>
      <c r="C31" s="34" t="str">
        <f t="shared" si="0"/>
        <v>767500590010</v>
      </c>
      <c r="D31" s="34" t="str">
        <f t="shared" si="1"/>
        <v>MEMORIA PORTATIL USB (MENOR A 1/4 UIT) DE 32 GB</v>
      </c>
      <c r="E31" s="34" t="str">
        <f t="shared" si="2"/>
        <v>UNIDAD</v>
      </c>
      <c r="F31" s="35">
        <f t="shared" si="3"/>
        <v>32</v>
      </c>
      <c r="G31" s="36"/>
      <c r="H31" s="36"/>
      <c r="I31" s="37" t="e">
        <f>IF(B31="","",(#REF!+G31+H31+#REF!))</f>
        <v>#REF!</v>
      </c>
      <c r="J31" s="38" t="e">
        <f t="shared" si="4"/>
        <v>#REF!</v>
      </c>
      <c r="K31" s="39"/>
    </row>
    <row r="32" spans="2:11" ht="17.100000000000001" customHeight="1">
      <c r="B32" s="33">
        <v>21</v>
      </c>
      <c r="C32" s="34" t="str">
        <f t="shared" si="0"/>
        <v>717200050227</v>
      </c>
      <c r="D32" s="34" t="str">
        <f t="shared" si="1"/>
        <v>PAPEL BOND 75 g  TAMAÑO A4</v>
      </c>
      <c r="E32" s="34" t="str">
        <f t="shared" si="2"/>
        <v>EMPAQUE X 500</v>
      </c>
      <c r="F32" s="35">
        <f t="shared" si="3"/>
        <v>18.5</v>
      </c>
      <c r="G32" s="36"/>
      <c r="H32" s="36"/>
      <c r="I32" s="37" t="e">
        <f>IF(B32="","",(#REF!+G32+H32+#REF!))</f>
        <v>#REF!</v>
      </c>
      <c r="J32" s="38" t="e">
        <f t="shared" si="4"/>
        <v>#REF!</v>
      </c>
      <c r="K32" s="39"/>
    </row>
    <row r="33" spans="2:11" ht="17.100000000000001" customHeight="1">
      <c r="B33" s="33">
        <v>22</v>
      </c>
      <c r="C33" s="34" t="str">
        <f t="shared" si="0"/>
        <v>717200050353</v>
      </c>
      <c r="D33" s="34" t="str">
        <f t="shared" si="1"/>
        <v>PAPEL BOND 80 g TAMAÑO A4 DE COLOR</v>
      </c>
      <c r="E33" s="34" t="str">
        <f t="shared" si="2"/>
        <v>EMPAQUE X 500</v>
      </c>
      <c r="F33" s="35">
        <f t="shared" si="3"/>
        <v>49.560014000000002</v>
      </c>
      <c r="G33" s="36"/>
      <c r="H33" s="36"/>
      <c r="I33" s="37" t="e">
        <f>IF(B33="","",(#REF!+G33+H33+#REF!))</f>
        <v>#REF!</v>
      </c>
      <c r="J33" s="38" t="e">
        <f t="shared" si="4"/>
        <v>#REF!</v>
      </c>
      <c r="K33" s="39"/>
    </row>
    <row r="34" spans="2:11" ht="17.100000000000001" customHeight="1">
      <c r="B34" s="33">
        <v>23</v>
      </c>
      <c r="C34" s="34" t="str">
        <f t="shared" si="0"/>
        <v>715000120045</v>
      </c>
      <c r="D34" s="34" t="str">
        <f t="shared" si="1"/>
        <v>PERFORADOR DE 2 ESPIGAS PARA 25 HOJAS</v>
      </c>
      <c r="E34" s="34" t="str">
        <f t="shared" si="2"/>
        <v>UNIDAD</v>
      </c>
      <c r="F34" s="35">
        <f t="shared" si="3"/>
        <v>9</v>
      </c>
      <c r="G34" s="36"/>
      <c r="H34" s="36"/>
      <c r="I34" s="37" t="e">
        <f>IF(B34="","",(#REF!+G34+H34+#REF!))</f>
        <v>#REF!</v>
      </c>
      <c r="J34" s="38" t="e">
        <f t="shared" si="4"/>
        <v>#REF!</v>
      </c>
      <c r="K34" s="39"/>
    </row>
    <row r="35" spans="2:11" ht="17.100000000000001" customHeight="1">
      <c r="B35" s="33">
        <v>24</v>
      </c>
      <c r="C35" s="34" t="str">
        <f t="shared" si="0"/>
        <v>716000060374</v>
      </c>
      <c r="D35" s="34" t="str">
        <f t="shared" si="1"/>
        <v>PLUMON DE TINTA INDELEBLE PUNTA FINA</v>
      </c>
      <c r="E35" s="34" t="str">
        <f t="shared" si="2"/>
        <v>UNIDAD</v>
      </c>
      <c r="F35" s="35">
        <f t="shared" si="3"/>
        <v>2.5487980000000001</v>
      </c>
      <c r="G35" s="36"/>
      <c r="H35" s="36"/>
      <c r="I35" s="37" t="e">
        <f>IF(B35="","",(#REF!+G35+H35+#REF!))</f>
        <v>#REF!</v>
      </c>
      <c r="J35" s="38" t="e">
        <f t="shared" si="4"/>
        <v>#REF!</v>
      </c>
      <c r="K35" s="39"/>
    </row>
    <row r="36" spans="2:11" ht="17.100000000000001" customHeight="1">
      <c r="B36" s="33">
        <v>25</v>
      </c>
      <c r="C36" s="34" t="str">
        <f t="shared" si="0"/>
        <v>716000060395</v>
      </c>
      <c r="D36" s="34" t="str">
        <f t="shared" si="1"/>
        <v>PLUMON DE TINTA INDELEBLE PUNTA MEDIANA COLOR NEGRO</v>
      </c>
      <c r="E36" s="34" t="str">
        <f t="shared" si="2"/>
        <v>UNIDAD</v>
      </c>
      <c r="F36" s="35">
        <f t="shared" si="3"/>
        <v>1.2744089999999999</v>
      </c>
      <c r="G36" s="36"/>
      <c r="H36" s="36"/>
      <c r="I36" s="37" t="e">
        <f>IF(B36="","",(#REF!+G36+H36+#REF!))</f>
        <v>#REF!</v>
      </c>
      <c r="J36" s="38" t="e">
        <f t="shared" si="4"/>
        <v>#REF!</v>
      </c>
      <c r="K36" s="39"/>
    </row>
    <row r="37" spans="2:11" ht="17.100000000000001" customHeight="1">
      <c r="B37" s="33">
        <v>26</v>
      </c>
      <c r="C37" s="34" t="str">
        <f t="shared" si="0"/>
        <v>716000060451</v>
      </c>
      <c r="D37" s="34" t="str">
        <f t="shared" si="1"/>
        <v>PLUMON MARCADOR DE TINTA AL AGUA PUNTA DELGADA COLOR AZUL</v>
      </c>
      <c r="E37" s="34" t="str">
        <f t="shared" si="2"/>
        <v>UNIDAD</v>
      </c>
      <c r="F37" s="35">
        <f t="shared" si="3"/>
        <v>1.357</v>
      </c>
      <c r="G37" s="36"/>
      <c r="H37" s="36"/>
      <c r="I37" s="37" t="e">
        <f>IF(B37="","",(#REF!+G37+H37+#REF!))</f>
        <v>#REF!</v>
      </c>
      <c r="J37" s="38" t="e">
        <f t="shared" si="4"/>
        <v>#REF!</v>
      </c>
      <c r="K37" s="39"/>
    </row>
    <row r="38" spans="2:11" ht="17.100000000000001" customHeight="1">
      <c r="B38" s="33">
        <v>27</v>
      </c>
      <c r="C38" s="34" t="str">
        <f t="shared" si="0"/>
        <v>716000060450</v>
      </c>
      <c r="D38" s="34" t="str">
        <f t="shared" si="1"/>
        <v>PLUMON MARCADOR DE TINTA AL AGUA PUNTA DELGADA COLOR NEGRO</v>
      </c>
      <c r="E38" s="34" t="str">
        <f t="shared" si="2"/>
        <v>UNIDAD</v>
      </c>
      <c r="F38" s="35">
        <f t="shared" si="3"/>
        <v>1.357</v>
      </c>
      <c r="G38" s="36"/>
      <c r="H38" s="36"/>
      <c r="I38" s="37" t="e">
        <f>IF(B38="","",(#REF!+G38+H38+#REF!))</f>
        <v>#REF!</v>
      </c>
      <c r="J38" s="38" t="e">
        <f t="shared" si="4"/>
        <v>#REF!</v>
      </c>
      <c r="K38" s="39"/>
    </row>
    <row r="39" spans="2:11" ht="17.100000000000001" customHeight="1">
      <c r="B39" s="33">
        <v>28</v>
      </c>
      <c r="C39" s="34" t="str">
        <f t="shared" si="0"/>
        <v>716000060449</v>
      </c>
      <c r="D39" s="34" t="str">
        <f t="shared" si="1"/>
        <v>PLUMON MARCADOR DE TINTA AL AGUA PUNTA DELGADA COLOR ROJO</v>
      </c>
      <c r="E39" s="34" t="str">
        <f t="shared" si="2"/>
        <v>UNIDAD</v>
      </c>
      <c r="F39" s="35">
        <f t="shared" si="3"/>
        <v>1.357</v>
      </c>
      <c r="G39" s="36"/>
      <c r="H39" s="36"/>
      <c r="I39" s="37" t="e">
        <f>IF(B39="","",(#REF!+G39+H39+#REF!))</f>
        <v>#REF!</v>
      </c>
      <c r="J39" s="38" t="e">
        <f t="shared" si="4"/>
        <v>#REF!</v>
      </c>
      <c r="K39" s="39"/>
    </row>
    <row r="40" spans="2:11" ht="17.100000000000001" customHeight="1">
      <c r="B40" s="33">
        <v>29</v>
      </c>
      <c r="C40" s="34" t="str">
        <f t="shared" si="0"/>
        <v>716000060409</v>
      </c>
      <c r="D40" s="34" t="str">
        <f t="shared" si="1"/>
        <v>PLUMON MARCADOR DE TINTA AL AGUA PUNTA DELGADA JUEGO X 10 COLORES</v>
      </c>
      <c r="E40" s="34" t="str">
        <f t="shared" si="2"/>
        <v>UNIDAD</v>
      </c>
      <c r="F40" s="35">
        <f t="shared" si="3"/>
        <v>11.151</v>
      </c>
      <c r="G40" s="36"/>
      <c r="H40" s="36"/>
      <c r="I40" s="37" t="e">
        <f>IF(B40="","",(#REF!+G40+H40+#REF!))</f>
        <v>#REF!</v>
      </c>
      <c r="J40" s="38" t="e">
        <f t="shared" si="4"/>
        <v>#REF!</v>
      </c>
      <c r="K40" s="39"/>
    </row>
    <row r="41" spans="2:11" ht="17.100000000000001" customHeight="1">
      <c r="B41" s="33">
        <v>30</v>
      </c>
      <c r="C41" s="34" t="str">
        <f t="shared" si="0"/>
        <v>716000060540</v>
      </c>
      <c r="D41" s="34" t="str">
        <f t="shared" si="1"/>
        <v>PLUMON PARA PIZARRA ACRILICA PUNTA GRUESA RECARGABLE COLOR AZUL</v>
      </c>
      <c r="E41" s="34" t="str">
        <f t="shared" si="2"/>
        <v>UNIDAD</v>
      </c>
      <c r="F41" s="35">
        <f t="shared" si="3"/>
        <v>2.2420010000000001</v>
      </c>
      <c r="G41" s="36"/>
      <c r="H41" s="36"/>
      <c r="I41" s="37" t="e">
        <f>IF(B41="","",(#REF!+G41+H41+#REF!))</f>
        <v>#REF!</v>
      </c>
      <c r="J41" s="38" t="e">
        <f t="shared" si="4"/>
        <v>#REF!</v>
      </c>
      <c r="K41" s="39"/>
    </row>
    <row r="42" spans="2:11" ht="17.100000000000001" customHeight="1">
      <c r="B42" s="33">
        <v>31</v>
      </c>
      <c r="C42" s="34" t="str">
        <f t="shared" si="0"/>
        <v>716000060542</v>
      </c>
      <c r="D42" s="34" t="str">
        <f t="shared" si="1"/>
        <v>PLUMON PARA PIZARRA ACRILICA PUNTA GRUESA RECARGABLE COLOR NEGRO</v>
      </c>
      <c r="E42" s="34" t="str">
        <f t="shared" si="2"/>
        <v>UNIDAD</v>
      </c>
      <c r="F42" s="35">
        <f t="shared" si="3"/>
        <v>2.242</v>
      </c>
      <c r="G42" s="36"/>
      <c r="H42" s="36"/>
      <c r="I42" s="37" t="e">
        <f>IF(B42="","",(#REF!+G42+H42+#REF!))</f>
        <v>#REF!</v>
      </c>
      <c r="J42" s="38" t="e">
        <f t="shared" si="4"/>
        <v>#REF!</v>
      </c>
      <c r="K42" s="39"/>
    </row>
    <row r="43" spans="2:11" ht="17.100000000000001" customHeight="1">
      <c r="B43" s="33">
        <v>32</v>
      </c>
      <c r="C43" s="34" t="str">
        <f t="shared" si="0"/>
        <v>716000060541</v>
      </c>
      <c r="D43" s="34" t="str">
        <f t="shared" si="1"/>
        <v>PLUMON PARA PIZARRA ACRILICA PUNTA GRUESA RECARGABLE COLOR ROJO</v>
      </c>
      <c r="E43" s="34" t="str">
        <f t="shared" si="2"/>
        <v>UNIDAD</v>
      </c>
      <c r="F43" s="35">
        <f t="shared" si="3"/>
        <v>2.242</v>
      </c>
      <c r="G43" s="36"/>
      <c r="H43" s="36"/>
      <c r="I43" s="37" t="e">
        <f>IF(B43="","",(#REF!+G43+H43+#REF!))</f>
        <v>#REF!</v>
      </c>
      <c r="J43" s="38" t="e">
        <f t="shared" si="4"/>
        <v>#REF!</v>
      </c>
      <c r="K43" s="39"/>
    </row>
    <row r="44" spans="2:11" ht="17.100000000000001" customHeight="1">
      <c r="B44" s="33">
        <v>33</v>
      </c>
      <c r="C44" s="34" t="str">
        <f t="shared" si="0"/>
        <v>716000060543</v>
      </c>
      <c r="D44" s="34" t="str">
        <f t="shared" si="1"/>
        <v>PLUMON PARA PIZARRA ACRILICA PUNTA GRUESA RECARGABLE COLOR VERDE</v>
      </c>
      <c r="E44" s="34" t="str">
        <f t="shared" si="2"/>
        <v>UNIDAD</v>
      </c>
      <c r="F44" s="35">
        <f t="shared" si="3"/>
        <v>2.242</v>
      </c>
      <c r="G44" s="36"/>
      <c r="H44" s="36"/>
      <c r="I44" s="37" t="e">
        <f>IF(B44="","",(#REF!+G44+H44+#REF!))</f>
        <v>#REF!</v>
      </c>
      <c r="J44" s="38" t="e">
        <f t="shared" ref="J44:J75" si="5">IF(F44="","",(F44*I44))</f>
        <v>#REF!</v>
      </c>
      <c r="K44" s="39"/>
    </row>
    <row r="45" spans="2:11" ht="17.100000000000001" customHeight="1">
      <c r="B45" s="33">
        <v>34</v>
      </c>
      <c r="C45" s="34" t="str">
        <f t="shared" si="0"/>
        <v>716000060443</v>
      </c>
      <c r="D45" s="34" t="str">
        <f t="shared" si="1"/>
        <v>PLUMON RESALTADOR PUNTA GRUESA BISELADA COLOR AMARILLO</v>
      </c>
      <c r="E45" s="34" t="str">
        <f t="shared" si="2"/>
        <v>UNIDAD</v>
      </c>
      <c r="F45" s="35">
        <f t="shared" si="3"/>
        <v>2.2065990000000002</v>
      </c>
      <c r="G45" s="36"/>
      <c r="H45" s="36"/>
      <c r="I45" s="37" t="e">
        <f>IF(B45="","",(#REF!+G45+H45+#REF!))</f>
        <v>#REF!</v>
      </c>
      <c r="J45" s="38" t="e">
        <f t="shared" si="5"/>
        <v>#REF!</v>
      </c>
      <c r="K45" s="39"/>
    </row>
    <row r="46" spans="2:11" ht="17.100000000000001" customHeight="1">
      <c r="B46" s="33">
        <v>35</v>
      </c>
      <c r="C46" s="34" t="str">
        <f t="shared" si="0"/>
        <v>716000060465</v>
      </c>
      <c r="D46" s="34" t="str">
        <f t="shared" si="1"/>
        <v>PLUMON RESALTADOR PUNTA GRUESA BISELADA COLOR CELESTE</v>
      </c>
      <c r="E46" s="34" t="str">
        <f t="shared" si="2"/>
        <v>UNIDAD</v>
      </c>
      <c r="F46" s="35">
        <f t="shared" si="3"/>
        <v>2.1357979999999999</v>
      </c>
      <c r="G46" s="36"/>
      <c r="H46" s="36"/>
      <c r="I46" s="37" t="e">
        <f>IF(B46="","",(#REF!+G46+H46+#REF!))</f>
        <v>#REF!</v>
      </c>
      <c r="J46" s="38" t="e">
        <f t="shared" si="5"/>
        <v>#REF!</v>
      </c>
      <c r="K46" s="39"/>
    </row>
    <row r="47" spans="2:11" ht="17.100000000000001" customHeight="1">
      <c r="B47" s="33">
        <v>36</v>
      </c>
      <c r="C47" s="34" t="str">
        <f t="shared" si="0"/>
        <v>716000060459</v>
      </c>
      <c r="D47" s="34" t="str">
        <f t="shared" si="1"/>
        <v>PLUMON RESALTADOR PUNTA GRUESA BISELADA ROSADO</v>
      </c>
      <c r="E47" s="34" t="str">
        <f t="shared" si="2"/>
        <v>UNIDAD</v>
      </c>
      <c r="F47" s="35">
        <f t="shared" si="3"/>
        <v>2.3718050000000002</v>
      </c>
      <c r="G47" s="36"/>
      <c r="H47" s="36"/>
      <c r="I47" s="37" t="e">
        <f>IF(B47="","",(#REF!+G47+H47+#REF!))</f>
        <v>#REF!</v>
      </c>
      <c r="J47" s="38" t="e">
        <f t="shared" si="5"/>
        <v>#REF!</v>
      </c>
      <c r="K47" s="39"/>
    </row>
    <row r="48" spans="2:11" ht="17.100000000000001" customHeight="1">
      <c r="B48" s="33">
        <v>37</v>
      </c>
      <c r="C48" s="34" t="str">
        <f t="shared" si="0"/>
        <v>715000220022</v>
      </c>
      <c r="D48" s="34" t="str">
        <f t="shared" si="1"/>
        <v>TAJADOR DE MESA ACRILICO</v>
      </c>
      <c r="E48" s="34" t="str">
        <f t="shared" si="2"/>
        <v>UNIDAD</v>
      </c>
      <c r="F48" s="35">
        <f t="shared" si="3"/>
        <v>80</v>
      </c>
      <c r="G48" s="36"/>
      <c r="H48" s="36"/>
      <c r="I48" s="37" t="e">
        <f>IF(B48="","",(#REF!+G48+H48+#REF!))</f>
        <v>#REF!</v>
      </c>
      <c r="J48" s="38" t="e">
        <f t="shared" si="5"/>
        <v>#REF!</v>
      </c>
      <c r="K48" s="39"/>
    </row>
    <row r="49" spans="2:11" ht="17.100000000000001" customHeight="1">
      <c r="B49" s="33">
        <v>38</v>
      </c>
      <c r="C49" s="34" t="str">
        <f t="shared" si="0"/>
        <v>716000160021</v>
      </c>
      <c r="D49" s="34" t="str">
        <f t="shared" si="1"/>
        <v>TINTA PARA TAMPON X 28 mL APROX. COLOR AZUL</v>
      </c>
      <c r="E49" s="34" t="str">
        <f t="shared" si="2"/>
        <v>UNIDAD</v>
      </c>
      <c r="F49" s="35">
        <f t="shared" si="3"/>
        <v>5.6</v>
      </c>
      <c r="G49" s="36"/>
      <c r="H49" s="36"/>
      <c r="I49" s="37" t="e">
        <f>IF(B49="","",(#REF!+G49+H49+#REF!))</f>
        <v>#REF!</v>
      </c>
      <c r="J49" s="38" t="e">
        <f t="shared" si="5"/>
        <v>#REF!</v>
      </c>
      <c r="K49" s="39"/>
    </row>
    <row r="50" spans="2:11" ht="17.100000000000001" customHeight="1">
      <c r="B50" s="33">
        <v>39</v>
      </c>
      <c r="C50" s="34" t="str">
        <f t="shared" si="0"/>
        <v>716000160022</v>
      </c>
      <c r="D50" s="34" t="str">
        <f t="shared" si="1"/>
        <v>TINTA PARA TAMPON X 28 mL APROX. COLOR NEGRO</v>
      </c>
      <c r="E50" s="34" t="str">
        <f t="shared" si="2"/>
        <v>UNIDAD</v>
      </c>
      <c r="F50" s="35">
        <f t="shared" si="3"/>
        <v>5.6</v>
      </c>
      <c r="G50" s="36"/>
      <c r="H50" s="36"/>
      <c r="I50" s="37" t="e">
        <f>IF(B50="","",(#REF!+G50+H50+#REF!))</f>
        <v>#REF!</v>
      </c>
      <c r="J50" s="38" t="e">
        <f t="shared" si="5"/>
        <v>#REF!</v>
      </c>
      <c r="K50" s="39"/>
    </row>
    <row r="51" spans="2:11" ht="17.100000000000001" customHeight="1">
      <c r="B51" s="33">
        <v>40</v>
      </c>
      <c r="C51" s="34" t="str">
        <f t="shared" si="0"/>
        <v>716000160020</v>
      </c>
      <c r="D51" s="34" t="str">
        <f t="shared" si="1"/>
        <v>TINTA PARA TAMPON X 28 mL APROX. COLOR ROJO</v>
      </c>
      <c r="E51" s="34" t="str">
        <f t="shared" si="2"/>
        <v>UNIDAD</v>
      </c>
      <c r="F51" s="35">
        <f t="shared" si="3"/>
        <v>5.6</v>
      </c>
      <c r="G51" s="36"/>
      <c r="H51" s="36"/>
      <c r="I51" s="37" t="e">
        <f>IF(B51="","",(#REF!+G51+H51+#REF!))</f>
        <v>#REF!</v>
      </c>
      <c r="J51" s="38" t="e">
        <f t="shared" si="5"/>
        <v>#REF!</v>
      </c>
      <c r="K51" s="39"/>
    </row>
    <row r="52" spans="2:11" ht="17.100000000000001" customHeight="1">
      <c r="B52" s="33">
        <v>41</v>
      </c>
      <c r="C52" s="34" t="str">
        <f t="shared" si="0"/>
        <v>133000010002</v>
      </c>
      <c r="D52" s="34" t="str">
        <f t="shared" si="1"/>
        <v>ACIDO MURIATICO X 1 L</v>
      </c>
      <c r="E52" s="34" t="str">
        <f t="shared" si="2"/>
        <v>UNIDAD</v>
      </c>
      <c r="F52" s="35">
        <f t="shared" si="3"/>
        <v>5.9</v>
      </c>
      <c r="G52" s="36"/>
      <c r="H52" s="36"/>
      <c r="I52" s="37" t="e">
        <f>IF(B52="","",(#REF!+G52+H52+#REF!))</f>
        <v>#REF!</v>
      </c>
      <c r="J52" s="38" t="e">
        <f t="shared" si="5"/>
        <v>#REF!</v>
      </c>
      <c r="K52" s="39"/>
    </row>
    <row r="53" spans="2:11" ht="17.100000000000001" customHeight="1">
      <c r="B53" s="33">
        <v>42</v>
      </c>
      <c r="C53" s="34" t="str">
        <f t="shared" si="0"/>
        <v>133000140205</v>
      </c>
      <c r="D53" s="34" t="str">
        <f t="shared" si="1"/>
        <v>AMBIENTADOR EN PASTILLA PARA BAÑO X 40 gr APROX.</v>
      </c>
      <c r="E53" s="34" t="str">
        <f t="shared" si="2"/>
        <v>UNIDAD</v>
      </c>
      <c r="F53" s="35">
        <f t="shared" si="3"/>
        <v>3.1623999999999999</v>
      </c>
      <c r="G53" s="36"/>
      <c r="H53" s="36"/>
      <c r="I53" s="37" t="e">
        <f>IF(B53="","",(#REF!+G53+H53+#REF!))</f>
        <v>#REF!</v>
      </c>
      <c r="J53" s="38" t="e">
        <f t="shared" si="5"/>
        <v>#REF!</v>
      </c>
      <c r="K53" s="39"/>
    </row>
    <row r="54" spans="2:11" ht="17.100000000000001" customHeight="1">
      <c r="B54" s="33">
        <v>43</v>
      </c>
      <c r="C54" s="34" t="str">
        <f t="shared" si="0"/>
        <v>133000140091</v>
      </c>
      <c r="D54" s="34" t="str">
        <f t="shared" si="1"/>
        <v>AMBIENTADOR EN SPRAY X 650 mL</v>
      </c>
      <c r="E54" s="34" t="str">
        <f t="shared" si="2"/>
        <v>UNIDAD</v>
      </c>
      <c r="F54" s="35">
        <f t="shared" si="3"/>
        <v>12.5</v>
      </c>
      <c r="G54" s="36"/>
      <c r="H54" s="36"/>
      <c r="I54" s="37" t="e">
        <f>IF(B54="","",(#REF!+G54+H54+#REF!))</f>
        <v>#REF!</v>
      </c>
      <c r="J54" s="38" t="e">
        <f t="shared" si="5"/>
        <v>#REF!</v>
      </c>
      <c r="K54" s="39"/>
    </row>
    <row r="55" spans="2:11" ht="17.100000000000001" customHeight="1">
      <c r="B55" s="33">
        <v>44</v>
      </c>
      <c r="C55" s="34" t="str">
        <f t="shared" si="0"/>
        <v>646100060042</v>
      </c>
      <c r="D55" s="34" t="str">
        <f t="shared" si="1"/>
        <v>BALDE DE PLASTICO CON TAPA X 20 L</v>
      </c>
      <c r="E55" s="34" t="str">
        <f t="shared" si="2"/>
        <v>UNIDAD</v>
      </c>
      <c r="F55" s="35">
        <f t="shared" si="3"/>
        <v>40.71</v>
      </c>
      <c r="G55" s="36"/>
      <c r="H55" s="36"/>
      <c r="I55" s="37" t="e">
        <f>IF(B55="","",(#REF!+G55+H55+#REF!))</f>
        <v>#REF!</v>
      </c>
      <c r="J55" s="38" t="e">
        <f t="shared" si="5"/>
        <v>#REF!</v>
      </c>
      <c r="K55" s="39"/>
    </row>
    <row r="56" spans="2:11" ht="17.100000000000001" customHeight="1">
      <c r="B56" s="33">
        <v>45</v>
      </c>
      <c r="C56" s="34" t="str">
        <f t="shared" si="0"/>
        <v>646100080011</v>
      </c>
      <c r="D56" s="34" t="str">
        <f t="shared" si="1"/>
        <v>BATEA DE PLÁSTICO X 10 L APROX.</v>
      </c>
      <c r="E56" s="34" t="str">
        <f t="shared" si="2"/>
        <v>UNIDAD</v>
      </c>
      <c r="F56" s="35">
        <f t="shared" si="3"/>
        <v>12.39</v>
      </c>
      <c r="G56" s="36"/>
      <c r="H56" s="36"/>
      <c r="I56" s="37" t="e">
        <f>IF(B56="","",(#REF!+G56+H56+#REF!))</f>
        <v>#REF!</v>
      </c>
      <c r="J56" s="38" t="e">
        <f t="shared" si="5"/>
        <v>#REF!</v>
      </c>
      <c r="K56" s="39"/>
    </row>
    <row r="57" spans="2:11" ht="17.100000000000001" customHeight="1">
      <c r="B57" s="33">
        <v>46</v>
      </c>
      <c r="C57" s="34" t="str">
        <f t="shared" si="0"/>
        <v>646100080016</v>
      </c>
      <c r="D57" s="34" t="str">
        <f t="shared" si="1"/>
        <v>BATEA DE PLÁSTICO X 20 L APROX.</v>
      </c>
      <c r="E57" s="34" t="str">
        <f t="shared" si="2"/>
        <v>UNIDAD</v>
      </c>
      <c r="F57" s="35">
        <f t="shared" si="3"/>
        <v>29.146000000000001</v>
      </c>
      <c r="G57" s="36"/>
      <c r="H57" s="36"/>
      <c r="I57" s="37" t="e">
        <f>IF(B57="","",(#REF!+G57+H57+#REF!))</f>
        <v>#REF!</v>
      </c>
      <c r="J57" s="38" t="e">
        <f t="shared" si="5"/>
        <v>#REF!</v>
      </c>
      <c r="K57" s="39"/>
    </row>
    <row r="58" spans="2:11" ht="17.100000000000001" customHeight="1">
      <c r="B58" s="33">
        <v>47</v>
      </c>
      <c r="C58" s="34" t="str">
        <f t="shared" si="0"/>
        <v>501100042164</v>
      </c>
      <c r="D58" s="34" t="str">
        <f t="shared" si="1"/>
        <v>BOLSA DE POLIETILENO 2 µm X 50 cm X 60 cm COLOR NEGRO</v>
      </c>
      <c r="E58" s="34" t="str">
        <f t="shared" si="2"/>
        <v>CIENTO</v>
      </c>
      <c r="F58" s="35">
        <f t="shared" si="3"/>
        <v>30</v>
      </c>
      <c r="G58" s="36"/>
      <c r="H58" s="36"/>
      <c r="I58" s="37" t="e">
        <f>IF(B58="","",(#REF!+G58+H58+#REF!))</f>
        <v>#REF!</v>
      </c>
      <c r="J58" s="38" t="e">
        <f t="shared" si="5"/>
        <v>#REF!</v>
      </c>
      <c r="K58" s="39"/>
    </row>
    <row r="59" spans="2:11" ht="17.100000000000001" customHeight="1">
      <c r="B59" s="33">
        <v>48</v>
      </c>
      <c r="C59" s="34" t="str">
        <f t="shared" si="0"/>
        <v>133000080055</v>
      </c>
      <c r="D59" s="34" t="str">
        <f t="shared" si="1"/>
        <v>CERA EN PASTA PARA PISO COLOR AMARILLO X 1 gal</v>
      </c>
      <c r="E59" s="34" t="str">
        <f t="shared" si="2"/>
        <v>UNIDAD</v>
      </c>
      <c r="F59" s="35">
        <f t="shared" si="3"/>
        <v>47.2</v>
      </c>
      <c r="G59" s="36"/>
      <c r="H59" s="36"/>
      <c r="I59" s="37" t="e">
        <f>IF(B59="","",(#REF!+G59+H59+#REF!))</f>
        <v>#REF!</v>
      </c>
      <c r="J59" s="38" t="e">
        <f t="shared" si="5"/>
        <v>#REF!</v>
      </c>
      <c r="K59" s="39"/>
    </row>
    <row r="60" spans="2:11" ht="17.100000000000001" customHeight="1">
      <c r="B60" s="33">
        <v>49</v>
      </c>
      <c r="C60" s="34" t="str">
        <f t="shared" si="0"/>
        <v>133000080061</v>
      </c>
      <c r="D60" s="34" t="str">
        <f t="shared" si="1"/>
        <v>CERA EN PASTA PARA PISO COLOR NEUTRO X 1 gal</v>
      </c>
      <c r="E60" s="34" t="str">
        <f t="shared" si="2"/>
        <v>UNIDAD</v>
      </c>
      <c r="F60" s="35">
        <f t="shared" si="3"/>
        <v>47.2</v>
      </c>
      <c r="G60" s="36"/>
      <c r="H60" s="36"/>
      <c r="I60" s="37" t="e">
        <f>IF(B60="","",(#REF!+G60+H60+#REF!))</f>
        <v>#REF!</v>
      </c>
      <c r="J60" s="38" t="e">
        <f t="shared" si="5"/>
        <v>#REF!</v>
      </c>
      <c r="K60" s="39"/>
    </row>
    <row r="61" spans="2:11" ht="17.100000000000001" customHeight="1">
      <c r="B61" s="33">
        <v>50</v>
      </c>
      <c r="C61" s="34" t="str">
        <f t="shared" si="0"/>
        <v>133000080063</v>
      </c>
      <c r="D61" s="34" t="str">
        <f t="shared" si="1"/>
        <v>CERA EN PASTA PARA PISO COLOR ROJO X 1 gal</v>
      </c>
      <c r="E61" s="34" t="str">
        <f t="shared" si="2"/>
        <v>UNIDAD</v>
      </c>
      <c r="F61" s="35">
        <f t="shared" si="3"/>
        <v>47.2</v>
      </c>
      <c r="G61" s="36"/>
      <c r="H61" s="36"/>
      <c r="I61" s="37" t="e">
        <f>IF(B61="","",(#REF!+G61+H61+#REF!))</f>
        <v>#REF!</v>
      </c>
      <c r="J61" s="38" t="e">
        <f t="shared" si="5"/>
        <v>#REF!</v>
      </c>
      <c r="K61" s="39"/>
    </row>
    <row r="62" spans="2:11" ht="17.100000000000001" customHeight="1">
      <c r="B62" s="33">
        <v>51</v>
      </c>
      <c r="C62" s="34" t="str">
        <f t="shared" si="0"/>
        <v>133000070059</v>
      </c>
      <c r="D62" s="34" t="str">
        <f t="shared" si="1"/>
        <v>CERA LIQUIDA PARA PISO COLOR AMARILLO X 1 gal</v>
      </c>
      <c r="E62" s="34" t="str">
        <f t="shared" si="2"/>
        <v>UNIDAD</v>
      </c>
      <c r="F62" s="35">
        <f t="shared" si="3"/>
        <v>14.502203</v>
      </c>
      <c r="G62" s="36"/>
      <c r="H62" s="36"/>
      <c r="I62" s="37" t="e">
        <f>IF(B62="","",(#REF!+G62+H62+#REF!))</f>
        <v>#REF!</v>
      </c>
      <c r="J62" s="38" t="e">
        <f t="shared" si="5"/>
        <v>#REF!</v>
      </c>
      <c r="K62" s="39"/>
    </row>
    <row r="63" spans="2:11" ht="17.100000000000001" customHeight="1">
      <c r="B63" s="33">
        <v>52</v>
      </c>
      <c r="C63" s="34" t="str">
        <f t="shared" si="0"/>
        <v>133000070068</v>
      </c>
      <c r="D63" s="34" t="str">
        <f t="shared" si="1"/>
        <v>CERA LIQUIDA PARA PISO COLOR NEGRO X 1 gal</v>
      </c>
      <c r="E63" s="34" t="str">
        <f t="shared" si="2"/>
        <v>UNIDAD</v>
      </c>
      <c r="F63" s="35">
        <f t="shared" si="3"/>
        <v>25.157776999999999</v>
      </c>
      <c r="G63" s="36"/>
      <c r="H63" s="36"/>
      <c r="I63" s="37" t="e">
        <f>IF(B63="","",(#REF!+G63+H63+#REF!))</f>
        <v>#REF!</v>
      </c>
      <c r="J63" s="38" t="e">
        <f t="shared" si="5"/>
        <v>#REF!</v>
      </c>
      <c r="K63" s="39"/>
    </row>
    <row r="64" spans="2:11" ht="17.100000000000001" customHeight="1">
      <c r="B64" s="33">
        <v>53</v>
      </c>
      <c r="C64" s="34" t="str">
        <f t="shared" si="0"/>
        <v>133000070071</v>
      </c>
      <c r="D64" s="34" t="str">
        <f t="shared" si="1"/>
        <v>CERA LIQUIDA PARA PISO COLOR ROJO X 1 gal</v>
      </c>
      <c r="E64" s="34" t="str">
        <f t="shared" si="2"/>
        <v>UNIDAD</v>
      </c>
      <c r="F64" s="35">
        <f t="shared" si="3"/>
        <v>16.897575</v>
      </c>
      <c r="G64" s="36"/>
      <c r="H64" s="36"/>
      <c r="I64" s="37" t="e">
        <f>IF(B64="","",(#REF!+G64+H64+#REF!))</f>
        <v>#REF!</v>
      </c>
      <c r="J64" s="38" t="e">
        <f t="shared" si="5"/>
        <v>#REF!</v>
      </c>
      <c r="K64" s="39"/>
    </row>
    <row r="65" spans="2:11" ht="17.100000000000001" customHeight="1">
      <c r="B65" s="33">
        <v>54</v>
      </c>
      <c r="C65" s="34" t="str">
        <f t="shared" si="0"/>
        <v>135000040010</v>
      </c>
      <c r="D65" s="34" t="str">
        <f t="shared" si="1"/>
        <v>DESATORADOR DE JEBE PARA SERVICIOS HIGIENICO DE 26 in</v>
      </c>
      <c r="E65" s="34" t="str">
        <f t="shared" si="2"/>
        <v>UNIDAD</v>
      </c>
      <c r="F65" s="35">
        <f t="shared" si="3"/>
        <v>40</v>
      </c>
      <c r="G65" s="36"/>
      <c r="H65" s="36"/>
      <c r="I65" s="37" t="e">
        <f>IF(B65="","",(#REF!+G65+H65+#REF!))</f>
        <v>#REF!</v>
      </c>
      <c r="J65" s="38" t="e">
        <f t="shared" si="5"/>
        <v>#REF!</v>
      </c>
      <c r="K65" s="39"/>
    </row>
    <row r="66" spans="2:11" ht="17.100000000000001" customHeight="1">
      <c r="B66" s="33">
        <v>55</v>
      </c>
      <c r="C66" s="34" t="str">
        <f t="shared" si="0"/>
        <v>133000120055</v>
      </c>
      <c r="D66" s="34" t="str">
        <f t="shared" si="1"/>
        <v>DESINFECTANTE LIMPIADOR AROMATICO X 1 gal</v>
      </c>
      <c r="E66" s="34" t="str">
        <f t="shared" si="2"/>
        <v>UNIDAD</v>
      </c>
      <c r="F66" s="35">
        <f t="shared" si="3"/>
        <v>10</v>
      </c>
      <c r="G66" s="36"/>
      <c r="H66" s="36"/>
      <c r="I66" s="37" t="e">
        <f>IF(B66="","",(#REF!+G66+H66+#REF!))</f>
        <v>#REF!</v>
      </c>
      <c r="J66" s="38" t="e">
        <f t="shared" si="5"/>
        <v>#REF!</v>
      </c>
      <c r="K66" s="39"/>
    </row>
    <row r="67" spans="2:11" ht="17.100000000000001" customHeight="1">
      <c r="B67" s="33">
        <v>56</v>
      </c>
      <c r="C67" s="34" t="str">
        <f t="shared" si="0"/>
        <v>133000160124</v>
      </c>
      <c r="D67" s="34" t="str">
        <f t="shared" si="1"/>
        <v>DETERGENTE GRANULADO X 4 kg</v>
      </c>
      <c r="E67" s="34" t="str">
        <f t="shared" si="2"/>
        <v>UNIDAD</v>
      </c>
      <c r="F67" s="35">
        <f t="shared" si="3"/>
        <v>48.2</v>
      </c>
      <c r="G67" s="36"/>
      <c r="H67" s="36"/>
      <c r="I67" s="37" t="e">
        <f>IF(B67="","",(#REF!+G67+H67+#REF!))</f>
        <v>#REF!</v>
      </c>
      <c r="J67" s="38" t="e">
        <f t="shared" si="5"/>
        <v>#REF!</v>
      </c>
      <c r="K67" s="39"/>
    </row>
    <row r="68" spans="2:11" ht="17.100000000000001" customHeight="1">
      <c r="B68" s="33">
        <v>57</v>
      </c>
      <c r="C68" s="34" t="str">
        <f t="shared" si="0"/>
        <v>135000060126</v>
      </c>
      <c r="D68" s="34" t="str">
        <f t="shared" si="1"/>
        <v>ESCOBILLA CIRCULAR DE NAILON PARA INODORO</v>
      </c>
      <c r="E68" s="34" t="str">
        <f t="shared" si="2"/>
        <v>UNIDAD</v>
      </c>
      <c r="F68" s="35">
        <f t="shared" si="3"/>
        <v>6</v>
      </c>
      <c r="G68" s="36"/>
      <c r="H68" s="36"/>
      <c r="I68" s="37" t="e">
        <f>IF(B68="","",(#REF!+G68+H68+#REF!))</f>
        <v>#REF!</v>
      </c>
      <c r="J68" s="38" t="e">
        <f t="shared" si="5"/>
        <v>#REF!</v>
      </c>
      <c r="K68" s="39"/>
    </row>
    <row r="69" spans="2:11" ht="17.100000000000001" customHeight="1">
      <c r="B69" s="33"/>
      <c r="C69" s="34" t="str">
        <f t="shared" si="0"/>
        <v/>
      </c>
      <c r="D69" s="34" t="str">
        <f t="shared" si="1"/>
        <v/>
      </c>
      <c r="E69" s="34" t="str">
        <f t="shared" si="2"/>
        <v/>
      </c>
      <c r="F69" s="35" t="str">
        <f t="shared" si="3"/>
        <v/>
      </c>
      <c r="G69" s="36"/>
      <c r="H69" s="36"/>
      <c r="I69" s="37" t="str">
        <f>IF(B69="","",(#REF!+G69+H69+#REF!))</f>
        <v/>
      </c>
      <c r="J69" s="38" t="str">
        <f t="shared" si="5"/>
        <v/>
      </c>
      <c r="K69" s="39"/>
    </row>
    <row r="70" spans="2:11" ht="17.100000000000001" customHeight="1">
      <c r="B70" s="33"/>
      <c r="C70" s="34" t="str">
        <f t="shared" si="0"/>
        <v/>
      </c>
      <c r="D70" s="34" t="str">
        <f t="shared" si="1"/>
        <v/>
      </c>
      <c r="E70" s="34" t="str">
        <f t="shared" si="2"/>
        <v/>
      </c>
      <c r="F70" s="35" t="str">
        <f t="shared" si="3"/>
        <v/>
      </c>
      <c r="G70" s="36"/>
      <c r="H70" s="36"/>
      <c r="I70" s="37" t="str">
        <f>IF(B70="","",(#REF!+G70+H70+#REF!))</f>
        <v/>
      </c>
      <c r="J70" s="38" t="str">
        <f t="shared" si="5"/>
        <v/>
      </c>
      <c r="K70" s="39"/>
    </row>
    <row r="71" spans="2:11" ht="17.100000000000001" customHeight="1">
      <c r="B71" s="33"/>
      <c r="C71" s="34" t="str">
        <f t="shared" si="0"/>
        <v/>
      </c>
      <c r="D71" s="34" t="str">
        <f t="shared" si="1"/>
        <v/>
      </c>
      <c r="E71" s="34" t="str">
        <f t="shared" si="2"/>
        <v/>
      </c>
      <c r="F71" s="35" t="str">
        <f t="shared" si="3"/>
        <v/>
      </c>
      <c r="G71" s="36"/>
      <c r="H71" s="36"/>
      <c r="I71" s="37" t="str">
        <f>IF(B71="","",(#REF!+G71+H71+#REF!))</f>
        <v/>
      </c>
      <c r="J71" s="38" t="str">
        <f t="shared" si="5"/>
        <v/>
      </c>
      <c r="K71" s="39"/>
    </row>
    <row r="72" spans="2:11" ht="17.100000000000001" customHeight="1">
      <c r="B72" s="33"/>
      <c r="C72" s="34" t="str">
        <f t="shared" si="0"/>
        <v/>
      </c>
      <c r="D72" s="34" t="str">
        <f t="shared" si="1"/>
        <v/>
      </c>
      <c r="E72" s="34" t="str">
        <f t="shared" si="2"/>
        <v/>
      </c>
      <c r="F72" s="35" t="str">
        <f t="shared" si="3"/>
        <v/>
      </c>
      <c r="G72" s="36"/>
      <c r="H72" s="36"/>
      <c r="I72" s="37" t="str">
        <f>IF(B72="","",(#REF!+G72+H72+#REF!))</f>
        <v/>
      </c>
      <c r="J72" s="38" t="str">
        <f t="shared" si="5"/>
        <v/>
      </c>
      <c r="K72" s="39"/>
    </row>
    <row r="73" spans="2:11" ht="17.100000000000001" customHeight="1">
      <c r="B73" s="33"/>
      <c r="C73" s="34" t="str">
        <f t="shared" si="0"/>
        <v/>
      </c>
      <c r="D73" s="34" t="str">
        <f t="shared" si="1"/>
        <v/>
      </c>
      <c r="E73" s="34" t="str">
        <f t="shared" si="2"/>
        <v/>
      </c>
      <c r="F73" s="35" t="str">
        <f t="shared" si="3"/>
        <v/>
      </c>
      <c r="G73" s="36"/>
      <c r="H73" s="36"/>
      <c r="I73" s="37" t="str">
        <f>IF(B73="","",(#REF!+G73+H73+#REF!))</f>
        <v/>
      </c>
      <c r="J73" s="38" t="str">
        <f t="shared" si="5"/>
        <v/>
      </c>
      <c r="K73" s="39"/>
    </row>
    <row r="74" spans="2:11" ht="17.100000000000001" customHeight="1">
      <c r="B74" s="33"/>
      <c r="C74" s="34" t="str">
        <f t="shared" si="0"/>
        <v/>
      </c>
      <c r="D74" s="34" t="str">
        <f t="shared" si="1"/>
        <v/>
      </c>
      <c r="E74" s="34" t="str">
        <f t="shared" si="2"/>
        <v/>
      </c>
      <c r="F74" s="35" t="str">
        <f t="shared" si="3"/>
        <v/>
      </c>
      <c r="G74" s="36"/>
      <c r="H74" s="36"/>
      <c r="I74" s="37" t="str">
        <f>IF(B74="","",(#REF!+G74+H74+#REF!))</f>
        <v/>
      </c>
      <c r="J74" s="38" t="str">
        <f t="shared" si="5"/>
        <v/>
      </c>
      <c r="K74" s="39"/>
    </row>
    <row r="75" spans="2:11" ht="17.100000000000001" customHeight="1">
      <c r="B75" s="33"/>
      <c r="C75" s="34" t="str">
        <f t="shared" si="0"/>
        <v/>
      </c>
      <c r="D75" s="34" t="str">
        <f t="shared" si="1"/>
        <v/>
      </c>
      <c r="E75" s="34" t="str">
        <f t="shared" si="2"/>
        <v/>
      </c>
      <c r="F75" s="35" t="str">
        <f t="shared" si="3"/>
        <v/>
      </c>
      <c r="G75" s="36"/>
      <c r="H75" s="36"/>
      <c r="I75" s="37" t="str">
        <f>IF(B75="","",(#REF!+G75+H75+#REF!))</f>
        <v/>
      </c>
      <c r="J75" s="38" t="str">
        <f t="shared" si="5"/>
        <v/>
      </c>
      <c r="K75" s="39"/>
    </row>
    <row r="76" spans="2:11" ht="17.100000000000001" customHeight="1">
      <c r="B76" s="33"/>
      <c r="C76" s="34" t="str">
        <f t="shared" ref="C76:C79" si="6">IF(B76="","",VLOOKUP(B76,CATALOGO,2,FALSE))</f>
        <v/>
      </c>
      <c r="D76" s="34" t="str">
        <f t="shared" ref="D76:D79" si="7">IF(B76="","",VLOOKUP(B76,CATALOGO,3,FALSE))</f>
        <v/>
      </c>
      <c r="E76" s="34" t="str">
        <f t="shared" ref="E76:E79" si="8">IF(B76="","",VLOOKUP(B76,CATALOGO,4,FALSE))</f>
        <v/>
      </c>
      <c r="F76" s="35" t="str">
        <f t="shared" ref="F76:F79" si="9">IF(B76="","",VLOOKUP(B76,CATALOGO,5,FALSE))</f>
        <v/>
      </c>
      <c r="G76" s="36"/>
      <c r="H76" s="36"/>
      <c r="I76" s="37" t="str">
        <f>IF(B76="","",(#REF!+G76+H76+#REF!))</f>
        <v/>
      </c>
      <c r="J76" s="38" t="str">
        <f t="shared" ref="J76:J79" si="10">IF(F76="","",(F76*I76))</f>
        <v/>
      </c>
      <c r="K76" s="39"/>
    </row>
    <row r="77" spans="2:11" ht="17.100000000000001" customHeight="1">
      <c r="B77" s="33"/>
      <c r="C77" s="34" t="str">
        <f t="shared" si="6"/>
        <v/>
      </c>
      <c r="D77" s="34" t="str">
        <f t="shared" si="7"/>
        <v/>
      </c>
      <c r="E77" s="34" t="str">
        <f t="shared" si="8"/>
        <v/>
      </c>
      <c r="F77" s="35" t="str">
        <f t="shared" si="9"/>
        <v/>
      </c>
      <c r="G77" s="36"/>
      <c r="H77" s="36"/>
      <c r="I77" s="37" t="str">
        <f>IF(B77="","",(#REF!+G77+H77+#REF!))</f>
        <v/>
      </c>
      <c r="J77" s="38" t="str">
        <f t="shared" si="10"/>
        <v/>
      </c>
      <c r="K77" s="39"/>
    </row>
    <row r="78" spans="2:11" ht="17.100000000000001" customHeight="1">
      <c r="B78" s="33"/>
      <c r="C78" s="34" t="str">
        <f t="shared" si="6"/>
        <v/>
      </c>
      <c r="D78" s="34" t="str">
        <f t="shared" si="7"/>
        <v/>
      </c>
      <c r="E78" s="34" t="str">
        <f t="shared" si="8"/>
        <v/>
      </c>
      <c r="F78" s="35" t="str">
        <f t="shared" si="9"/>
        <v/>
      </c>
      <c r="G78" s="36"/>
      <c r="H78" s="36"/>
      <c r="I78" s="37" t="str">
        <f>IF(B78="","",(#REF!+G78+H78+#REF!))</f>
        <v/>
      </c>
      <c r="J78" s="38" t="str">
        <f t="shared" si="10"/>
        <v/>
      </c>
      <c r="K78" s="39"/>
    </row>
    <row r="79" spans="2:11" ht="17.100000000000001" customHeight="1">
      <c r="B79" s="33"/>
      <c r="C79" s="34" t="str">
        <f t="shared" si="6"/>
        <v/>
      </c>
      <c r="D79" s="34" t="str">
        <f t="shared" si="7"/>
        <v/>
      </c>
      <c r="E79" s="34" t="str">
        <f t="shared" si="8"/>
        <v/>
      </c>
      <c r="F79" s="35" t="str">
        <f t="shared" si="9"/>
        <v/>
      </c>
      <c r="G79" s="36"/>
      <c r="H79" s="36"/>
      <c r="I79" s="42" t="str">
        <f>IF(B79="","",(#REF!+G79+H79+#REF!))</f>
        <v/>
      </c>
      <c r="J79" s="43" t="str">
        <f t="shared" si="10"/>
        <v/>
      </c>
      <c r="K79" s="39"/>
    </row>
  </sheetData>
  <sheetProtection algorithmName="SHA-512" hashValue="c5bQGZvXuCjEDgA6RDjA5GtoxmMrHQkk8bc61IZNfVnlJoxkbS8dPOQCHKiBXQTJ807bwvweSRGjsL2ahOLcTQ==" saltValue="2PfSYeZOd8HZXaK5FgEHSA==" spinCount="100000" sheet="1" formatCells="0" formatColumns="0" formatRows="0" insertColumns="0" insertRows="0" insertHyperlinks="0" sort="0" autoFilter="0" pivotTables="0"/>
  <autoFilter ref="B11:L79" xr:uid="{00000000-0009-0000-0000-000002000000}"/>
  <dataConsolidate/>
  <customSheetViews>
    <customSheetView guid="{CF84CFFB-6EA4-4410-B9A4-3DFFBE9C39A1}" scale="130" showPageBreaks="1" printArea="1" showAutoFilter="1" hiddenColumns="1" view="pageBreakPreview">
      <selection activeCell="C18" sqref="C18"/>
      <pageMargins left="0.62992125984251968" right="0.39370078740157483" top="0.35433070866141736" bottom="0.55118110236220474" header="0.31496062992125984" footer="0.31496062992125984"/>
      <pageSetup paperSize="9" orientation="landscape" r:id="rId1"/>
      <autoFilter ref="B11:L79" xr:uid="{00000000-0000-0000-0000-000000000000}"/>
    </customSheetView>
    <customSheetView guid="{20E0D422-172E-440B-AE45-9019330DBB0E}" scale="130" showPageBreaks="1" printArea="1" showAutoFilter="1" hiddenColumns="1" view="pageBreakPreview">
      <selection activeCell="C18" sqref="C18"/>
      <pageMargins left="0.62992125984251968" right="0.39370078740157483" top="0.35433070866141736" bottom="0.55118110236220474" header="0.31496062992125984" footer="0.31496062992125984"/>
      <pageSetup paperSize="9" orientation="landscape" r:id="rId2"/>
      <autoFilter ref="B11:L79" xr:uid="{00000000-0000-0000-0000-000000000000}"/>
    </customSheetView>
    <customSheetView guid="{8473C790-8521-4A75-B221-BD61411A1DBA}" scale="130" showPageBreaks="1" printArea="1" showAutoFilter="1" hiddenColumns="1" view="pageBreakPreview">
      <selection activeCell="F15" sqref="F15"/>
      <pageMargins left="0.62992125984251968" right="0.39370078740157483" top="0.35433070866141736" bottom="0.55118110236220474" header="0.31496062992125984" footer="0.31496062992125984"/>
      <pageSetup paperSize="9" orientation="landscape" r:id="rId3"/>
      <autoFilter ref="B11:L79" xr:uid="{00000000-0000-0000-0000-000000000000}"/>
    </customSheetView>
    <customSheetView guid="{6F0D0C0E-D4A7-4E8A-8B24-342BA835C688}" scale="130" showPageBreaks="1" printArea="1" showAutoFilter="1" hiddenColumns="1" view="pageBreakPreview">
      <selection activeCell="E27" sqref="E27"/>
      <pageMargins left="0.62992125984251968" right="0.39370078740157483" top="0.35433070866141736" bottom="0.55118110236220474" header="0.31496062992125984" footer="0.31496062992125984"/>
      <pageSetup paperSize="9" orientation="landscape" r:id="rId4"/>
      <autoFilter ref="B11:L79" xr:uid="{00000000-0000-0000-0000-000000000000}"/>
    </customSheetView>
    <customSheetView guid="{CAE4D555-53E6-45BD-934C-8250B0922F25}" scale="130" showPageBreaks="1" printArea="1" showAutoFilter="1" hiddenColumns="1" view="pageBreakPreview">
      <selection activeCell="C18" sqref="C18"/>
      <pageMargins left="0.62992125984251968" right="0.39370078740157483" top="0.35433070866141736" bottom="0.55118110236220474" header="0.31496062992125984" footer="0.31496062992125984"/>
      <pageSetup paperSize="9" orientation="landscape" r:id="rId5"/>
      <autoFilter ref="B11:L79" xr:uid="{00000000-0000-0000-0000-000000000000}"/>
    </customSheetView>
  </customSheetViews>
  <mergeCells count="15">
    <mergeCell ref="J2:K2"/>
    <mergeCell ref="D3:G3"/>
    <mergeCell ref="I8:J8"/>
    <mergeCell ref="G5:H5"/>
    <mergeCell ref="B5:C5"/>
    <mergeCell ref="D5:E5"/>
    <mergeCell ref="B9:C9"/>
    <mergeCell ref="D9:E9"/>
    <mergeCell ref="D2:G2"/>
    <mergeCell ref="G9:H9"/>
    <mergeCell ref="B6:C6"/>
    <mergeCell ref="B7:C7"/>
    <mergeCell ref="G7:H7"/>
    <mergeCell ref="B8:D8"/>
    <mergeCell ref="H2:I2"/>
  </mergeCells>
  <pageMargins left="0.62992125984251968" right="0.39370078740157483" top="0.35433070866141736" bottom="0.55118110236220474" header="0.31496062992125984" footer="0.31496062992125984"/>
  <pageSetup paperSize="9" orientation="landscape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 filterMode="1">
    <pageSetUpPr fitToPage="1"/>
  </sheetPr>
  <dimension ref="A1:N125"/>
  <sheetViews>
    <sheetView zoomScale="85" zoomScaleNormal="85" workbookViewId="0">
      <selection activeCell="B1" sqref="B1:B4"/>
    </sheetView>
  </sheetViews>
  <sheetFormatPr baseColWidth="10" defaultColWidth="11.42578125" defaultRowHeight="20.25" customHeight="1"/>
  <cols>
    <col min="1" max="1" width="9" style="117" customWidth="1"/>
    <col min="2" max="2" width="15.28515625" style="117" bestFit="1" customWidth="1"/>
    <col min="3" max="3" width="70.7109375" style="116" customWidth="1"/>
    <col min="4" max="4" width="11.85546875" style="116" customWidth="1"/>
    <col min="5" max="5" width="11.140625" style="118" customWidth="1"/>
    <col min="6" max="6" width="20.7109375" style="119" customWidth="1"/>
    <col min="7" max="7" width="11.7109375" style="117" customWidth="1"/>
    <col min="8" max="11" width="0" style="82" hidden="1" customWidth="1"/>
    <col min="12" max="12" width="11.28515625" style="82" hidden="1" customWidth="1"/>
    <col min="13" max="16384" width="11.42578125" style="116"/>
  </cols>
  <sheetData>
    <row r="1" spans="1:13" ht="30.75" customHeight="1">
      <c r="A1" s="45" t="s">
        <v>2335</v>
      </c>
      <c r="B1" s="44" t="s">
        <v>2179</v>
      </c>
      <c r="C1" s="44" t="s">
        <v>2330</v>
      </c>
      <c r="D1" s="44" t="s">
        <v>2181</v>
      </c>
      <c r="E1" s="44" t="s">
        <v>2182</v>
      </c>
      <c r="F1" s="44" t="s">
        <v>23</v>
      </c>
      <c r="G1" s="44" t="s">
        <v>2180</v>
      </c>
      <c r="H1" s="82" t="s">
        <v>2183</v>
      </c>
      <c r="I1" s="82" t="s">
        <v>2184</v>
      </c>
      <c r="J1" s="82" t="s">
        <v>2185</v>
      </c>
      <c r="K1" s="82" t="s">
        <v>2186</v>
      </c>
      <c r="L1" s="82" t="s">
        <v>2187</v>
      </c>
      <c r="M1" s="82" t="s">
        <v>2339</v>
      </c>
    </row>
    <row r="2" spans="1:13" ht="20.25" customHeight="1">
      <c r="A2" s="83">
        <v>1</v>
      </c>
      <c r="B2" s="89" t="s">
        <v>57</v>
      </c>
      <c r="C2" s="90" t="s">
        <v>58</v>
      </c>
      <c r="D2" s="91" t="s">
        <v>50</v>
      </c>
      <c r="E2" s="84">
        <v>7.5</v>
      </c>
      <c r="F2" s="85" t="s">
        <v>2190</v>
      </c>
      <c r="G2" s="89" t="s">
        <v>2338</v>
      </c>
      <c r="H2" s="82">
        <v>1571</v>
      </c>
      <c r="I2" s="82" t="s">
        <v>2189</v>
      </c>
      <c r="J2" s="82" t="s">
        <v>2191</v>
      </c>
      <c r="K2" s="82" t="s">
        <v>2192</v>
      </c>
      <c r="L2" s="82" t="s">
        <v>2193</v>
      </c>
      <c r="M2" s="82" t="s">
        <v>1817</v>
      </c>
    </row>
    <row r="3" spans="1:13" ht="20.25" customHeight="1">
      <c r="A3" s="83">
        <v>2</v>
      </c>
      <c r="B3" s="92" t="s">
        <v>65</v>
      </c>
      <c r="C3" s="88" t="s">
        <v>66</v>
      </c>
      <c r="D3" s="91" t="s">
        <v>50</v>
      </c>
      <c r="E3" s="84">
        <v>4.1417989999999998</v>
      </c>
      <c r="F3" s="85" t="s">
        <v>2190</v>
      </c>
      <c r="G3" s="89" t="s">
        <v>2338</v>
      </c>
      <c r="H3" s="82">
        <v>1571</v>
      </c>
      <c r="I3" s="82" t="s">
        <v>2189</v>
      </c>
      <c r="J3" s="82" t="s">
        <v>2191</v>
      </c>
      <c r="K3" s="82" t="s">
        <v>2192</v>
      </c>
      <c r="L3" s="82" t="s">
        <v>2193</v>
      </c>
      <c r="M3" s="82" t="s">
        <v>1817</v>
      </c>
    </row>
    <row r="4" spans="1:13" ht="20.25" customHeight="1">
      <c r="A4" s="83">
        <v>3</v>
      </c>
      <c r="B4" s="92" t="s">
        <v>67</v>
      </c>
      <c r="C4" s="88" t="s">
        <v>68</v>
      </c>
      <c r="D4" s="91" t="s">
        <v>50</v>
      </c>
      <c r="E4" s="84">
        <v>5.5</v>
      </c>
      <c r="F4" s="85" t="s">
        <v>2190</v>
      </c>
      <c r="G4" s="89" t="s">
        <v>2338</v>
      </c>
      <c r="H4" s="82">
        <v>1571</v>
      </c>
      <c r="I4" s="82" t="s">
        <v>2189</v>
      </c>
      <c r="J4" s="82" t="s">
        <v>2191</v>
      </c>
      <c r="K4" s="82" t="s">
        <v>2192</v>
      </c>
      <c r="L4" s="82" t="s">
        <v>2193</v>
      </c>
      <c r="M4" s="82" t="s">
        <v>1817</v>
      </c>
    </row>
    <row r="5" spans="1:13" ht="20.25" customHeight="1">
      <c r="A5" s="83">
        <v>4</v>
      </c>
      <c r="B5" s="92" t="s">
        <v>69</v>
      </c>
      <c r="C5" s="88" t="s">
        <v>70</v>
      </c>
      <c r="D5" s="91" t="s">
        <v>50</v>
      </c>
      <c r="E5" s="84">
        <v>4.1417999999999999</v>
      </c>
      <c r="F5" s="85" t="s">
        <v>2190</v>
      </c>
      <c r="G5" s="89" t="s">
        <v>2338</v>
      </c>
      <c r="H5" s="82">
        <v>1571</v>
      </c>
      <c r="I5" s="82" t="s">
        <v>2189</v>
      </c>
      <c r="J5" s="82" t="s">
        <v>2191</v>
      </c>
      <c r="K5" s="82" t="s">
        <v>2192</v>
      </c>
      <c r="L5" s="82" t="s">
        <v>2193</v>
      </c>
      <c r="M5" s="82" t="s">
        <v>1817</v>
      </c>
    </row>
    <row r="6" spans="1:13" ht="20.25" customHeight="1">
      <c r="A6" s="83">
        <v>5</v>
      </c>
      <c r="B6" s="92" t="s">
        <v>71</v>
      </c>
      <c r="C6" s="88" t="s">
        <v>72</v>
      </c>
      <c r="D6" s="91" t="s">
        <v>50</v>
      </c>
      <c r="E6" s="84">
        <v>0.43659999999999999</v>
      </c>
      <c r="F6" s="85" t="s">
        <v>2190</v>
      </c>
      <c r="G6" s="89" t="s">
        <v>2338</v>
      </c>
      <c r="H6" s="82">
        <v>1571</v>
      </c>
      <c r="I6" s="82" t="s">
        <v>2189</v>
      </c>
      <c r="J6" s="82" t="s">
        <v>2191</v>
      </c>
      <c r="K6" s="82" t="s">
        <v>2192</v>
      </c>
      <c r="L6" s="82" t="s">
        <v>2193</v>
      </c>
      <c r="M6" s="82" t="s">
        <v>1817</v>
      </c>
    </row>
    <row r="7" spans="1:13" ht="20.25" customHeight="1">
      <c r="A7" s="83">
        <v>6</v>
      </c>
      <c r="B7" s="92" t="s">
        <v>73</v>
      </c>
      <c r="C7" s="88" t="s">
        <v>74</v>
      </c>
      <c r="D7" s="91" t="s">
        <v>50</v>
      </c>
      <c r="E7" s="84">
        <v>0.42480099999999998</v>
      </c>
      <c r="F7" s="85" t="s">
        <v>2190</v>
      </c>
      <c r="G7" s="89" t="s">
        <v>2338</v>
      </c>
      <c r="H7" s="82">
        <v>1571</v>
      </c>
      <c r="I7" s="82" t="s">
        <v>2189</v>
      </c>
      <c r="J7" s="82" t="s">
        <v>2191</v>
      </c>
      <c r="K7" s="82" t="s">
        <v>2192</v>
      </c>
      <c r="L7" s="82" t="s">
        <v>2193</v>
      </c>
      <c r="M7" s="82" t="s">
        <v>1817</v>
      </c>
    </row>
    <row r="8" spans="1:13" ht="20.25" customHeight="1">
      <c r="A8" s="83">
        <v>7</v>
      </c>
      <c r="B8" s="92" t="s">
        <v>75</v>
      </c>
      <c r="C8" s="88" t="s">
        <v>76</v>
      </c>
      <c r="D8" s="91" t="s">
        <v>50</v>
      </c>
      <c r="E8" s="84">
        <v>0.42480000000000001</v>
      </c>
      <c r="F8" s="85" t="s">
        <v>2190</v>
      </c>
      <c r="G8" s="89" t="s">
        <v>2338</v>
      </c>
      <c r="H8" s="82">
        <v>1571</v>
      </c>
      <c r="I8" s="82" t="s">
        <v>2189</v>
      </c>
      <c r="J8" s="82" t="s">
        <v>2191</v>
      </c>
      <c r="K8" s="82" t="s">
        <v>2192</v>
      </c>
      <c r="L8" s="82" t="s">
        <v>2193</v>
      </c>
      <c r="M8" s="82" t="s">
        <v>1817</v>
      </c>
    </row>
    <row r="9" spans="1:13" ht="20.25" customHeight="1">
      <c r="A9" s="83">
        <v>8</v>
      </c>
      <c r="B9" s="92" t="s">
        <v>2194</v>
      </c>
      <c r="C9" s="88" t="s">
        <v>2195</v>
      </c>
      <c r="D9" s="91" t="s">
        <v>50</v>
      </c>
      <c r="E9" s="84">
        <v>1.2</v>
      </c>
      <c r="F9" s="85" t="s">
        <v>2190</v>
      </c>
      <c r="G9" s="89" t="s">
        <v>2338</v>
      </c>
      <c r="H9" s="82">
        <v>1571</v>
      </c>
      <c r="I9" s="82" t="s">
        <v>2189</v>
      </c>
      <c r="J9" s="82" t="s">
        <v>2191</v>
      </c>
      <c r="K9" s="82" t="s">
        <v>2192</v>
      </c>
      <c r="L9" s="82" t="s">
        <v>2193</v>
      </c>
      <c r="M9" s="82" t="s">
        <v>1817</v>
      </c>
    </row>
    <row r="10" spans="1:13" ht="20.25" customHeight="1">
      <c r="A10" s="83">
        <v>9</v>
      </c>
      <c r="B10" s="92" t="s">
        <v>2196</v>
      </c>
      <c r="C10" s="88" t="s">
        <v>2197</v>
      </c>
      <c r="D10" s="91" t="s">
        <v>50</v>
      </c>
      <c r="E10" s="84">
        <v>1.8</v>
      </c>
      <c r="F10" s="85" t="s">
        <v>2190</v>
      </c>
      <c r="G10" s="89" t="s">
        <v>2338</v>
      </c>
      <c r="H10" s="82">
        <v>1571</v>
      </c>
      <c r="I10" s="82" t="s">
        <v>2189</v>
      </c>
      <c r="J10" s="82" t="s">
        <v>2191</v>
      </c>
      <c r="K10" s="82" t="s">
        <v>2192</v>
      </c>
      <c r="L10" s="82" t="s">
        <v>2193</v>
      </c>
      <c r="M10" s="82" t="s">
        <v>1817</v>
      </c>
    </row>
    <row r="11" spans="1:13" ht="20.25" customHeight="1">
      <c r="A11" s="83">
        <v>10</v>
      </c>
      <c r="B11" s="92" t="s">
        <v>2198</v>
      </c>
      <c r="C11" s="88" t="s">
        <v>2199</v>
      </c>
      <c r="D11" s="91" t="s">
        <v>50</v>
      </c>
      <c r="E11" s="84">
        <v>14</v>
      </c>
      <c r="F11" s="85" t="s">
        <v>2190</v>
      </c>
      <c r="G11" s="89" t="s">
        <v>2338</v>
      </c>
      <c r="H11" s="82">
        <v>1571</v>
      </c>
      <c r="I11" s="82" t="s">
        <v>2189</v>
      </c>
      <c r="J11" s="82" t="s">
        <v>2191</v>
      </c>
      <c r="K11" s="82" t="s">
        <v>2192</v>
      </c>
      <c r="L11" s="82" t="s">
        <v>2193</v>
      </c>
      <c r="M11" s="82" t="s">
        <v>1817</v>
      </c>
    </row>
    <row r="12" spans="1:13" ht="20.25" customHeight="1">
      <c r="A12" s="83">
        <v>11</v>
      </c>
      <c r="B12" s="89" t="s">
        <v>85</v>
      </c>
      <c r="C12" s="90" t="s">
        <v>86</v>
      </c>
      <c r="D12" s="91" t="s">
        <v>50</v>
      </c>
      <c r="E12" s="84">
        <v>3</v>
      </c>
      <c r="F12" s="85" t="s">
        <v>2190</v>
      </c>
      <c r="G12" s="89" t="s">
        <v>2338</v>
      </c>
      <c r="H12" s="82">
        <v>1571</v>
      </c>
      <c r="I12" s="82" t="s">
        <v>2189</v>
      </c>
      <c r="J12" s="82" t="s">
        <v>2191</v>
      </c>
      <c r="K12" s="82" t="s">
        <v>2192</v>
      </c>
      <c r="L12" s="82" t="s">
        <v>2193</v>
      </c>
      <c r="M12" s="82" t="s">
        <v>1817</v>
      </c>
    </row>
    <row r="13" spans="1:13" ht="20.25" customHeight="1">
      <c r="A13" s="83">
        <v>12</v>
      </c>
      <c r="B13" s="89" t="s">
        <v>89</v>
      </c>
      <c r="C13" s="90" t="s">
        <v>90</v>
      </c>
      <c r="D13" s="91" t="s">
        <v>50</v>
      </c>
      <c r="E13" s="84">
        <v>10.62</v>
      </c>
      <c r="F13" s="85" t="s">
        <v>2190</v>
      </c>
      <c r="G13" s="89" t="s">
        <v>2338</v>
      </c>
      <c r="H13" s="82">
        <v>1571</v>
      </c>
      <c r="I13" s="82" t="s">
        <v>2189</v>
      </c>
      <c r="J13" s="82" t="s">
        <v>2191</v>
      </c>
      <c r="K13" s="82" t="s">
        <v>2192</v>
      </c>
      <c r="L13" s="82" t="s">
        <v>2193</v>
      </c>
      <c r="M13" s="82" t="s">
        <v>1817</v>
      </c>
    </row>
    <row r="14" spans="1:13" ht="20.25" customHeight="1">
      <c r="A14" s="83">
        <v>13</v>
      </c>
      <c r="B14" s="89" t="s">
        <v>2200</v>
      </c>
      <c r="C14" s="90" t="s">
        <v>2201</v>
      </c>
      <c r="D14" s="93" t="s">
        <v>50</v>
      </c>
      <c r="E14" s="84">
        <v>7.9059920000000004</v>
      </c>
      <c r="F14" s="85" t="s">
        <v>2190</v>
      </c>
      <c r="G14" s="89" t="s">
        <v>2338</v>
      </c>
      <c r="H14" s="82">
        <v>1571</v>
      </c>
      <c r="I14" s="82" t="s">
        <v>2189</v>
      </c>
      <c r="J14" s="82" t="s">
        <v>2191</v>
      </c>
      <c r="K14" s="82" t="s">
        <v>2192</v>
      </c>
      <c r="L14" s="82" t="s">
        <v>2193</v>
      </c>
      <c r="M14" s="82" t="s">
        <v>1817</v>
      </c>
    </row>
    <row r="15" spans="1:13" ht="20.25" customHeight="1">
      <c r="A15" s="83">
        <v>14</v>
      </c>
      <c r="B15" s="89" t="s">
        <v>91</v>
      </c>
      <c r="C15" s="90" t="s">
        <v>92</v>
      </c>
      <c r="D15" s="91" t="s">
        <v>93</v>
      </c>
      <c r="E15" s="84">
        <v>8</v>
      </c>
      <c r="F15" s="86" t="s">
        <v>2190</v>
      </c>
      <c r="G15" s="89" t="s">
        <v>2338</v>
      </c>
      <c r="H15" s="82">
        <v>1571</v>
      </c>
      <c r="I15" s="82" t="s">
        <v>2189</v>
      </c>
      <c r="J15" s="82" t="s">
        <v>2191</v>
      </c>
      <c r="K15" s="82" t="s">
        <v>2192</v>
      </c>
      <c r="L15" s="82" t="s">
        <v>2193</v>
      </c>
      <c r="M15" s="82" t="s">
        <v>1817</v>
      </c>
    </row>
    <row r="16" spans="1:13" ht="20.25" customHeight="1">
      <c r="A16" s="83">
        <v>15</v>
      </c>
      <c r="B16" s="89" t="s">
        <v>94</v>
      </c>
      <c r="C16" s="90" t="s">
        <v>95</v>
      </c>
      <c r="D16" s="91" t="s">
        <v>50</v>
      </c>
      <c r="E16" s="84">
        <v>10</v>
      </c>
      <c r="F16" s="85" t="s">
        <v>2190</v>
      </c>
      <c r="G16" s="89" t="s">
        <v>2338</v>
      </c>
      <c r="H16" s="82">
        <v>1571</v>
      </c>
      <c r="I16" s="82" t="s">
        <v>2189</v>
      </c>
      <c r="J16" s="82" t="s">
        <v>2191</v>
      </c>
      <c r="K16" s="82" t="s">
        <v>2192</v>
      </c>
      <c r="L16" s="82" t="s">
        <v>2193</v>
      </c>
      <c r="M16" s="82" t="s">
        <v>1817</v>
      </c>
    </row>
    <row r="17" spans="1:13" ht="20.25" customHeight="1">
      <c r="A17" s="83">
        <v>16</v>
      </c>
      <c r="B17" s="89" t="s">
        <v>96</v>
      </c>
      <c r="C17" s="90" t="s">
        <v>97</v>
      </c>
      <c r="D17" s="91" t="s">
        <v>50</v>
      </c>
      <c r="E17" s="84">
        <v>5.5105940000000002</v>
      </c>
      <c r="F17" s="85" t="s">
        <v>2190</v>
      </c>
      <c r="G17" s="89" t="s">
        <v>2338</v>
      </c>
      <c r="H17" s="82">
        <v>1571</v>
      </c>
      <c r="I17" s="82" t="s">
        <v>2189</v>
      </c>
      <c r="J17" s="82" t="s">
        <v>2191</v>
      </c>
      <c r="K17" s="82" t="s">
        <v>2192</v>
      </c>
      <c r="L17" s="82" t="s">
        <v>2193</v>
      </c>
      <c r="M17" s="82" t="s">
        <v>1817</v>
      </c>
    </row>
    <row r="18" spans="1:13" ht="20.25" customHeight="1">
      <c r="A18" s="83">
        <v>17</v>
      </c>
      <c r="B18" s="89" t="s">
        <v>98</v>
      </c>
      <c r="C18" s="90" t="s">
        <v>99</v>
      </c>
      <c r="D18" s="91" t="s">
        <v>50</v>
      </c>
      <c r="E18" s="84">
        <v>0.66080099999999997</v>
      </c>
      <c r="F18" s="85" t="s">
        <v>2190</v>
      </c>
      <c r="G18" s="89" t="s">
        <v>2338</v>
      </c>
      <c r="H18" s="82">
        <v>1571</v>
      </c>
      <c r="I18" s="82" t="s">
        <v>2189</v>
      </c>
      <c r="J18" s="82" t="s">
        <v>2191</v>
      </c>
      <c r="K18" s="82" t="s">
        <v>2192</v>
      </c>
      <c r="L18" s="82" t="s">
        <v>2193</v>
      </c>
      <c r="M18" s="82" t="s">
        <v>1817</v>
      </c>
    </row>
    <row r="19" spans="1:13" ht="20.25" customHeight="1">
      <c r="A19" s="83">
        <v>18</v>
      </c>
      <c r="B19" s="89" t="s">
        <v>102</v>
      </c>
      <c r="C19" s="90" t="s">
        <v>103</v>
      </c>
      <c r="D19" s="91" t="s">
        <v>50</v>
      </c>
      <c r="E19" s="84">
        <v>8</v>
      </c>
      <c r="F19" s="85" t="s">
        <v>2190</v>
      </c>
      <c r="G19" s="89" t="s">
        <v>2338</v>
      </c>
      <c r="H19" s="82">
        <v>1571</v>
      </c>
      <c r="I19" s="82" t="s">
        <v>2189</v>
      </c>
      <c r="J19" s="82" t="s">
        <v>2191</v>
      </c>
      <c r="K19" s="82" t="s">
        <v>2192</v>
      </c>
      <c r="L19" s="82" t="s">
        <v>2193</v>
      </c>
      <c r="M19" s="82" t="s">
        <v>1817</v>
      </c>
    </row>
    <row r="20" spans="1:13" ht="20.25" customHeight="1">
      <c r="A20" s="83">
        <v>19</v>
      </c>
      <c r="B20" s="89" t="s">
        <v>2202</v>
      </c>
      <c r="C20" s="90" t="s">
        <v>2203</v>
      </c>
      <c r="D20" s="91" t="s">
        <v>50</v>
      </c>
      <c r="E20" s="84">
        <v>0.41299999999999998</v>
      </c>
      <c r="F20" s="85" t="s">
        <v>2190</v>
      </c>
      <c r="G20" s="89" t="s">
        <v>2338</v>
      </c>
      <c r="H20" s="82">
        <v>1571</v>
      </c>
      <c r="I20" s="82" t="s">
        <v>2189</v>
      </c>
      <c r="J20" s="82" t="s">
        <v>2191</v>
      </c>
      <c r="K20" s="82" t="s">
        <v>2192</v>
      </c>
      <c r="L20" s="82" t="s">
        <v>2193</v>
      </c>
      <c r="M20" s="82" t="s">
        <v>1817</v>
      </c>
    </row>
    <row r="21" spans="1:13" ht="20.25" customHeight="1">
      <c r="A21" s="83">
        <v>20</v>
      </c>
      <c r="B21" s="89" t="s">
        <v>2204</v>
      </c>
      <c r="C21" s="90" t="s">
        <v>2205</v>
      </c>
      <c r="D21" s="91" t="s">
        <v>50</v>
      </c>
      <c r="E21" s="84">
        <v>32</v>
      </c>
      <c r="F21" s="85" t="s">
        <v>2190</v>
      </c>
      <c r="G21" s="89" t="s">
        <v>2338</v>
      </c>
      <c r="H21" s="82">
        <v>1571</v>
      </c>
      <c r="I21" s="82" t="s">
        <v>2189</v>
      </c>
      <c r="J21" s="82" t="s">
        <v>2191</v>
      </c>
      <c r="K21" s="82" t="s">
        <v>2192</v>
      </c>
      <c r="L21" s="82" t="s">
        <v>2193</v>
      </c>
      <c r="M21" s="82" t="s">
        <v>1817</v>
      </c>
    </row>
    <row r="22" spans="1:13" ht="20.25" customHeight="1">
      <c r="A22" s="83">
        <v>21</v>
      </c>
      <c r="B22" s="89" t="s">
        <v>109</v>
      </c>
      <c r="C22" s="90" t="s">
        <v>110</v>
      </c>
      <c r="D22" s="91" t="s">
        <v>111</v>
      </c>
      <c r="E22" s="84">
        <v>18.5</v>
      </c>
      <c r="F22" s="86" t="s">
        <v>2190</v>
      </c>
      <c r="G22" s="89" t="s">
        <v>2338</v>
      </c>
      <c r="H22" s="82">
        <v>1571</v>
      </c>
      <c r="I22" s="82" t="s">
        <v>2189</v>
      </c>
      <c r="J22" s="82" t="s">
        <v>2191</v>
      </c>
      <c r="K22" s="82" t="s">
        <v>2192</v>
      </c>
      <c r="L22" s="82" t="s">
        <v>2193</v>
      </c>
      <c r="M22" s="82" t="s">
        <v>1817</v>
      </c>
    </row>
    <row r="23" spans="1:13" ht="20.25" customHeight="1">
      <c r="A23" s="83">
        <v>22</v>
      </c>
      <c r="B23" s="89" t="s">
        <v>112</v>
      </c>
      <c r="C23" s="90" t="s">
        <v>113</v>
      </c>
      <c r="D23" s="91" t="s">
        <v>111</v>
      </c>
      <c r="E23" s="84">
        <v>49.560014000000002</v>
      </c>
      <c r="F23" s="85" t="s">
        <v>2190</v>
      </c>
      <c r="G23" s="89" t="s">
        <v>2338</v>
      </c>
      <c r="H23" s="82">
        <v>1571</v>
      </c>
      <c r="I23" s="82" t="s">
        <v>2189</v>
      </c>
      <c r="J23" s="82" t="s">
        <v>2191</v>
      </c>
      <c r="K23" s="82" t="s">
        <v>2192</v>
      </c>
      <c r="L23" s="82" t="s">
        <v>2193</v>
      </c>
      <c r="M23" s="82" t="s">
        <v>1817</v>
      </c>
    </row>
    <row r="24" spans="1:13" ht="20.25" customHeight="1">
      <c r="A24" s="83">
        <v>23</v>
      </c>
      <c r="B24" s="89" t="s">
        <v>122</v>
      </c>
      <c r="C24" s="90" t="s">
        <v>123</v>
      </c>
      <c r="D24" s="91" t="s">
        <v>50</v>
      </c>
      <c r="E24" s="84">
        <v>9</v>
      </c>
      <c r="F24" s="85" t="s">
        <v>2190</v>
      </c>
      <c r="G24" s="89" t="s">
        <v>2338</v>
      </c>
      <c r="H24" s="82">
        <v>1571</v>
      </c>
      <c r="I24" s="82" t="s">
        <v>2189</v>
      </c>
      <c r="J24" s="82" t="s">
        <v>2191</v>
      </c>
      <c r="K24" s="82" t="s">
        <v>2192</v>
      </c>
      <c r="L24" s="82" t="s">
        <v>2193</v>
      </c>
      <c r="M24" s="82" t="s">
        <v>1817</v>
      </c>
    </row>
    <row r="25" spans="1:13" ht="20.25" customHeight="1">
      <c r="A25" s="83">
        <v>24</v>
      </c>
      <c r="B25" s="89" t="s">
        <v>126</v>
      </c>
      <c r="C25" s="90" t="s">
        <v>127</v>
      </c>
      <c r="D25" s="91" t="s">
        <v>50</v>
      </c>
      <c r="E25" s="84">
        <v>2.5487980000000001</v>
      </c>
      <c r="F25" s="85" t="s">
        <v>2190</v>
      </c>
      <c r="G25" s="89" t="s">
        <v>2338</v>
      </c>
      <c r="H25" s="82">
        <v>1571</v>
      </c>
      <c r="I25" s="82" t="s">
        <v>2189</v>
      </c>
      <c r="J25" s="82" t="s">
        <v>2191</v>
      </c>
      <c r="K25" s="82" t="s">
        <v>2192</v>
      </c>
      <c r="L25" s="82" t="s">
        <v>2193</v>
      </c>
      <c r="M25" s="82" t="s">
        <v>1817</v>
      </c>
    </row>
    <row r="26" spans="1:13" ht="20.25" customHeight="1">
      <c r="A26" s="83">
        <v>25</v>
      </c>
      <c r="B26" s="89" t="s">
        <v>2206</v>
      </c>
      <c r="C26" s="90" t="s">
        <v>2207</v>
      </c>
      <c r="D26" s="91" t="s">
        <v>50</v>
      </c>
      <c r="E26" s="84">
        <v>1.2744089999999999</v>
      </c>
      <c r="F26" s="85" t="s">
        <v>2190</v>
      </c>
      <c r="G26" s="89" t="s">
        <v>2338</v>
      </c>
      <c r="H26" s="82">
        <v>1571</v>
      </c>
      <c r="I26" s="82" t="s">
        <v>2189</v>
      </c>
      <c r="J26" s="82" t="s">
        <v>2191</v>
      </c>
      <c r="K26" s="82" t="s">
        <v>2192</v>
      </c>
      <c r="L26" s="82" t="s">
        <v>2193</v>
      </c>
      <c r="M26" s="82" t="s">
        <v>1817</v>
      </c>
    </row>
    <row r="27" spans="1:13" ht="20.25" customHeight="1">
      <c r="A27" s="83">
        <v>26</v>
      </c>
      <c r="B27" s="89" t="s">
        <v>128</v>
      </c>
      <c r="C27" s="90" t="s">
        <v>129</v>
      </c>
      <c r="D27" s="91" t="s">
        <v>50</v>
      </c>
      <c r="E27" s="84">
        <v>1.357</v>
      </c>
      <c r="F27" s="85" t="s">
        <v>2190</v>
      </c>
      <c r="G27" s="89" t="s">
        <v>2338</v>
      </c>
      <c r="H27" s="82">
        <v>1571</v>
      </c>
      <c r="I27" s="82" t="s">
        <v>2189</v>
      </c>
      <c r="J27" s="82" t="s">
        <v>2191</v>
      </c>
      <c r="K27" s="82" t="s">
        <v>2192</v>
      </c>
      <c r="L27" s="82" t="s">
        <v>2193</v>
      </c>
      <c r="M27" s="82" t="s">
        <v>1817</v>
      </c>
    </row>
    <row r="28" spans="1:13" ht="20.25" customHeight="1">
      <c r="A28" s="83">
        <v>27</v>
      </c>
      <c r="B28" s="89" t="s">
        <v>130</v>
      </c>
      <c r="C28" s="90" t="s">
        <v>131</v>
      </c>
      <c r="D28" s="91" t="s">
        <v>50</v>
      </c>
      <c r="E28" s="84">
        <v>1.357</v>
      </c>
      <c r="F28" s="85" t="s">
        <v>2190</v>
      </c>
      <c r="G28" s="89" t="s">
        <v>2338</v>
      </c>
      <c r="H28" s="82">
        <v>1571</v>
      </c>
      <c r="I28" s="82" t="s">
        <v>2189</v>
      </c>
      <c r="J28" s="82" t="s">
        <v>2191</v>
      </c>
      <c r="K28" s="82" t="s">
        <v>2192</v>
      </c>
      <c r="L28" s="82" t="s">
        <v>2193</v>
      </c>
      <c r="M28" s="82" t="s">
        <v>1817</v>
      </c>
    </row>
    <row r="29" spans="1:13" ht="20.25" customHeight="1">
      <c r="A29" s="83">
        <v>28</v>
      </c>
      <c r="B29" s="89" t="s">
        <v>132</v>
      </c>
      <c r="C29" s="90" t="s">
        <v>133</v>
      </c>
      <c r="D29" s="91" t="s">
        <v>50</v>
      </c>
      <c r="E29" s="84">
        <v>1.357</v>
      </c>
      <c r="F29" s="85" t="s">
        <v>2190</v>
      </c>
      <c r="G29" s="89" t="s">
        <v>2338</v>
      </c>
      <c r="H29" s="82">
        <v>1571</v>
      </c>
      <c r="I29" s="82" t="s">
        <v>2189</v>
      </c>
      <c r="J29" s="82" t="s">
        <v>2191</v>
      </c>
      <c r="K29" s="82" t="s">
        <v>2192</v>
      </c>
      <c r="L29" s="82" t="s">
        <v>2193</v>
      </c>
      <c r="M29" s="82" t="s">
        <v>1817</v>
      </c>
    </row>
    <row r="30" spans="1:13" ht="20.25" customHeight="1">
      <c r="A30" s="83">
        <v>29</v>
      </c>
      <c r="B30" s="89" t="s">
        <v>134</v>
      </c>
      <c r="C30" s="90" t="s">
        <v>135</v>
      </c>
      <c r="D30" s="91" t="s">
        <v>50</v>
      </c>
      <c r="E30" s="84">
        <v>11.151</v>
      </c>
      <c r="F30" s="85" t="s">
        <v>2190</v>
      </c>
      <c r="G30" s="89" t="s">
        <v>2338</v>
      </c>
      <c r="H30" s="82">
        <v>1571</v>
      </c>
      <c r="I30" s="82" t="s">
        <v>2189</v>
      </c>
      <c r="J30" s="82" t="s">
        <v>2191</v>
      </c>
      <c r="K30" s="82" t="s">
        <v>2192</v>
      </c>
      <c r="L30" s="82" t="s">
        <v>2193</v>
      </c>
      <c r="M30" s="82" t="s">
        <v>1817</v>
      </c>
    </row>
    <row r="31" spans="1:13" ht="20.25" customHeight="1">
      <c r="A31" s="83">
        <v>30</v>
      </c>
      <c r="B31" s="89" t="s">
        <v>136</v>
      </c>
      <c r="C31" s="90" t="s">
        <v>137</v>
      </c>
      <c r="D31" s="91" t="s">
        <v>50</v>
      </c>
      <c r="E31" s="84">
        <v>2.2420010000000001</v>
      </c>
      <c r="F31" s="85" t="s">
        <v>2190</v>
      </c>
      <c r="G31" s="89" t="s">
        <v>2338</v>
      </c>
      <c r="H31" s="82">
        <v>1571</v>
      </c>
      <c r="I31" s="82" t="s">
        <v>2189</v>
      </c>
      <c r="J31" s="82" t="s">
        <v>2191</v>
      </c>
      <c r="K31" s="82" t="s">
        <v>2192</v>
      </c>
      <c r="L31" s="82" t="s">
        <v>2193</v>
      </c>
      <c r="M31" s="82" t="s">
        <v>1817</v>
      </c>
    </row>
    <row r="32" spans="1:13" ht="20.25" customHeight="1">
      <c r="A32" s="83">
        <v>31</v>
      </c>
      <c r="B32" s="89" t="s">
        <v>138</v>
      </c>
      <c r="C32" s="90" t="s">
        <v>139</v>
      </c>
      <c r="D32" s="91" t="s">
        <v>50</v>
      </c>
      <c r="E32" s="84">
        <v>2.242</v>
      </c>
      <c r="F32" s="85" t="s">
        <v>2190</v>
      </c>
      <c r="G32" s="89" t="s">
        <v>2338</v>
      </c>
      <c r="H32" s="82">
        <v>1571</v>
      </c>
      <c r="I32" s="82" t="s">
        <v>2189</v>
      </c>
      <c r="J32" s="82" t="s">
        <v>2191</v>
      </c>
      <c r="K32" s="82" t="s">
        <v>2192</v>
      </c>
      <c r="L32" s="82" t="s">
        <v>2193</v>
      </c>
      <c r="M32" s="82" t="s">
        <v>1817</v>
      </c>
    </row>
    <row r="33" spans="1:13" ht="20.25" customHeight="1">
      <c r="A33" s="83">
        <v>32</v>
      </c>
      <c r="B33" s="89" t="s">
        <v>140</v>
      </c>
      <c r="C33" s="90" t="s">
        <v>141</v>
      </c>
      <c r="D33" s="91" t="s">
        <v>50</v>
      </c>
      <c r="E33" s="84">
        <v>2.242</v>
      </c>
      <c r="F33" s="85" t="s">
        <v>2190</v>
      </c>
      <c r="G33" s="89" t="s">
        <v>2338</v>
      </c>
      <c r="H33" s="82">
        <v>1571</v>
      </c>
      <c r="I33" s="82" t="s">
        <v>2189</v>
      </c>
      <c r="J33" s="82" t="s">
        <v>2191</v>
      </c>
      <c r="K33" s="82" t="s">
        <v>2192</v>
      </c>
      <c r="L33" s="82" t="s">
        <v>2193</v>
      </c>
      <c r="M33" s="82" t="s">
        <v>1817</v>
      </c>
    </row>
    <row r="34" spans="1:13" ht="20.25" customHeight="1">
      <c r="A34" s="83">
        <v>33</v>
      </c>
      <c r="B34" s="89" t="s">
        <v>142</v>
      </c>
      <c r="C34" s="90" t="s">
        <v>143</v>
      </c>
      <c r="D34" s="91" t="s">
        <v>50</v>
      </c>
      <c r="E34" s="84">
        <v>2.242</v>
      </c>
      <c r="F34" s="85" t="s">
        <v>2190</v>
      </c>
      <c r="G34" s="89" t="s">
        <v>2338</v>
      </c>
      <c r="H34" s="82">
        <v>1571</v>
      </c>
      <c r="I34" s="82" t="s">
        <v>2189</v>
      </c>
      <c r="J34" s="82" t="s">
        <v>2191</v>
      </c>
      <c r="K34" s="82" t="s">
        <v>2192</v>
      </c>
      <c r="L34" s="82" t="s">
        <v>2193</v>
      </c>
      <c r="M34" s="82" t="s">
        <v>1817</v>
      </c>
    </row>
    <row r="35" spans="1:13" ht="20.25" customHeight="1">
      <c r="A35" s="83">
        <v>34</v>
      </c>
      <c r="B35" s="89" t="s">
        <v>144</v>
      </c>
      <c r="C35" s="90" t="s">
        <v>145</v>
      </c>
      <c r="D35" s="91" t="s">
        <v>50</v>
      </c>
      <c r="E35" s="84">
        <v>2.2065990000000002</v>
      </c>
      <c r="F35" s="85" t="s">
        <v>2190</v>
      </c>
      <c r="G35" s="89" t="s">
        <v>2338</v>
      </c>
      <c r="H35" s="82">
        <v>1571</v>
      </c>
      <c r="I35" s="82" t="s">
        <v>2189</v>
      </c>
      <c r="J35" s="82" t="s">
        <v>2191</v>
      </c>
      <c r="K35" s="82" t="s">
        <v>2192</v>
      </c>
      <c r="L35" s="82" t="s">
        <v>2193</v>
      </c>
      <c r="M35" s="82" t="s">
        <v>1817</v>
      </c>
    </row>
    <row r="36" spans="1:13" ht="20.25" customHeight="1">
      <c r="A36" s="83">
        <v>35</v>
      </c>
      <c r="B36" s="89" t="s">
        <v>146</v>
      </c>
      <c r="C36" s="90" t="s">
        <v>147</v>
      </c>
      <c r="D36" s="91" t="s">
        <v>50</v>
      </c>
      <c r="E36" s="84">
        <v>2.1357979999999999</v>
      </c>
      <c r="F36" s="85" t="s">
        <v>2190</v>
      </c>
      <c r="G36" s="89" t="s">
        <v>2338</v>
      </c>
      <c r="H36" s="82">
        <v>1571</v>
      </c>
      <c r="I36" s="82" t="s">
        <v>2189</v>
      </c>
      <c r="J36" s="82" t="s">
        <v>2191</v>
      </c>
      <c r="K36" s="82" t="s">
        <v>2192</v>
      </c>
      <c r="L36" s="82" t="s">
        <v>2193</v>
      </c>
      <c r="M36" s="82" t="s">
        <v>1817</v>
      </c>
    </row>
    <row r="37" spans="1:13" ht="20.25" customHeight="1">
      <c r="A37" s="83">
        <v>36</v>
      </c>
      <c r="B37" s="89" t="s">
        <v>148</v>
      </c>
      <c r="C37" s="90" t="s">
        <v>149</v>
      </c>
      <c r="D37" s="91" t="s">
        <v>50</v>
      </c>
      <c r="E37" s="84">
        <v>2.3718050000000002</v>
      </c>
      <c r="F37" s="85" t="s">
        <v>2190</v>
      </c>
      <c r="G37" s="89" t="s">
        <v>2338</v>
      </c>
      <c r="H37" s="82">
        <v>1571</v>
      </c>
      <c r="I37" s="82" t="s">
        <v>2189</v>
      </c>
      <c r="J37" s="82" t="s">
        <v>2191</v>
      </c>
      <c r="K37" s="82" t="s">
        <v>2192</v>
      </c>
      <c r="L37" s="82" t="s">
        <v>2193</v>
      </c>
      <c r="M37" s="82" t="s">
        <v>1817</v>
      </c>
    </row>
    <row r="38" spans="1:13" ht="20.25" customHeight="1">
      <c r="A38" s="83">
        <v>37</v>
      </c>
      <c r="B38" s="89" t="s">
        <v>2208</v>
      </c>
      <c r="C38" s="90" t="s">
        <v>2209</v>
      </c>
      <c r="D38" s="91" t="s">
        <v>50</v>
      </c>
      <c r="E38" s="84">
        <v>80</v>
      </c>
      <c r="F38" s="85" t="s">
        <v>2190</v>
      </c>
      <c r="G38" s="89" t="s">
        <v>2338</v>
      </c>
      <c r="H38" s="82">
        <v>1571</v>
      </c>
      <c r="I38" s="82" t="s">
        <v>2189</v>
      </c>
      <c r="J38" s="82" t="s">
        <v>2191</v>
      </c>
      <c r="K38" s="82" t="s">
        <v>2192</v>
      </c>
      <c r="L38" s="82" t="s">
        <v>2193</v>
      </c>
      <c r="M38" s="82" t="s">
        <v>1817</v>
      </c>
    </row>
    <row r="39" spans="1:13" ht="20.25" customHeight="1">
      <c r="A39" s="83">
        <v>38</v>
      </c>
      <c r="B39" s="89" t="s">
        <v>158</v>
      </c>
      <c r="C39" s="90" t="s">
        <v>159</v>
      </c>
      <c r="D39" s="91" t="s">
        <v>50</v>
      </c>
      <c r="E39" s="84">
        <v>5.6</v>
      </c>
      <c r="F39" s="85" t="s">
        <v>2190</v>
      </c>
      <c r="G39" s="89" t="s">
        <v>2338</v>
      </c>
      <c r="H39" s="82">
        <v>1571</v>
      </c>
      <c r="I39" s="82" t="s">
        <v>2189</v>
      </c>
      <c r="J39" s="82" t="s">
        <v>2191</v>
      </c>
      <c r="K39" s="82" t="s">
        <v>2192</v>
      </c>
      <c r="L39" s="82" t="s">
        <v>2193</v>
      </c>
      <c r="M39" s="82" t="s">
        <v>1817</v>
      </c>
    </row>
    <row r="40" spans="1:13" ht="20.25" customHeight="1">
      <c r="A40" s="83">
        <v>39</v>
      </c>
      <c r="B40" s="89" t="s">
        <v>160</v>
      </c>
      <c r="C40" s="90" t="s">
        <v>161</v>
      </c>
      <c r="D40" s="91" t="s">
        <v>50</v>
      </c>
      <c r="E40" s="84">
        <v>5.6</v>
      </c>
      <c r="F40" s="85" t="s">
        <v>2190</v>
      </c>
      <c r="G40" s="89" t="s">
        <v>2338</v>
      </c>
      <c r="H40" s="82">
        <v>1571</v>
      </c>
      <c r="I40" s="82" t="s">
        <v>2189</v>
      </c>
      <c r="J40" s="82" t="s">
        <v>2191</v>
      </c>
      <c r="K40" s="82" t="s">
        <v>2192</v>
      </c>
      <c r="L40" s="82" t="s">
        <v>2193</v>
      </c>
      <c r="M40" s="82" t="s">
        <v>1817</v>
      </c>
    </row>
    <row r="41" spans="1:13" ht="20.25" customHeight="1">
      <c r="A41" s="83">
        <v>40</v>
      </c>
      <c r="B41" s="89" t="s">
        <v>162</v>
      </c>
      <c r="C41" s="90" t="s">
        <v>163</v>
      </c>
      <c r="D41" s="91" t="s">
        <v>50</v>
      </c>
      <c r="E41" s="84">
        <v>5.6</v>
      </c>
      <c r="F41" s="85" t="s">
        <v>2190</v>
      </c>
      <c r="G41" s="89" t="s">
        <v>2338</v>
      </c>
      <c r="H41" s="82">
        <v>1571</v>
      </c>
      <c r="I41" s="82" t="s">
        <v>2189</v>
      </c>
      <c r="J41" s="82" t="s">
        <v>2191</v>
      </c>
      <c r="K41" s="82" t="s">
        <v>2192</v>
      </c>
      <c r="L41" s="82" t="s">
        <v>2193</v>
      </c>
      <c r="M41" s="82" t="s">
        <v>1817</v>
      </c>
    </row>
    <row r="42" spans="1:13" ht="20.25" customHeight="1">
      <c r="A42" s="83">
        <v>41</v>
      </c>
      <c r="B42" s="89" t="s">
        <v>51</v>
      </c>
      <c r="C42" s="90" t="s">
        <v>52</v>
      </c>
      <c r="D42" s="91" t="s">
        <v>50</v>
      </c>
      <c r="E42" s="84">
        <v>5.9</v>
      </c>
      <c r="F42" s="85" t="s">
        <v>2210</v>
      </c>
      <c r="G42" s="89" t="s">
        <v>2331</v>
      </c>
      <c r="H42" s="82">
        <v>1571</v>
      </c>
      <c r="I42" s="82" t="s">
        <v>2189</v>
      </c>
      <c r="J42" s="82" t="s">
        <v>2191</v>
      </c>
      <c r="K42" s="82" t="s">
        <v>2192</v>
      </c>
      <c r="L42" s="82" t="s">
        <v>2193</v>
      </c>
      <c r="M42" s="82" t="s">
        <v>1817</v>
      </c>
    </row>
    <row r="43" spans="1:13" ht="20.25" customHeight="1">
      <c r="A43" s="83">
        <v>42</v>
      </c>
      <c r="B43" s="89" t="s">
        <v>53</v>
      </c>
      <c r="C43" s="90" t="s">
        <v>54</v>
      </c>
      <c r="D43" s="91" t="s">
        <v>50</v>
      </c>
      <c r="E43" s="84">
        <v>3.1623999999999999</v>
      </c>
      <c r="F43" s="85" t="s">
        <v>2210</v>
      </c>
      <c r="G43" s="89" t="s">
        <v>2331</v>
      </c>
      <c r="H43" s="82">
        <v>1571</v>
      </c>
      <c r="I43" s="82" t="s">
        <v>2189</v>
      </c>
      <c r="J43" s="82" t="s">
        <v>2191</v>
      </c>
      <c r="K43" s="82" t="s">
        <v>2192</v>
      </c>
      <c r="L43" s="82" t="s">
        <v>2193</v>
      </c>
      <c r="M43" s="82" t="s">
        <v>1817</v>
      </c>
    </row>
    <row r="44" spans="1:13" ht="20.25" customHeight="1">
      <c r="A44" s="83">
        <v>43</v>
      </c>
      <c r="B44" s="89" t="s">
        <v>55</v>
      </c>
      <c r="C44" s="90" t="s">
        <v>56</v>
      </c>
      <c r="D44" s="91" t="s">
        <v>50</v>
      </c>
      <c r="E44" s="84">
        <v>12.5</v>
      </c>
      <c r="F44" s="85" t="s">
        <v>2210</v>
      </c>
      <c r="G44" s="89" t="s">
        <v>2331</v>
      </c>
      <c r="H44" s="82">
        <v>1571</v>
      </c>
      <c r="I44" s="82" t="s">
        <v>2189</v>
      </c>
      <c r="J44" s="82" t="s">
        <v>2191</v>
      </c>
      <c r="K44" s="82" t="s">
        <v>2192</v>
      </c>
      <c r="L44" s="82" t="s">
        <v>2193</v>
      </c>
      <c r="M44" s="82" t="s">
        <v>1817</v>
      </c>
    </row>
    <row r="45" spans="1:13" ht="20.25" customHeight="1">
      <c r="A45" s="83">
        <v>44</v>
      </c>
      <c r="B45" s="89" t="s">
        <v>59</v>
      </c>
      <c r="C45" s="90" t="s">
        <v>60</v>
      </c>
      <c r="D45" s="91" t="s">
        <v>50</v>
      </c>
      <c r="E45" s="84">
        <v>40.71</v>
      </c>
      <c r="F45" s="85" t="s">
        <v>2210</v>
      </c>
      <c r="G45" s="89" t="s">
        <v>2331</v>
      </c>
      <c r="H45" s="82">
        <v>1571</v>
      </c>
      <c r="I45" s="82" t="s">
        <v>2189</v>
      </c>
      <c r="J45" s="82" t="s">
        <v>2191</v>
      </c>
      <c r="K45" s="82" t="s">
        <v>2192</v>
      </c>
      <c r="L45" s="82" t="s">
        <v>2193</v>
      </c>
      <c r="M45" s="82" t="s">
        <v>1817</v>
      </c>
    </row>
    <row r="46" spans="1:13" ht="20.25" customHeight="1">
      <c r="A46" s="83">
        <v>45</v>
      </c>
      <c r="B46" s="89" t="s">
        <v>61</v>
      </c>
      <c r="C46" s="90" t="s">
        <v>62</v>
      </c>
      <c r="D46" s="91" t="s">
        <v>50</v>
      </c>
      <c r="E46" s="84">
        <v>12.39</v>
      </c>
      <c r="F46" s="85" t="s">
        <v>2210</v>
      </c>
      <c r="G46" s="89" t="s">
        <v>2331</v>
      </c>
      <c r="H46" s="82">
        <v>1571</v>
      </c>
      <c r="I46" s="82" t="s">
        <v>2189</v>
      </c>
      <c r="J46" s="82" t="s">
        <v>2191</v>
      </c>
      <c r="K46" s="82" t="s">
        <v>2192</v>
      </c>
      <c r="L46" s="82" t="s">
        <v>2193</v>
      </c>
      <c r="M46" s="82" t="s">
        <v>1817</v>
      </c>
    </row>
    <row r="47" spans="1:13" ht="20.25" customHeight="1">
      <c r="A47" s="83">
        <v>46</v>
      </c>
      <c r="B47" s="89" t="s">
        <v>63</v>
      </c>
      <c r="C47" s="90" t="s">
        <v>64</v>
      </c>
      <c r="D47" s="91" t="s">
        <v>50</v>
      </c>
      <c r="E47" s="84">
        <v>29.146000000000001</v>
      </c>
      <c r="F47" s="85" t="s">
        <v>2210</v>
      </c>
      <c r="G47" s="89" t="s">
        <v>2331</v>
      </c>
      <c r="H47" s="82">
        <v>1571</v>
      </c>
      <c r="I47" s="82" t="s">
        <v>2189</v>
      </c>
      <c r="J47" s="82" t="s">
        <v>2191</v>
      </c>
      <c r="K47" s="82" t="s">
        <v>2192</v>
      </c>
      <c r="L47" s="82" t="s">
        <v>2193</v>
      </c>
      <c r="M47" s="82" t="s">
        <v>1817</v>
      </c>
    </row>
    <row r="48" spans="1:13" ht="20.25" customHeight="1">
      <c r="A48" s="83">
        <v>47</v>
      </c>
      <c r="B48" s="89" t="s">
        <v>2211</v>
      </c>
      <c r="C48" s="90" t="s">
        <v>2212</v>
      </c>
      <c r="D48" s="91" t="s">
        <v>2213</v>
      </c>
      <c r="E48" s="84">
        <v>30</v>
      </c>
      <c r="F48" s="85" t="s">
        <v>2210</v>
      </c>
      <c r="G48" s="89" t="s">
        <v>2331</v>
      </c>
      <c r="H48" s="82">
        <v>1571</v>
      </c>
      <c r="I48" s="82" t="s">
        <v>2189</v>
      </c>
      <c r="J48" s="82" t="s">
        <v>2191</v>
      </c>
      <c r="K48" s="82" t="s">
        <v>2192</v>
      </c>
      <c r="L48" s="82" t="s">
        <v>2193</v>
      </c>
      <c r="M48" s="82" t="s">
        <v>1817</v>
      </c>
    </row>
    <row r="49" spans="1:13" ht="20.25" customHeight="1">
      <c r="A49" s="83">
        <v>48</v>
      </c>
      <c r="B49" s="89" t="s">
        <v>79</v>
      </c>
      <c r="C49" s="90" t="s">
        <v>80</v>
      </c>
      <c r="D49" s="91" t="s">
        <v>50</v>
      </c>
      <c r="E49" s="84">
        <v>47.2</v>
      </c>
      <c r="F49" s="85" t="s">
        <v>2210</v>
      </c>
      <c r="G49" s="89" t="s">
        <v>2331</v>
      </c>
      <c r="H49" s="82">
        <v>1571</v>
      </c>
      <c r="I49" s="82" t="s">
        <v>2189</v>
      </c>
      <c r="J49" s="82" t="s">
        <v>2191</v>
      </c>
      <c r="K49" s="82" t="s">
        <v>2192</v>
      </c>
      <c r="L49" s="82" t="s">
        <v>2193</v>
      </c>
      <c r="M49" s="82" t="s">
        <v>1817</v>
      </c>
    </row>
    <row r="50" spans="1:13" ht="20.25" customHeight="1">
      <c r="A50" s="83">
        <v>49</v>
      </c>
      <c r="B50" s="89" t="s">
        <v>81</v>
      </c>
      <c r="C50" s="90" t="s">
        <v>82</v>
      </c>
      <c r="D50" s="91" t="s">
        <v>50</v>
      </c>
      <c r="E50" s="84">
        <v>47.2</v>
      </c>
      <c r="F50" s="85" t="s">
        <v>2210</v>
      </c>
      <c r="G50" s="89" t="s">
        <v>2331</v>
      </c>
      <c r="H50" s="82">
        <v>1571</v>
      </c>
      <c r="I50" s="82" t="s">
        <v>2189</v>
      </c>
      <c r="J50" s="82" t="s">
        <v>2191</v>
      </c>
      <c r="K50" s="82" t="s">
        <v>2192</v>
      </c>
      <c r="L50" s="82" t="s">
        <v>2193</v>
      </c>
      <c r="M50" s="82" t="s">
        <v>1817</v>
      </c>
    </row>
    <row r="51" spans="1:13" ht="20.25" customHeight="1">
      <c r="A51" s="83">
        <v>50</v>
      </c>
      <c r="B51" s="89" t="s">
        <v>2214</v>
      </c>
      <c r="C51" s="90" t="s">
        <v>2215</v>
      </c>
      <c r="D51" s="91" t="s">
        <v>50</v>
      </c>
      <c r="E51" s="84">
        <v>47.2</v>
      </c>
      <c r="F51" s="85" t="s">
        <v>2210</v>
      </c>
      <c r="G51" s="89" t="s">
        <v>2331</v>
      </c>
      <c r="H51" s="82">
        <v>1571</v>
      </c>
      <c r="I51" s="82" t="s">
        <v>2189</v>
      </c>
      <c r="J51" s="82" t="s">
        <v>2191</v>
      </c>
      <c r="K51" s="82" t="s">
        <v>2192</v>
      </c>
      <c r="L51" s="82" t="s">
        <v>2193</v>
      </c>
      <c r="M51" s="82" t="s">
        <v>1817</v>
      </c>
    </row>
    <row r="52" spans="1:13" ht="20.25" customHeight="1">
      <c r="A52" s="83">
        <v>51</v>
      </c>
      <c r="B52" s="89" t="s">
        <v>2216</v>
      </c>
      <c r="C52" s="90" t="s">
        <v>2217</v>
      </c>
      <c r="D52" s="91" t="s">
        <v>50</v>
      </c>
      <c r="E52" s="84">
        <v>14.502203</v>
      </c>
      <c r="F52" s="85" t="s">
        <v>2210</v>
      </c>
      <c r="G52" s="89" t="s">
        <v>2331</v>
      </c>
      <c r="H52" s="82">
        <v>1571</v>
      </c>
      <c r="I52" s="82" t="s">
        <v>2189</v>
      </c>
      <c r="J52" s="82" t="s">
        <v>2191</v>
      </c>
      <c r="K52" s="82" t="s">
        <v>2192</v>
      </c>
      <c r="L52" s="82" t="s">
        <v>2193</v>
      </c>
      <c r="M52" s="82" t="s">
        <v>1817</v>
      </c>
    </row>
    <row r="53" spans="1:13" ht="20.25" customHeight="1">
      <c r="A53" s="83">
        <v>52</v>
      </c>
      <c r="B53" s="89" t="s">
        <v>2218</v>
      </c>
      <c r="C53" s="90" t="s">
        <v>2219</v>
      </c>
      <c r="D53" s="91" t="s">
        <v>50</v>
      </c>
      <c r="E53" s="84">
        <v>25.157776999999999</v>
      </c>
      <c r="F53" s="85" t="s">
        <v>2210</v>
      </c>
      <c r="G53" s="89" t="s">
        <v>2331</v>
      </c>
      <c r="H53" s="82">
        <v>1571</v>
      </c>
      <c r="I53" s="82" t="s">
        <v>2189</v>
      </c>
      <c r="J53" s="82" t="s">
        <v>2191</v>
      </c>
      <c r="K53" s="82" t="s">
        <v>2192</v>
      </c>
      <c r="L53" s="82" t="s">
        <v>2193</v>
      </c>
      <c r="M53" s="82" t="s">
        <v>1817</v>
      </c>
    </row>
    <row r="54" spans="1:13" ht="20.25" customHeight="1">
      <c r="A54" s="83">
        <v>53</v>
      </c>
      <c r="B54" s="89" t="s">
        <v>2220</v>
      </c>
      <c r="C54" s="90" t="s">
        <v>2221</v>
      </c>
      <c r="D54" s="91" t="s">
        <v>50</v>
      </c>
      <c r="E54" s="84">
        <v>16.897575</v>
      </c>
      <c r="F54" s="85" t="s">
        <v>2210</v>
      </c>
      <c r="G54" s="89" t="s">
        <v>2331</v>
      </c>
      <c r="H54" s="82">
        <v>1571</v>
      </c>
      <c r="I54" s="82" t="s">
        <v>2189</v>
      </c>
      <c r="J54" s="82" t="s">
        <v>2191</v>
      </c>
      <c r="K54" s="82" t="s">
        <v>2192</v>
      </c>
      <c r="L54" s="82" t="s">
        <v>2193</v>
      </c>
      <c r="M54" s="82" t="s">
        <v>1817</v>
      </c>
    </row>
    <row r="55" spans="1:13" ht="20.25" customHeight="1">
      <c r="A55" s="83">
        <v>54</v>
      </c>
      <c r="B55" s="89" t="s">
        <v>2222</v>
      </c>
      <c r="C55" s="90" t="s">
        <v>2223</v>
      </c>
      <c r="D55" s="91" t="s">
        <v>50</v>
      </c>
      <c r="E55" s="84">
        <v>40</v>
      </c>
      <c r="F55" s="85" t="s">
        <v>2210</v>
      </c>
      <c r="G55" s="89" t="s">
        <v>2331</v>
      </c>
      <c r="H55" s="82">
        <v>1571</v>
      </c>
      <c r="I55" s="82" t="s">
        <v>2189</v>
      </c>
      <c r="J55" s="82" t="s">
        <v>2191</v>
      </c>
      <c r="K55" s="82" t="s">
        <v>2192</v>
      </c>
      <c r="L55" s="82" t="s">
        <v>2193</v>
      </c>
      <c r="M55" s="82" t="s">
        <v>1817</v>
      </c>
    </row>
    <row r="56" spans="1:13" ht="20.25" customHeight="1">
      <c r="A56" s="83">
        <v>55</v>
      </c>
      <c r="B56" s="89" t="s">
        <v>2224</v>
      </c>
      <c r="C56" s="90" t="s">
        <v>2225</v>
      </c>
      <c r="D56" s="91" t="s">
        <v>50</v>
      </c>
      <c r="E56" s="84">
        <v>10</v>
      </c>
      <c r="F56" s="85" t="s">
        <v>2210</v>
      </c>
      <c r="G56" s="89" t="s">
        <v>2331</v>
      </c>
      <c r="H56" s="82">
        <v>1571</v>
      </c>
      <c r="I56" s="82" t="s">
        <v>2189</v>
      </c>
      <c r="J56" s="82" t="s">
        <v>2191</v>
      </c>
      <c r="K56" s="82" t="s">
        <v>2192</v>
      </c>
      <c r="L56" s="82" t="s">
        <v>2193</v>
      </c>
      <c r="M56" s="82" t="s">
        <v>1817</v>
      </c>
    </row>
    <row r="57" spans="1:13" ht="20.25" customHeight="1">
      <c r="A57" s="83">
        <v>56</v>
      </c>
      <c r="B57" s="89" t="s">
        <v>2226</v>
      </c>
      <c r="C57" s="90" t="s">
        <v>2227</v>
      </c>
      <c r="D57" s="91" t="s">
        <v>50</v>
      </c>
      <c r="E57" s="84">
        <v>48.2</v>
      </c>
      <c r="F57" s="85" t="s">
        <v>2210</v>
      </c>
      <c r="G57" s="89" t="s">
        <v>2331</v>
      </c>
      <c r="H57" s="82">
        <v>1571</v>
      </c>
      <c r="I57" s="82" t="s">
        <v>2189</v>
      </c>
      <c r="J57" s="82" t="s">
        <v>2191</v>
      </c>
      <c r="K57" s="82" t="s">
        <v>2192</v>
      </c>
      <c r="L57" s="82" t="s">
        <v>2193</v>
      </c>
      <c r="M57" s="82" t="s">
        <v>1817</v>
      </c>
    </row>
    <row r="58" spans="1:13" ht="20.25" customHeight="1">
      <c r="A58" s="83">
        <v>57</v>
      </c>
      <c r="B58" s="92" t="s">
        <v>2228</v>
      </c>
      <c r="C58" s="88" t="s">
        <v>2229</v>
      </c>
      <c r="D58" s="88" t="s">
        <v>50</v>
      </c>
      <c r="E58" s="84">
        <v>6</v>
      </c>
      <c r="F58" s="85" t="s">
        <v>2210</v>
      </c>
      <c r="G58" s="89" t="s">
        <v>2331</v>
      </c>
      <c r="H58" s="82">
        <v>1571</v>
      </c>
      <c r="I58" s="82" t="s">
        <v>2189</v>
      </c>
      <c r="J58" s="82" t="s">
        <v>2191</v>
      </c>
      <c r="K58" s="82" t="s">
        <v>2192</v>
      </c>
      <c r="L58" s="82" t="s">
        <v>2193</v>
      </c>
      <c r="M58" s="82" t="s">
        <v>1817</v>
      </c>
    </row>
    <row r="59" spans="1:13" ht="20.25" customHeight="1">
      <c r="A59" s="83">
        <v>58</v>
      </c>
      <c r="B59" s="89" t="s">
        <v>2230</v>
      </c>
      <c r="C59" s="90" t="s">
        <v>2231</v>
      </c>
      <c r="D59" s="91" t="s">
        <v>50</v>
      </c>
      <c r="E59" s="84">
        <v>37</v>
      </c>
      <c r="F59" s="85" t="s">
        <v>2210</v>
      </c>
      <c r="G59" s="89" t="s">
        <v>2331</v>
      </c>
      <c r="H59" s="82">
        <v>1571</v>
      </c>
      <c r="I59" s="82" t="s">
        <v>2189</v>
      </c>
      <c r="J59" s="82" t="s">
        <v>2191</v>
      </c>
      <c r="K59" s="82" t="s">
        <v>2192</v>
      </c>
      <c r="L59" s="82" t="s">
        <v>2193</v>
      </c>
      <c r="M59" s="82" t="s">
        <v>1817</v>
      </c>
    </row>
    <row r="60" spans="1:13" ht="20.25" customHeight="1">
      <c r="A60" s="83">
        <v>59</v>
      </c>
      <c r="B60" s="89" t="s">
        <v>2232</v>
      </c>
      <c r="C60" s="90" t="s">
        <v>2233</v>
      </c>
      <c r="D60" s="91" t="s">
        <v>50</v>
      </c>
      <c r="E60" s="84">
        <v>8.5</v>
      </c>
      <c r="F60" s="85" t="s">
        <v>2210</v>
      </c>
      <c r="G60" s="89" t="s">
        <v>2331</v>
      </c>
      <c r="H60" s="82">
        <v>1571</v>
      </c>
      <c r="I60" s="82" t="s">
        <v>2189</v>
      </c>
      <c r="J60" s="82" t="s">
        <v>2191</v>
      </c>
      <c r="K60" s="82" t="s">
        <v>2192</v>
      </c>
      <c r="L60" s="82" t="s">
        <v>2193</v>
      </c>
      <c r="M60" s="82" t="s">
        <v>1817</v>
      </c>
    </row>
    <row r="61" spans="1:13" ht="20.25" customHeight="1">
      <c r="A61" s="83">
        <v>60</v>
      </c>
      <c r="B61" s="89" t="s">
        <v>2234</v>
      </c>
      <c r="C61" s="90" t="s">
        <v>2235</v>
      </c>
      <c r="D61" s="91" t="s">
        <v>50</v>
      </c>
      <c r="E61" s="84">
        <v>9</v>
      </c>
      <c r="F61" s="85" t="s">
        <v>2210</v>
      </c>
      <c r="G61" s="89" t="s">
        <v>2331</v>
      </c>
      <c r="H61" s="82">
        <v>1571</v>
      </c>
      <c r="I61" s="82" t="s">
        <v>2189</v>
      </c>
      <c r="J61" s="82" t="s">
        <v>2191</v>
      </c>
      <c r="K61" s="82" t="s">
        <v>2192</v>
      </c>
      <c r="L61" s="82" t="s">
        <v>2193</v>
      </c>
      <c r="M61" s="82" t="s">
        <v>1817</v>
      </c>
    </row>
    <row r="62" spans="1:13" ht="20.25" customHeight="1">
      <c r="A62" s="83">
        <v>61</v>
      </c>
      <c r="B62" s="89" t="s">
        <v>2236</v>
      </c>
      <c r="C62" s="90" t="s">
        <v>2237</v>
      </c>
      <c r="D62" s="91" t="s">
        <v>50</v>
      </c>
      <c r="E62" s="84">
        <v>8.5</v>
      </c>
      <c r="F62" s="85" t="s">
        <v>2210</v>
      </c>
      <c r="G62" s="89" t="s">
        <v>2331</v>
      </c>
      <c r="H62" s="82">
        <v>1571</v>
      </c>
      <c r="I62" s="82" t="s">
        <v>2189</v>
      </c>
      <c r="J62" s="82" t="s">
        <v>2191</v>
      </c>
      <c r="K62" s="82" t="s">
        <v>2192</v>
      </c>
      <c r="L62" s="82" t="s">
        <v>2193</v>
      </c>
      <c r="M62" s="82" t="s">
        <v>1817</v>
      </c>
    </row>
    <row r="63" spans="1:13" ht="20.25" customHeight="1">
      <c r="A63" s="83">
        <v>62</v>
      </c>
      <c r="B63" s="89" t="s">
        <v>2238</v>
      </c>
      <c r="C63" s="90" t="s">
        <v>2239</v>
      </c>
      <c r="D63" s="91" t="s">
        <v>50</v>
      </c>
      <c r="E63" s="84">
        <v>8.9</v>
      </c>
      <c r="F63" s="85" t="s">
        <v>2210</v>
      </c>
      <c r="G63" s="89" t="s">
        <v>2331</v>
      </c>
      <c r="H63" s="82">
        <v>1571</v>
      </c>
      <c r="I63" s="82" t="s">
        <v>2189</v>
      </c>
      <c r="J63" s="82" t="s">
        <v>2191</v>
      </c>
      <c r="K63" s="82" t="s">
        <v>2192</v>
      </c>
      <c r="L63" s="82" t="s">
        <v>2193</v>
      </c>
      <c r="M63" s="82" t="s">
        <v>1817</v>
      </c>
    </row>
    <row r="64" spans="1:13" ht="20.25" customHeight="1">
      <c r="A64" s="83">
        <v>63</v>
      </c>
      <c r="B64" s="89" t="s">
        <v>2240</v>
      </c>
      <c r="C64" s="90" t="s">
        <v>2241</v>
      </c>
      <c r="D64" s="91" t="s">
        <v>50</v>
      </c>
      <c r="E64" s="84">
        <v>8</v>
      </c>
      <c r="F64" s="85" t="s">
        <v>2210</v>
      </c>
      <c r="G64" s="89" t="s">
        <v>2331</v>
      </c>
      <c r="H64" s="82">
        <v>1571</v>
      </c>
      <c r="I64" s="82" t="s">
        <v>2189</v>
      </c>
      <c r="J64" s="82" t="s">
        <v>2191</v>
      </c>
      <c r="K64" s="82" t="s">
        <v>2192</v>
      </c>
      <c r="L64" s="82" t="s">
        <v>2193</v>
      </c>
      <c r="M64" s="82" t="s">
        <v>1817</v>
      </c>
    </row>
    <row r="65" spans="1:13" ht="20.25" customHeight="1">
      <c r="A65" s="83">
        <v>64</v>
      </c>
      <c r="B65" s="89" t="s">
        <v>2242</v>
      </c>
      <c r="C65" s="90" t="s">
        <v>2243</v>
      </c>
      <c r="D65" s="91" t="s">
        <v>50</v>
      </c>
      <c r="E65" s="84">
        <v>22.891994</v>
      </c>
      <c r="F65" s="85" t="s">
        <v>2210</v>
      </c>
      <c r="G65" s="89" t="s">
        <v>2331</v>
      </c>
      <c r="H65" s="82">
        <v>1571</v>
      </c>
      <c r="I65" s="82" t="s">
        <v>2189</v>
      </c>
      <c r="J65" s="82" t="s">
        <v>2191</v>
      </c>
      <c r="K65" s="82" t="s">
        <v>2192</v>
      </c>
      <c r="L65" s="82" t="s">
        <v>2193</v>
      </c>
      <c r="M65" s="82" t="s">
        <v>1817</v>
      </c>
    </row>
    <row r="66" spans="1:13" ht="20.25" customHeight="1">
      <c r="A66" s="83">
        <v>65</v>
      </c>
      <c r="B66" s="89" t="s">
        <v>2244</v>
      </c>
      <c r="C66" s="90" t="s">
        <v>2245</v>
      </c>
      <c r="D66" s="91" t="s">
        <v>50</v>
      </c>
      <c r="E66" s="84">
        <v>12.2956</v>
      </c>
      <c r="F66" s="85" t="s">
        <v>2210</v>
      </c>
      <c r="G66" s="89" t="s">
        <v>2331</v>
      </c>
      <c r="H66" s="82">
        <v>1571</v>
      </c>
      <c r="I66" s="82" t="s">
        <v>2189</v>
      </c>
      <c r="J66" s="82" t="s">
        <v>2191</v>
      </c>
      <c r="K66" s="82" t="s">
        <v>2192</v>
      </c>
      <c r="L66" s="82" t="s">
        <v>2193</v>
      </c>
      <c r="M66" s="82" t="s">
        <v>1817</v>
      </c>
    </row>
    <row r="67" spans="1:13" ht="20.25" customHeight="1">
      <c r="A67" s="83">
        <v>66</v>
      </c>
      <c r="B67" s="89" t="s">
        <v>2246</v>
      </c>
      <c r="C67" s="90" t="s">
        <v>2247</v>
      </c>
      <c r="D67" s="91" t="s">
        <v>50</v>
      </c>
      <c r="E67" s="84">
        <v>3.5</v>
      </c>
      <c r="F67" s="85" t="s">
        <v>2210</v>
      </c>
      <c r="G67" s="89" t="s">
        <v>2331</v>
      </c>
      <c r="H67" s="82">
        <v>1571</v>
      </c>
      <c r="I67" s="82" t="s">
        <v>2189</v>
      </c>
      <c r="J67" s="82" t="s">
        <v>2191</v>
      </c>
      <c r="K67" s="82" t="s">
        <v>2192</v>
      </c>
      <c r="L67" s="82" t="s">
        <v>2193</v>
      </c>
      <c r="M67" s="82" t="s">
        <v>1817</v>
      </c>
    </row>
    <row r="68" spans="1:13" ht="20.25" customHeight="1">
      <c r="A68" s="83">
        <v>67</v>
      </c>
      <c r="B68" s="89" t="s">
        <v>104</v>
      </c>
      <c r="C68" s="90" t="s">
        <v>105</v>
      </c>
      <c r="D68" s="91" t="s">
        <v>50</v>
      </c>
      <c r="E68" s="84">
        <v>7.8470000000000004</v>
      </c>
      <c r="F68" s="85" t="s">
        <v>2210</v>
      </c>
      <c r="G68" s="89" t="s">
        <v>2331</v>
      </c>
      <c r="H68" s="82">
        <v>1571</v>
      </c>
      <c r="I68" s="82" t="s">
        <v>2189</v>
      </c>
      <c r="J68" s="82" t="s">
        <v>2191</v>
      </c>
      <c r="K68" s="82" t="s">
        <v>2192</v>
      </c>
      <c r="L68" s="82" t="s">
        <v>2193</v>
      </c>
      <c r="M68" s="82" t="s">
        <v>1817</v>
      </c>
    </row>
    <row r="69" spans="1:13" ht="20.25" customHeight="1">
      <c r="A69" s="83">
        <v>68</v>
      </c>
      <c r="B69" s="89" t="s">
        <v>2248</v>
      </c>
      <c r="C69" s="90" t="s">
        <v>2249</v>
      </c>
      <c r="D69" s="91" t="s">
        <v>50</v>
      </c>
      <c r="E69" s="94">
        <v>3.8</v>
      </c>
      <c r="F69" s="85" t="s">
        <v>2210</v>
      </c>
      <c r="G69" s="89" t="s">
        <v>2331</v>
      </c>
      <c r="H69" s="82">
        <v>1571</v>
      </c>
      <c r="I69" s="82" t="s">
        <v>2189</v>
      </c>
      <c r="J69" s="82" t="s">
        <v>2191</v>
      </c>
      <c r="K69" s="82" t="s">
        <v>2192</v>
      </c>
      <c r="L69" s="82" t="s">
        <v>2193</v>
      </c>
      <c r="M69" s="82" t="s">
        <v>1817</v>
      </c>
    </row>
    <row r="70" spans="1:13" ht="20.25" customHeight="1">
      <c r="A70" s="83">
        <v>69</v>
      </c>
      <c r="B70" s="89" t="s">
        <v>2250</v>
      </c>
      <c r="C70" s="90" t="s">
        <v>2251</v>
      </c>
      <c r="D70" s="91" t="s">
        <v>50</v>
      </c>
      <c r="E70" s="94">
        <v>1.25</v>
      </c>
      <c r="F70" s="85" t="s">
        <v>2210</v>
      </c>
      <c r="G70" s="89" t="s">
        <v>2331</v>
      </c>
      <c r="H70" s="82">
        <v>1571</v>
      </c>
      <c r="I70" s="82" t="s">
        <v>2189</v>
      </c>
      <c r="J70" s="82" t="s">
        <v>2191</v>
      </c>
      <c r="K70" s="82" t="s">
        <v>2192</v>
      </c>
      <c r="L70" s="82" t="s">
        <v>2193</v>
      </c>
      <c r="M70" s="82" t="s">
        <v>1817</v>
      </c>
    </row>
    <row r="71" spans="1:13" ht="20.25" customHeight="1">
      <c r="A71" s="83">
        <v>70</v>
      </c>
      <c r="B71" s="89" t="s">
        <v>2252</v>
      </c>
      <c r="C71" s="90" t="s">
        <v>2253</v>
      </c>
      <c r="D71" s="91" t="s">
        <v>50</v>
      </c>
      <c r="E71" s="94">
        <v>12</v>
      </c>
      <c r="F71" s="85" t="s">
        <v>2210</v>
      </c>
      <c r="G71" s="89" t="s">
        <v>2331</v>
      </c>
      <c r="H71" s="82">
        <v>1571</v>
      </c>
      <c r="I71" s="82" t="s">
        <v>2189</v>
      </c>
      <c r="J71" s="82" t="s">
        <v>2191</v>
      </c>
      <c r="K71" s="82" t="s">
        <v>2192</v>
      </c>
      <c r="L71" s="82" t="s">
        <v>2193</v>
      </c>
      <c r="M71" s="82" t="s">
        <v>1817</v>
      </c>
    </row>
    <row r="72" spans="1:13" ht="20.25" customHeight="1">
      <c r="A72" s="83">
        <v>71</v>
      </c>
      <c r="B72" s="89" t="s">
        <v>150</v>
      </c>
      <c r="C72" s="90" t="s">
        <v>151</v>
      </c>
      <c r="D72" s="91" t="s">
        <v>50</v>
      </c>
      <c r="E72" s="94">
        <v>41.3</v>
      </c>
      <c r="F72" s="85" t="s">
        <v>2210</v>
      </c>
      <c r="G72" s="89" t="s">
        <v>2331</v>
      </c>
      <c r="H72" s="82">
        <v>1571</v>
      </c>
      <c r="I72" s="82" t="s">
        <v>2189</v>
      </c>
      <c r="J72" s="82" t="s">
        <v>2191</v>
      </c>
      <c r="K72" s="82" t="s">
        <v>2192</v>
      </c>
      <c r="L72" s="82" t="s">
        <v>2193</v>
      </c>
      <c r="M72" s="82" t="s">
        <v>1817</v>
      </c>
    </row>
    <row r="73" spans="1:13" ht="20.25" customHeight="1">
      <c r="A73" s="83">
        <v>72</v>
      </c>
      <c r="B73" s="89" t="s">
        <v>2254</v>
      </c>
      <c r="C73" s="90" t="s">
        <v>2255</v>
      </c>
      <c r="D73" s="91" t="s">
        <v>50</v>
      </c>
      <c r="E73" s="94">
        <v>0.76700000000000002</v>
      </c>
      <c r="F73" s="85" t="s">
        <v>2188</v>
      </c>
      <c r="G73" s="89" t="s">
        <v>2332</v>
      </c>
      <c r="H73" s="82">
        <v>1571</v>
      </c>
      <c r="I73" s="82" t="s">
        <v>2189</v>
      </c>
      <c r="J73" s="82" t="s">
        <v>2191</v>
      </c>
      <c r="K73" s="82" t="s">
        <v>2192</v>
      </c>
      <c r="L73" s="82" t="s">
        <v>2193</v>
      </c>
      <c r="M73" s="82" t="s">
        <v>1817</v>
      </c>
    </row>
    <row r="74" spans="1:13" ht="20.25" customHeight="1">
      <c r="A74" s="83">
        <v>73</v>
      </c>
      <c r="B74" s="89" t="s">
        <v>2256</v>
      </c>
      <c r="C74" s="90" t="s">
        <v>2257</v>
      </c>
      <c r="D74" s="91" t="s">
        <v>50</v>
      </c>
      <c r="E74" s="94">
        <v>0.67259999999999998</v>
      </c>
      <c r="F74" s="85" t="s">
        <v>2188</v>
      </c>
      <c r="G74" s="89" t="s">
        <v>2332</v>
      </c>
      <c r="H74" s="82">
        <v>1571</v>
      </c>
      <c r="I74" s="82" t="s">
        <v>2189</v>
      </c>
      <c r="J74" s="82" t="s">
        <v>2191</v>
      </c>
      <c r="K74" s="82" t="s">
        <v>2192</v>
      </c>
      <c r="L74" s="82" t="s">
        <v>2193</v>
      </c>
      <c r="M74" s="82" t="s">
        <v>1817</v>
      </c>
    </row>
    <row r="75" spans="1:13" ht="20.25" customHeight="1">
      <c r="A75" s="83">
        <v>74</v>
      </c>
      <c r="B75" s="89" t="s">
        <v>2258</v>
      </c>
      <c r="C75" s="90" t="s">
        <v>2259</v>
      </c>
      <c r="D75" s="91" t="s">
        <v>50</v>
      </c>
      <c r="E75" s="94">
        <v>0.8</v>
      </c>
      <c r="F75" s="85" t="s">
        <v>2188</v>
      </c>
      <c r="G75" s="89" t="s">
        <v>2332</v>
      </c>
      <c r="H75" s="82">
        <v>1571</v>
      </c>
      <c r="I75" s="82" t="s">
        <v>2189</v>
      </c>
      <c r="J75" s="82" t="s">
        <v>2191</v>
      </c>
      <c r="K75" s="82" t="s">
        <v>2192</v>
      </c>
      <c r="L75" s="82" t="s">
        <v>2193</v>
      </c>
      <c r="M75" s="82" t="s">
        <v>1817</v>
      </c>
    </row>
    <row r="76" spans="1:13" ht="20.25" customHeight="1">
      <c r="A76" s="83">
        <v>75</v>
      </c>
      <c r="B76" s="89" t="s">
        <v>77</v>
      </c>
      <c r="C76" s="90" t="s">
        <v>78</v>
      </c>
      <c r="D76" s="91" t="s">
        <v>50</v>
      </c>
      <c r="E76" s="94">
        <v>0.93220000000000003</v>
      </c>
      <c r="F76" s="85" t="s">
        <v>2188</v>
      </c>
      <c r="G76" s="89" t="s">
        <v>2332</v>
      </c>
      <c r="H76" s="82">
        <v>1571</v>
      </c>
      <c r="I76" s="82" t="s">
        <v>2189</v>
      </c>
      <c r="J76" s="82" t="s">
        <v>2191</v>
      </c>
      <c r="K76" s="82" t="s">
        <v>2192</v>
      </c>
      <c r="L76" s="82" t="s">
        <v>2193</v>
      </c>
      <c r="M76" s="82" t="s">
        <v>1817</v>
      </c>
    </row>
    <row r="77" spans="1:13" ht="20.25" customHeight="1">
      <c r="A77" s="83">
        <v>76</v>
      </c>
      <c r="B77" s="89" t="s">
        <v>2260</v>
      </c>
      <c r="C77" s="90" t="s">
        <v>2261</v>
      </c>
      <c r="D77" s="91" t="s">
        <v>50</v>
      </c>
      <c r="E77" s="94">
        <v>0.76700599999999997</v>
      </c>
      <c r="F77" s="85" t="s">
        <v>2188</v>
      </c>
      <c r="G77" s="89" t="s">
        <v>2332</v>
      </c>
      <c r="H77" s="82">
        <v>1571</v>
      </c>
      <c r="I77" s="82" t="s">
        <v>2189</v>
      </c>
      <c r="J77" s="82" t="s">
        <v>2191</v>
      </c>
      <c r="K77" s="82" t="s">
        <v>2192</v>
      </c>
      <c r="L77" s="82" t="s">
        <v>2193</v>
      </c>
      <c r="M77" s="82" t="s">
        <v>1817</v>
      </c>
    </row>
    <row r="78" spans="1:13" ht="20.25" customHeight="1">
      <c r="A78" s="83">
        <v>77</v>
      </c>
      <c r="B78" s="89" t="s">
        <v>2262</v>
      </c>
      <c r="C78" s="90" t="s">
        <v>2263</v>
      </c>
      <c r="D78" s="91" t="s">
        <v>50</v>
      </c>
      <c r="E78" s="94">
        <v>0.87319999999999998</v>
      </c>
      <c r="F78" s="85" t="s">
        <v>2188</v>
      </c>
      <c r="G78" s="89" t="s">
        <v>2332</v>
      </c>
      <c r="H78" s="82">
        <v>1571</v>
      </c>
      <c r="I78" s="82" t="s">
        <v>2189</v>
      </c>
      <c r="J78" s="82" t="s">
        <v>2191</v>
      </c>
      <c r="K78" s="82" t="s">
        <v>2192</v>
      </c>
      <c r="L78" s="82" t="s">
        <v>2193</v>
      </c>
      <c r="M78" s="82" t="s">
        <v>1817</v>
      </c>
    </row>
    <row r="79" spans="1:13" ht="20.25" customHeight="1">
      <c r="A79" s="83">
        <v>78</v>
      </c>
      <c r="B79" s="89" t="s">
        <v>2264</v>
      </c>
      <c r="C79" s="90" t="s">
        <v>2265</v>
      </c>
      <c r="D79" s="91" t="s">
        <v>50</v>
      </c>
      <c r="E79" s="94">
        <v>3.3866000000000001</v>
      </c>
      <c r="F79" s="85" t="s">
        <v>2188</v>
      </c>
      <c r="G79" s="89" t="s">
        <v>2332</v>
      </c>
      <c r="H79" s="82">
        <v>1571</v>
      </c>
      <c r="I79" s="82" t="s">
        <v>2189</v>
      </c>
      <c r="J79" s="82" t="s">
        <v>2191</v>
      </c>
      <c r="K79" s="82" t="s">
        <v>2192</v>
      </c>
      <c r="L79" s="82" t="s">
        <v>2193</v>
      </c>
      <c r="M79" s="82" t="s">
        <v>1817</v>
      </c>
    </row>
    <row r="80" spans="1:13" ht="20.25" customHeight="1">
      <c r="A80" s="83">
        <v>79</v>
      </c>
      <c r="B80" s="89" t="s">
        <v>2266</v>
      </c>
      <c r="C80" s="90" t="s">
        <v>2267</v>
      </c>
      <c r="D80" s="91" t="s">
        <v>50</v>
      </c>
      <c r="E80" s="84">
        <v>7</v>
      </c>
      <c r="F80" s="85" t="s">
        <v>2188</v>
      </c>
      <c r="G80" s="89" t="s">
        <v>2332</v>
      </c>
      <c r="H80" s="82">
        <v>1571</v>
      </c>
      <c r="I80" s="82" t="s">
        <v>2189</v>
      </c>
      <c r="J80" s="82" t="s">
        <v>2191</v>
      </c>
      <c r="K80" s="82" t="s">
        <v>2192</v>
      </c>
      <c r="L80" s="82" t="s">
        <v>2193</v>
      </c>
      <c r="M80" s="82" t="s">
        <v>1817</v>
      </c>
    </row>
    <row r="81" spans="1:14" ht="20.25" customHeight="1">
      <c r="A81" s="83">
        <v>80</v>
      </c>
      <c r="B81" s="89" t="s">
        <v>83</v>
      </c>
      <c r="C81" s="90" t="s">
        <v>84</v>
      </c>
      <c r="D81" s="91" t="s">
        <v>50</v>
      </c>
      <c r="E81" s="84">
        <v>3.2</v>
      </c>
      <c r="F81" s="85" t="s">
        <v>2188</v>
      </c>
      <c r="G81" s="89" t="s">
        <v>2332</v>
      </c>
      <c r="H81" s="82">
        <v>1571</v>
      </c>
      <c r="I81" s="82" t="s">
        <v>2189</v>
      </c>
      <c r="J81" s="82" t="s">
        <v>2191</v>
      </c>
      <c r="K81" s="82" t="s">
        <v>2192</v>
      </c>
      <c r="L81" s="82" t="s">
        <v>2193</v>
      </c>
      <c r="M81" s="82" t="s">
        <v>1817</v>
      </c>
    </row>
    <row r="82" spans="1:14" ht="20.25" customHeight="1">
      <c r="A82" s="83">
        <v>81</v>
      </c>
      <c r="B82" s="89" t="s">
        <v>2268</v>
      </c>
      <c r="C82" s="90" t="s">
        <v>2269</v>
      </c>
      <c r="D82" s="91" t="s">
        <v>50</v>
      </c>
      <c r="E82" s="84">
        <v>11.8</v>
      </c>
      <c r="F82" s="85" t="s">
        <v>2188</v>
      </c>
      <c r="G82" s="89" t="s">
        <v>2332</v>
      </c>
      <c r="H82" s="82">
        <v>1571</v>
      </c>
      <c r="I82" s="82" t="s">
        <v>2189</v>
      </c>
      <c r="J82" s="82" t="s">
        <v>2191</v>
      </c>
      <c r="K82" s="82" t="s">
        <v>2192</v>
      </c>
      <c r="L82" s="82" t="s">
        <v>2193</v>
      </c>
      <c r="M82" s="82" t="s">
        <v>1817</v>
      </c>
    </row>
    <row r="83" spans="1:14" ht="20.25" customHeight="1">
      <c r="A83" s="83">
        <v>82</v>
      </c>
      <c r="B83" s="89" t="s">
        <v>87</v>
      </c>
      <c r="C83" s="90" t="s">
        <v>88</v>
      </c>
      <c r="D83" s="91" t="s">
        <v>50</v>
      </c>
      <c r="E83" s="84">
        <v>11.8</v>
      </c>
      <c r="F83" s="85" t="s">
        <v>2188</v>
      </c>
      <c r="G83" s="89" t="s">
        <v>2332</v>
      </c>
      <c r="H83" s="82">
        <v>1571</v>
      </c>
      <c r="I83" s="82" t="s">
        <v>2189</v>
      </c>
      <c r="J83" s="82" t="s">
        <v>2191</v>
      </c>
      <c r="K83" s="82" t="s">
        <v>2192</v>
      </c>
      <c r="L83" s="82" t="s">
        <v>2193</v>
      </c>
      <c r="M83" s="82" t="s">
        <v>1817</v>
      </c>
    </row>
    <row r="84" spans="1:14" ht="20.25" customHeight="1">
      <c r="A84" s="83">
        <v>83</v>
      </c>
      <c r="B84" s="89" t="s">
        <v>2270</v>
      </c>
      <c r="C84" s="90" t="s">
        <v>2271</v>
      </c>
      <c r="D84" s="91" t="s">
        <v>50</v>
      </c>
      <c r="E84" s="84">
        <v>4.5</v>
      </c>
      <c r="F84" s="85" t="s">
        <v>2188</v>
      </c>
      <c r="G84" s="89" t="s">
        <v>2332</v>
      </c>
      <c r="H84" s="82">
        <v>1571</v>
      </c>
      <c r="I84" s="82" t="s">
        <v>2189</v>
      </c>
      <c r="J84" s="82" t="s">
        <v>2191</v>
      </c>
      <c r="K84" s="82" t="s">
        <v>2192</v>
      </c>
      <c r="L84" s="82" t="s">
        <v>2193</v>
      </c>
      <c r="M84" s="82" t="s">
        <v>1817</v>
      </c>
    </row>
    <row r="85" spans="1:14" ht="20.25" customHeight="1">
      <c r="A85" s="83">
        <v>84</v>
      </c>
      <c r="B85" s="89" t="s">
        <v>2272</v>
      </c>
      <c r="C85" s="90" t="s">
        <v>2273</v>
      </c>
      <c r="D85" s="91" t="s">
        <v>50</v>
      </c>
      <c r="E85" s="84">
        <v>3</v>
      </c>
      <c r="F85" s="85" t="s">
        <v>2188</v>
      </c>
      <c r="G85" s="89" t="s">
        <v>2332</v>
      </c>
      <c r="H85" s="82">
        <v>1571</v>
      </c>
      <c r="I85" s="82" t="s">
        <v>2189</v>
      </c>
      <c r="J85" s="82" t="s">
        <v>2191</v>
      </c>
      <c r="K85" s="82" t="s">
        <v>2192</v>
      </c>
      <c r="L85" s="82" t="s">
        <v>2193</v>
      </c>
      <c r="M85" s="82" t="s">
        <v>1817</v>
      </c>
    </row>
    <row r="86" spans="1:14" ht="20.25" customHeight="1">
      <c r="A86" s="83">
        <v>85</v>
      </c>
      <c r="B86" s="89" t="s">
        <v>2274</v>
      </c>
      <c r="C86" s="90" t="s">
        <v>2275</v>
      </c>
      <c r="D86" s="91" t="s">
        <v>50</v>
      </c>
      <c r="E86" s="84">
        <v>3</v>
      </c>
      <c r="F86" s="85" t="s">
        <v>2188</v>
      </c>
      <c r="G86" s="89" t="s">
        <v>2332</v>
      </c>
      <c r="H86" s="82">
        <v>1571</v>
      </c>
      <c r="I86" s="82" t="s">
        <v>2189</v>
      </c>
      <c r="J86" s="82" t="s">
        <v>2191</v>
      </c>
      <c r="K86" s="82" t="s">
        <v>2192</v>
      </c>
      <c r="L86" s="82" t="s">
        <v>2193</v>
      </c>
      <c r="M86" s="82" t="s">
        <v>1817</v>
      </c>
    </row>
    <row r="87" spans="1:14" s="82" customFormat="1" ht="20.25" hidden="1" customHeight="1">
      <c r="A87" s="83">
        <v>86</v>
      </c>
      <c r="B87" s="89" t="s">
        <v>2276</v>
      </c>
      <c r="C87" s="90" t="s">
        <v>2277</v>
      </c>
      <c r="D87" s="91" t="s">
        <v>50</v>
      </c>
      <c r="E87" s="84">
        <v>0</v>
      </c>
      <c r="F87" s="85" t="s">
        <v>2188</v>
      </c>
      <c r="G87" s="89" t="s">
        <v>2332</v>
      </c>
      <c r="H87" s="82">
        <v>1571</v>
      </c>
      <c r="I87" s="82" t="s">
        <v>2189</v>
      </c>
      <c r="J87" s="82" t="s">
        <v>2191</v>
      </c>
      <c r="K87" s="82" t="s">
        <v>2192</v>
      </c>
      <c r="L87" s="82" t="s">
        <v>2193</v>
      </c>
      <c r="M87" s="82" t="s">
        <v>1817</v>
      </c>
      <c r="N87" s="82" t="s">
        <v>2340</v>
      </c>
    </row>
    <row r="88" spans="1:14" ht="20.25" customHeight="1">
      <c r="A88" s="83">
        <v>87</v>
      </c>
      <c r="B88" s="89" t="s">
        <v>2278</v>
      </c>
      <c r="C88" s="90" t="s">
        <v>2279</v>
      </c>
      <c r="D88" s="91" t="s">
        <v>50</v>
      </c>
      <c r="E88" s="84">
        <v>25</v>
      </c>
      <c r="F88" s="85" t="s">
        <v>2188</v>
      </c>
      <c r="G88" s="89" t="s">
        <v>2332</v>
      </c>
      <c r="H88" s="82">
        <v>1571</v>
      </c>
      <c r="I88" s="82" t="s">
        <v>2189</v>
      </c>
      <c r="J88" s="82" t="s">
        <v>2191</v>
      </c>
      <c r="K88" s="82" t="s">
        <v>2192</v>
      </c>
      <c r="L88" s="82" t="s">
        <v>2193</v>
      </c>
      <c r="M88" s="82" t="s">
        <v>1817</v>
      </c>
    </row>
    <row r="89" spans="1:14" ht="20.25" customHeight="1">
      <c r="A89" s="83">
        <v>88</v>
      </c>
      <c r="B89" s="89" t="s">
        <v>2280</v>
      </c>
      <c r="C89" s="90" t="s">
        <v>2281</v>
      </c>
      <c r="D89" s="91" t="s">
        <v>50</v>
      </c>
      <c r="E89" s="84">
        <v>30</v>
      </c>
      <c r="F89" s="85" t="s">
        <v>2188</v>
      </c>
      <c r="G89" s="89" t="s">
        <v>2332</v>
      </c>
      <c r="H89" s="82">
        <v>1571</v>
      </c>
      <c r="I89" s="82" t="s">
        <v>2189</v>
      </c>
      <c r="J89" s="82" t="s">
        <v>2191</v>
      </c>
      <c r="K89" s="82" t="s">
        <v>2192</v>
      </c>
      <c r="L89" s="82" t="s">
        <v>2193</v>
      </c>
      <c r="M89" s="82" t="s">
        <v>1817</v>
      </c>
    </row>
    <row r="90" spans="1:14" ht="20.25" customHeight="1">
      <c r="A90" s="83">
        <v>89</v>
      </c>
      <c r="B90" s="89" t="s">
        <v>2282</v>
      </c>
      <c r="C90" s="90" t="s">
        <v>2283</v>
      </c>
      <c r="D90" s="91" t="s">
        <v>50</v>
      </c>
      <c r="E90" s="84">
        <v>80</v>
      </c>
      <c r="F90" s="85" t="s">
        <v>2188</v>
      </c>
      <c r="G90" s="89" t="s">
        <v>2332</v>
      </c>
      <c r="H90" s="82">
        <v>1571</v>
      </c>
      <c r="I90" s="82" t="s">
        <v>2189</v>
      </c>
      <c r="J90" s="82" t="s">
        <v>2191</v>
      </c>
      <c r="K90" s="82" t="s">
        <v>2192</v>
      </c>
      <c r="L90" s="82" t="s">
        <v>2193</v>
      </c>
      <c r="M90" s="82" t="s">
        <v>1817</v>
      </c>
    </row>
    <row r="91" spans="1:14" ht="20.25" customHeight="1">
      <c r="A91" s="83">
        <v>90</v>
      </c>
      <c r="B91" s="89" t="s">
        <v>2540</v>
      </c>
      <c r="C91" s="90" t="s">
        <v>2539</v>
      </c>
      <c r="D91" s="91" t="s">
        <v>50</v>
      </c>
      <c r="E91" s="84">
        <v>60</v>
      </c>
      <c r="F91" s="85" t="s">
        <v>2188</v>
      </c>
      <c r="G91" s="89" t="s">
        <v>2332</v>
      </c>
      <c r="H91" s="82">
        <v>1571</v>
      </c>
      <c r="I91" s="82" t="s">
        <v>2189</v>
      </c>
      <c r="J91" s="82" t="s">
        <v>2191</v>
      </c>
      <c r="K91" s="82" t="s">
        <v>2192</v>
      </c>
      <c r="L91" s="82" t="s">
        <v>2193</v>
      </c>
      <c r="M91" s="82" t="s">
        <v>1817</v>
      </c>
      <c r="N91" s="116" t="s">
        <v>2341</v>
      </c>
    </row>
    <row r="92" spans="1:14" s="82" customFormat="1" ht="20.25" hidden="1" customHeight="1">
      <c r="A92" s="83">
        <v>91</v>
      </c>
      <c r="B92" s="89" t="s">
        <v>2284</v>
      </c>
      <c r="C92" s="90" t="s">
        <v>2285</v>
      </c>
      <c r="D92" s="91" t="s">
        <v>50</v>
      </c>
      <c r="E92" s="84">
        <v>0</v>
      </c>
      <c r="F92" s="85" t="s">
        <v>2188</v>
      </c>
      <c r="G92" s="89" t="s">
        <v>2332</v>
      </c>
      <c r="H92" s="82">
        <v>1571</v>
      </c>
      <c r="I92" s="82" t="s">
        <v>2189</v>
      </c>
      <c r="J92" s="82" t="s">
        <v>2191</v>
      </c>
      <c r="K92" s="82" t="s">
        <v>2192</v>
      </c>
      <c r="L92" s="82" t="s">
        <v>2193</v>
      </c>
      <c r="M92" s="82" t="s">
        <v>1817</v>
      </c>
      <c r="N92" s="82" t="s">
        <v>2340</v>
      </c>
    </row>
    <row r="93" spans="1:14" ht="20.25" customHeight="1">
      <c r="A93" s="83">
        <v>92</v>
      </c>
      <c r="B93" s="89" t="s">
        <v>100</v>
      </c>
      <c r="C93" s="90" t="s">
        <v>101</v>
      </c>
      <c r="D93" s="93" t="s">
        <v>50</v>
      </c>
      <c r="E93" s="84">
        <v>4.5</v>
      </c>
      <c r="F93" s="85" t="s">
        <v>2188</v>
      </c>
      <c r="G93" s="89" t="s">
        <v>2332</v>
      </c>
      <c r="H93" s="82">
        <v>1571</v>
      </c>
      <c r="I93" s="82" t="s">
        <v>2189</v>
      </c>
      <c r="J93" s="82" t="s">
        <v>2191</v>
      </c>
      <c r="K93" s="82" t="s">
        <v>2192</v>
      </c>
      <c r="L93" s="82" t="s">
        <v>2193</v>
      </c>
      <c r="M93" s="82" t="s">
        <v>1817</v>
      </c>
    </row>
    <row r="94" spans="1:14" ht="20.25" customHeight="1">
      <c r="A94" s="83">
        <v>93</v>
      </c>
      <c r="B94" s="89" t="s">
        <v>107</v>
      </c>
      <c r="C94" s="90" t="s">
        <v>108</v>
      </c>
      <c r="D94" s="91" t="s">
        <v>50</v>
      </c>
      <c r="E94" s="84">
        <v>2.95</v>
      </c>
      <c r="F94" s="85" t="s">
        <v>2188</v>
      </c>
      <c r="G94" s="89" t="s">
        <v>2332</v>
      </c>
      <c r="H94" s="82">
        <v>1571</v>
      </c>
      <c r="I94" s="82" t="s">
        <v>2189</v>
      </c>
      <c r="J94" s="82" t="s">
        <v>2191</v>
      </c>
      <c r="K94" s="82" t="s">
        <v>2192</v>
      </c>
      <c r="L94" s="82" t="s">
        <v>2193</v>
      </c>
      <c r="M94" s="82" t="s">
        <v>1817</v>
      </c>
    </row>
    <row r="95" spans="1:14" s="82" customFormat="1" ht="20.25" hidden="1" customHeight="1">
      <c r="A95" s="83">
        <v>94</v>
      </c>
      <c r="B95" s="89" t="s">
        <v>2286</v>
      </c>
      <c r="C95" s="90" t="s">
        <v>2287</v>
      </c>
      <c r="D95" s="91" t="s">
        <v>50</v>
      </c>
      <c r="E95" s="84">
        <v>0</v>
      </c>
      <c r="F95" s="85" t="s">
        <v>2188</v>
      </c>
      <c r="G95" s="89" t="s">
        <v>2332</v>
      </c>
      <c r="H95" s="82">
        <v>1571</v>
      </c>
      <c r="I95" s="82" t="s">
        <v>2189</v>
      </c>
      <c r="J95" s="82" t="s">
        <v>2191</v>
      </c>
      <c r="K95" s="82" t="s">
        <v>2192</v>
      </c>
      <c r="L95" s="82" t="s">
        <v>2193</v>
      </c>
      <c r="M95" s="82" t="s">
        <v>1817</v>
      </c>
      <c r="N95" s="82" t="s">
        <v>2340</v>
      </c>
    </row>
    <row r="96" spans="1:14" ht="20.25" customHeight="1">
      <c r="A96" s="83">
        <v>95</v>
      </c>
      <c r="B96" s="89" t="s">
        <v>2288</v>
      </c>
      <c r="C96" s="90" t="s">
        <v>2289</v>
      </c>
      <c r="D96" s="91" t="s">
        <v>106</v>
      </c>
      <c r="E96" s="84">
        <v>7.8470000000000004</v>
      </c>
      <c r="F96" s="85" t="s">
        <v>2188</v>
      </c>
      <c r="G96" s="89" t="s">
        <v>2332</v>
      </c>
      <c r="H96" s="82">
        <v>1571</v>
      </c>
      <c r="I96" s="82" t="s">
        <v>2189</v>
      </c>
      <c r="J96" s="82" t="s">
        <v>2191</v>
      </c>
      <c r="K96" s="82" t="s">
        <v>2192</v>
      </c>
      <c r="L96" s="82" t="s">
        <v>2193</v>
      </c>
      <c r="M96" s="82" t="s">
        <v>1817</v>
      </c>
    </row>
    <row r="97" spans="1:13" ht="20.25" customHeight="1">
      <c r="A97" s="83">
        <v>96</v>
      </c>
      <c r="B97" s="95" t="s">
        <v>2290</v>
      </c>
      <c r="C97" s="96" t="s">
        <v>2291</v>
      </c>
      <c r="D97" s="93" t="s">
        <v>106</v>
      </c>
      <c r="E97" s="84">
        <v>7.9413999999999998</v>
      </c>
      <c r="F97" s="85" t="s">
        <v>2188</v>
      </c>
      <c r="G97" s="89" t="s">
        <v>2332</v>
      </c>
      <c r="H97" s="82">
        <v>1571</v>
      </c>
      <c r="I97" s="82" t="s">
        <v>2189</v>
      </c>
      <c r="J97" s="82" t="s">
        <v>2191</v>
      </c>
      <c r="K97" s="82" t="s">
        <v>2192</v>
      </c>
      <c r="L97" s="82" t="s">
        <v>2193</v>
      </c>
      <c r="M97" s="82" t="s">
        <v>1817</v>
      </c>
    </row>
    <row r="98" spans="1:13" ht="20.25" customHeight="1">
      <c r="A98" s="83">
        <v>97</v>
      </c>
      <c r="B98" s="92" t="s">
        <v>2292</v>
      </c>
      <c r="C98" s="88" t="s">
        <v>2293</v>
      </c>
      <c r="D98" s="91" t="s">
        <v>106</v>
      </c>
      <c r="E98" s="84">
        <v>8.2360000000000007</v>
      </c>
      <c r="F98" s="85" t="s">
        <v>2188</v>
      </c>
      <c r="G98" s="89" t="s">
        <v>2332</v>
      </c>
      <c r="H98" s="82">
        <v>1571</v>
      </c>
      <c r="I98" s="82" t="s">
        <v>2189</v>
      </c>
      <c r="J98" s="82" t="s">
        <v>2191</v>
      </c>
      <c r="K98" s="82" t="s">
        <v>2192</v>
      </c>
      <c r="L98" s="82" t="s">
        <v>2193</v>
      </c>
      <c r="M98" s="82" t="s">
        <v>1817</v>
      </c>
    </row>
    <row r="99" spans="1:13" ht="20.25" customHeight="1">
      <c r="A99" s="83">
        <v>98</v>
      </c>
      <c r="B99" s="89" t="s">
        <v>2294</v>
      </c>
      <c r="C99" s="90" t="s">
        <v>2295</v>
      </c>
      <c r="D99" s="93" t="s">
        <v>106</v>
      </c>
      <c r="E99" s="84">
        <v>10.384</v>
      </c>
      <c r="F99" s="85" t="s">
        <v>2188</v>
      </c>
      <c r="G99" s="89" t="s">
        <v>2332</v>
      </c>
      <c r="H99" s="82">
        <v>1571</v>
      </c>
      <c r="I99" s="82" t="s">
        <v>2189</v>
      </c>
      <c r="J99" s="82" t="s">
        <v>2191</v>
      </c>
      <c r="K99" s="82" t="s">
        <v>2192</v>
      </c>
      <c r="L99" s="82" t="s">
        <v>2193</v>
      </c>
      <c r="M99" s="82" t="s">
        <v>1817</v>
      </c>
    </row>
    <row r="100" spans="1:13" ht="20.25" customHeight="1">
      <c r="A100" s="83">
        <v>99</v>
      </c>
      <c r="B100" s="89" t="s">
        <v>2296</v>
      </c>
      <c r="C100" s="90" t="s">
        <v>2297</v>
      </c>
      <c r="D100" s="93" t="s">
        <v>106</v>
      </c>
      <c r="E100" s="84">
        <v>10.384</v>
      </c>
      <c r="F100" s="85" t="s">
        <v>2188</v>
      </c>
      <c r="G100" s="89" t="s">
        <v>2332</v>
      </c>
      <c r="H100" s="82">
        <v>1571</v>
      </c>
      <c r="I100" s="82" t="s">
        <v>2189</v>
      </c>
      <c r="J100" s="82" t="s">
        <v>2191</v>
      </c>
      <c r="K100" s="82" t="s">
        <v>2192</v>
      </c>
      <c r="L100" s="82" t="s">
        <v>2193</v>
      </c>
      <c r="M100" s="82" t="s">
        <v>1817</v>
      </c>
    </row>
    <row r="101" spans="1:13" ht="20.25" customHeight="1">
      <c r="A101" s="83">
        <v>100</v>
      </c>
      <c r="B101" s="95" t="s">
        <v>2298</v>
      </c>
      <c r="C101" s="96" t="s">
        <v>2299</v>
      </c>
      <c r="D101" s="93" t="s">
        <v>106</v>
      </c>
      <c r="E101" s="84">
        <v>8.2949999999999999</v>
      </c>
      <c r="F101" s="85" t="s">
        <v>2188</v>
      </c>
      <c r="G101" s="89" t="s">
        <v>2332</v>
      </c>
      <c r="H101" s="82">
        <v>1571</v>
      </c>
      <c r="I101" s="82" t="s">
        <v>2189</v>
      </c>
      <c r="J101" s="82" t="s">
        <v>2191</v>
      </c>
      <c r="K101" s="82" t="s">
        <v>2192</v>
      </c>
      <c r="L101" s="82" t="s">
        <v>2193</v>
      </c>
      <c r="M101" s="82" t="s">
        <v>1817</v>
      </c>
    </row>
    <row r="102" spans="1:13" ht="20.25" customHeight="1">
      <c r="A102" s="83">
        <v>101</v>
      </c>
      <c r="B102" s="89" t="s">
        <v>2300</v>
      </c>
      <c r="C102" s="90" t="s">
        <v>2301</v>
      </c>
      <c r="D102" s="93" t="s">
        <v>50</v>
      </c>
      <c r="E102" s="84">
        <v>0.8</v>
      </c>
      <c r="F102" s="85" t="s">
        <v>2188</v>
      </c>
      <c r="G102" s="89" t="s">
        <v>2332</v>
      </c>
      <c r="H102" s="82">
        <v>1571</v>
      </c>
      <c r="I102" s="82" t="s">
        <v>2189</v>
      </c>
      <c r="J102" s="82" t="s">
        <v>2191</v>
      </c>
      <c r="K102" s="82" t="s">
        <v>2192</v>
      </c>
      <c r="L102" s="82" t="s">
        <v>2193</v>
      </c>
      <c r="M102" s="82" t="s">
        <v>1817</v>
      </c>
    </row>
    <row r="103" spans="1:13" ht="20.25" customHeight="1">
      <c r="A103" s="83">
        <v>102</v>
      </c>
      <c r="B103" s="120" t="s">
        <v>114</v>
      </c>
      <c r="C103" s="121" t="s">
        <v>115</v>
      </c>
      <c r="D103" s="93" t="s">
        <v>50</v>
      </c>
      <c r="E103" s="84">
        <v>0.28320000000000001</v>
      </c>
      <c r="F103" s="85" t="s">
        <v>2188</v>
      </c>
      <c r="G103" s="89" t="s">
        <v>2332</v>
      </c>
      <c r="H103" s="82">
        <v>1571</v>
      </c>
      <c r="I103" s="82" t="s">
        <v>2189</v>
      </c>
      <c r="J103" s="82" t="s">
        <v>2191</v>
      </c>
      <c r="K103" s="82" t="s">
        <v>2192</v>
      </c>
      <c r="L103" s="82" t="s">
        <v>2193</v>
      </c>
      <c r="M103" s="82" t="s">
        <v>1817</v>
      </c>
    </row>
    <row r="104" spans="1:13" ht="20.25" customHeight="1">
      <c r="A104" s="83">
        <v>103</v>
      </c>
      <c r="B104" s="89" t="s">
        <v>116</v>
      </c>
      <c r="C104" s="90" t="s">
        <v>117</v>
      </c>
      <c r="D104" s="93" t="s">
        <v>50</v>
      </c>
      <c r="E104" s="84">
        <v>0.31859999999999999</v>
      </c>
      <c r="F104" s="85" t="s">
        <v>2188</v>
      </c>
      <c r="G104" s="89" t="s">
        <v>2332</v>
      </c>
      <c r="H104" s="82">
        <v>1571</v>
      </c>
      <c r="I104" s="82" t="s">
        <v>2189</v>
      </c>
      <c r="J104" s="82" t="s">
        <v>2191</v>
      </c>
      <c r="K104" s="82" t="s">
        <v>2192</v>
      </c>
      <c r="L104" s="82" t="s">
        <v>2193</v>
      </c>
      <c r="M104" s="82" t="s">
        <v>1817</v>
      </c>
    </row>
    <row r="105" spans="1:13" ht="20.25" customHeight="1">
      <c r="A105" s="83">
        <v>104</v>
      </c>
      <c r="B105" s="86" t="s">
        <v>118</v>
      </c>
      <c r="C105" s="96" t="s">
        <v>119</v>
      </c>
      <c r="D105" s="93" t="s">
        <v>50</v>
      </c>
      <c r="E105" s="84">
        <v>0.31859999999999999</v>
      </c>
      <c r="F105" s="85" t="s">
        <v>2188</v>
      </c>
      <c r="G105" s="89" t="s">
        <v>2332</v>
      </c>
      <c r="H105" s="82">
        <v>1571</v>
      </c>
      <c r="I105" s="82" t="s">
        <v>2189</v>
      </c>
      <c r="J105" s="82" t="s">
        <v>2191</v>
      </c>
      <c r="K105" s="82" t="s">
        <v>2192</v>
      </c>
      <c r="L105" s="82" t="s">
        <v>2193</v>
      </c>
      <c r="M105" s="82" t="s">
        <v>1817</v>
      </c>
    </row>
    <row r="106" spans="1:13" ht="20.25" customHeight="1">
      <c r="A106" s="83">
        <v>105</v>
      </c>
      <c r="B106" s="92" t="s">
        <v>120</v>
      </c>
      <c r="C106" s="88" t="s">
        <v>121</v>
      </c>
      <c r="D106" s="91" t="s">
        <v>50</v>
      </c>
      <c r="E106" s="84">
        <v>0.47199999999999998</v>
      </c>
      <c r="F106" s="85" t="s">
        <v>2188</v>
      </c>
      <c r="G106" s="89" t="s">
        <v>2332</v>
      </c>
      <c r="H106" s="82">
        <v>1571</v>
      </c>
      <c r="I106" s="82" t="s">
        <v>2189</v>
      </c>
      <c r="J106" s="82" t="s">
        <v>2191</v>
      </c>
      <c r="K106" s="82" t="s">
        <v>2192</v>
      </c>
      <c r="L106" s="82" t="s">
        <v>2193</v>
      </c>
      <c r="M106" s="82" t="s">
        <v>1817</v>
      </c>
    </row>
    <row r="107" spans="1:13" ht="20.25" customHeight="1">
      <c r="A107" s="83">
        <v>106</v>
      </c>
      <c r="B107" s="89" t="s">
        <v>2302</v>
      </c>
      <c r="C107" s="90" t="s">
        <v>2303</v>
      </c>
      <c r="D107" s="93" t="s">
        <v>50</v>
      </c>
      <c r="E107" s="84">
        <v>0.47199999999999998</v>
      </c>
      <c r="F107" s="85" t="s">
        <v>2188</v>
      </c>
      <c r="G107" s="89" t="s">
        <v>2332</v>
      </c>
      <c r="H107" s="82">
        <v>1571</v>
      </c>
      <c r="I107" s="82" t="s">
        <v>2189</v>
      </c>
      <c r="J107" s="82" t="s">
        <v>2191</v>
      </c>
      <c r="K107" s="82" t="s">
        <v>2192</v>
      </c>
      <c r="L107" s="82" t="s">
        <v>2193</v>
      </c>
      <c r="M107" s="82" t="s">
        <v>1817</v>
      </c>
    </row>
    <row r="108" spans="1:13" ht="20.25" customHeight="1">
      <c r="A108" s="83">
        <v>107</v>
      </c>
      <c r="B108" s="95" t="s">
        <v>2304</v>
      </c>
      <c r="C108" s="96" t="s">
        <v>2305</v>
      </c>
      <c r="D108" s="93" t="s">
        <v>50</v>
      </c>
      <c r="E108" s="84">
        <v>0.47199999999999998</v>
      </c>
      <c r="F108" s="85" t="s">
        <v>2188</v>
      </c>
      <c r="G108" s="89" t="s">
        <v>2332</v>
      </c>
      <c r="H108" s="82">
        <v>1571</v>
      </c>
      <c r="I108" s="82" t="s">
        <v>2189</v>
      </c>
      <c r="J108" s="82" t="s">
        <v>2191</v>
      </c>
      <c r="K108" s="82" t="s">
        <v>2192</v>
      </c>
      <c r="L108" s="82" t="s">
        <v>2193</v>
      </c>
      <c r="M108" s="82" t="s">
        <v>1817</v>
      </c>
    </row>
    <row r="109" spans="1:13" ht="20.25" customHeight="1">
      <c r="A109" s="83">
        <v>108</v>
      </c>
      <c r="B109" s="89" t="s">
        <v>2306</v>
      </c>
      <c r="C109" s="90" t="s">
        <v>2307</v>
      </c>
      <c r="D109" s="93" t="s">
        <v>50</v>
      </c>
      <c r="E109" s="84">
        <v>2.5</v>
      </c>
      <c r="F109" s="85" t="s">
        <v>2188</v>
      </c>
      <c r="G109" s="89" t="s">
        <v>2332</v>
      </c>
      <c r="H109" s="82">
        <v>1571</v>
      </c>
      <c r="I109" s="82" t="s">
        <v>2189</v>
      </c>
      <c r="J109" s="82" t="s">
        <v>2191</v>
      </c>
      <c r="K109" s="82" t="s">
        <v>2192</v>
      </c>
      <c r="L109" s="82" t="s">
        <v>2193</v>
      </c>
      <c r="M109" s="82" t="s">
        <v>1817</v>
      </c>
    </row>
    <row r="110" spans="1:13" ht="20.25" customHeight="1">
      <c r="A110" s="83">
        <v>109</v>
      </c>
      <c r="B110" s="89" t="s">
        <v>124</v>
      </c>
      <c r="C110" s="90" t="s">
        <v>125</v>
      </c>
      <c r="D110" s="93" t="s">
        <v>50</v>
      </c>
      <c r="E110" s="84">
        <v>4.2126010000000003</v>
      </c>
      <c r="F110" s="85" t="s">
        <v>2188</v>
      </c>
      <c r="G110" s="89" t="s">
        <v>2332</v>
      </c>
      <c r="H110" s="82">
        <v>1571</v>
      </c>
      <c r="I110" s="82" t="s">
        <v>2189</v>
      </c>
      <c r="J110" s="82" t="s">
        <v>2191</v>
      </c>
      <c r="K110" s="82" t="s">
        <v>2192</v>
      </c>
      <c r="L110" s="82" t="s">
        <v>2193</v>
      </c>
      <c r="M110" s="82" t="s">
        <v>1817</v>
      </c>
    </row>
    <row r="111" spans="1:13" ht="20.25" customHeight="1">
      <c r="A111" s="83">
        <v>110</v>
      </c>
      <c r="B111" s="89" t="s">
        <v>2308</v>
      </c>
      <c r="C111" s="90" t="s">
        <v>2309</v>
      </c>
      <c r="D111" s="93" t="s">
        <v>50</v>
      </c>
      <c r="E111" s="84">
        <v>7</v>
      </c>
      <c r="F111" s="85" t="s">
        <v>2188</v>
      </c>
      <c r="G111" s="89" t="s">
        <v>2332</v>
      </c>
      <c r="H111" s="82">
        <v>1571</v>
      </c>
      <c r="I111" s="82" t="s">
        <v>2189</v>
      </c>
      <c r="J111" s="82" t="s">
        <v>2191</v>
      </c>
      <c r="K111" s="82" t="s">
        <v>2192</v>
      </c>
      <c r="L111" s="82" t="s">
        <v>2193</v>
      </c>
      <c r="M111" s="82" t="s">
        <v>1817</v>
      </c>
    </row>
    <row r="112" spans="1:13" ht="20.25" customHeight="1">
      <c r="A112" s="83">
        <v>111</v>
      </c>
      <c r="B112" s="89" t="s">
        <v>2310</v>
      </c>
      <c r="C112" s="90" t="s">
        <v>2311</v>
      </c>
      <c r="D112" s="93" t="s">
        <v>50</v>
      </c>
      <c r="E112" s="84">
        <v>6.2</v>
      </c>
      <c r="F112" s="85" t="s">
        <v>2188</v>
      </c>
      <c r="G112" s="89" t="s">
        <v>2332</v>
      </c>
      <c r="H112" s="82">
        <v>1571</v>
      </c>
      <c r="I112" s="82" t="s">
        <v>2189</v>
      </c>
      <c r="J112" s="82" t="s">
        <v>2191</v>
      </c>
      <c r="K112" s="82" t="s">
        <v>2192</v>
      </c>
      <c r="L112" s="82" t="s">
        <v>2193</v>
      </c>
      <c r="M112" s="82" t="s">
        <v>1817</v>
      </c>
    </row>
    <row r="113" spans="1:13" ht="20.25" customHeight="1">
      <c r="A113" s="83">
        <v>112</v>
      </c>
      <c r="B113" s="89" t="s">
        <v>2312</v>
      </c>
      <c r="C113" s="90" t="s">
        <v>2313</v>
      </c>
      <c r="D113" s="93" t="s">
        <v>50</v>
      </c>
      <c r="E113" s="84">
        <v>6.2539999999999996</v>
      </c>
      <c r="F113" s="85" t="s">
        <v>2188</v>
      </c>
      <c r="G113" s="89" t="s">
        <v>2332</v>
      </c>
      <c r="H113" s="82">
        <v>1571</v>
      </c>
      <c r="I113" s="82" t="s">
        <v>2189</v>
      </c>
      <c r="J113" s="82" t="s">
        <v>2191</v>
      </c>
      <c r="K113" s="82" t="s">
        <v>2192</v>
      </c>
      <c r="L113" s="82" t="s">
        <v>2193</v>
      </c>
      <c r="M113" s="82" t="s">
        <v>1817</v>
      </c>
    </row>
    <row r="114" spans="1:13" ht="20.25" customHeight="1">
      <c r="A114" s="83">
        <v>113</v>
      </c>
      <c r="B114" s="89" t="s">
        <v>2314</v>
      </c>
      <c r="C114" s="90" t="s">
        <v>2315</v>
      </c>
      <c r="D114" s="93" t="s">
        <v>50</v>
      </c>
      <c r="E114" s="84">
        <v>6</v>
      </c>
      <c r="F114" s="85" t="s">
        <v>2188</v>
      </c>
      <c r="G114" s="89" t="s">
        <v>2332</v>
      </c>
      <c r="H114" s="82">
        <v>1571</v>
      </c>
      <c r="I114" s="82" t="s">
        <v>2189</v>
      </c>
      <c r="J114" s="82" t="s">
        <v>2191</v>
      </c>
      <c r="K114" s="82" t="s">
        <v>2192</v>
      </c>
      <c r="L114" s="82" t="s">
        <v>2193</v>
      </c>
      <c r="M114" s="82" t="s">
        <v>1817</v>
      </c>
    </row>
    <row r="115" spans="1:13" ht="20.25" customHeight="1">
      <c r="A115" s="83">
        <v>114</v>
      </c>
      <c r="B115" s="87" t="s">
        <v>2316</v>
      </c>
      <c r="C115" s="88" t="s">
        <v>2317</v>
      </c>
      <c r="D115" s="88" t="s">
        <v>50</v>
      </c>
      <c r="E115" s="84">
        <v>6</v>
      </c>
      <c r="F115" s="87" t="s">
        <v>2188</v>
      </c>
      <c r="G115" s="89" t="s">
        <v>2332</v>
      </c>
      <c r="H115" s="82">
        <v>1571</v>
      </c>
      <c r="I115" s="82" t="s">
        <v>2189</v>
      </c>
      <c r="J115" s="82" t="s">
        <v>2191</v>
      </c>
      <c r="K115" s="82" t="s">
        <v>2192</v>
      </c>
      <c r="L115" s="82" t="s">
        <v>2193</v>
      </c>
      <c r="M115" s="82" t="s">
        <v>1817</v>
      </c>
    </row>
    <row r="116" spans="1:13" ht="20.25" customHeight="1">
      <c r="A116" s="83">
        <v>115</v>
      </c>
      <c r="B116" s="87" t="s">
        <v>2318</v>
      </c>
      <c r="C116" s="88" t="s">
        <v>2319</v>
      </c>
      <c r="D116" s="88" t="s">
        <v>50</v>
      </c>
      <c r="E116" s="84">
        <v>6</v>
      </c>
      <c r="F116" s="87" t="s">
        <v>2188</v>
      </c>
      <c r="G116" s="89" t="s">
        <v>2332</v>
      </c>
      <c r="H116" s="82">
        <v>1571</v>
      </c>
      <c r="I116" s="82" t="s">
        <v>2189</v>
      </c>
      <c r="J116" s="82" t="s">
        <v>2191</v>
      </c>
      <c r="K116" s="82" t="s">
        <v>2192</v>
      </c>
      <c r="L116" s="82" t="s">
        <v>2193</v>
      </c>
      <c r="M116" s="82" t="s">
        <v>1817</v>
      </c>
    </row>
    <row r="117" spans="1:13" ht="20.25" customHeight="1">
      <c r="A117" s="83">
        <v>116</v>
      </c>
      <c r="B117" s="87" t="s">
        <v>2320</v>
      </c>
      <c r="C117" s="88" t="s">
        <v>2321</v>
      </c>
      <c r="D117" s="88" t="s">
        <v>50</v>
      </c>
      <c r="E117" s="84">
        <v>6</v>
      </c>
      <c r="F117" s="87" t="s">
        <v>2188</v>
      </c>
      <c r="G117" s="89" t="s">
        <v>2332</v>
      </c>
      <c r="H117" s="82">
        <v>1571</v>
      </c>
      <c r="I117" s="82" t="s">
        <v>2189</v>
      </c>
      <c r="J117" s="82" t="s">
        <v>2191</v>
      </c>
      <c r="K117" s="82" t="s">
        <v>2192</v>
      </c>
      <c r="L117" s="82" t="s">
        <v>2193</v>
      </c>
      <c r="M117" s="82" t="s">
        <v>1817</v>
      </c>
    </row>
    <row r="118" spans="1:13" ht="20.25" customHeight="1">
      <c r="A118" s="83">
        <v>117</v>
      </c>
      <c r="B118" s="87" t="s">
        <v>2322</v>
      </c>
      <c r="C118" s="88" t="s">
        <v>2323</v>
      </c>
      <c r="D118" s="88" t="s">
        <v>50</v>
      </c>
      <c r="E118" s="84">
        <v>4.8262</v>
      </c>
      <c r="F118" s="87" t="s">
        <v>2188</v>
      </c>
      <c r="G118" s="89" t="s">
        <v>2332</v>
      </c>
      <c r="H118" s="82">
        <v>1571</v>
      </c>
      <c r="I118" s="82" t="s">
        <v>2189</v>
      </c>
      <c r="J118" s="82" t="s">
        <v>2191</v>
      </c>
      <c r="K118" s="82" t="s">
        <v>2192</v>
      </c>
      <c r="L118" s="82" t="s">
        <v>2193</v>
      </c>
      <c r="M118" s="82" t="s">
        <v>1817</v>
      </c>
    </row>
    <row r="119" spans="1:13" ht="20.25" customHeight="1">
      <c r="A119" s="83">
        <v>118</v>
      </c>
      <c r="B119" s="87" t="s">
        <v>2324</v>
      </c>
      <c r="C119" s="88" t="s">
        <v>2325</v>
      </c>
      <c r="D119" s="88" t="s">
        <v>50</v>
      </c>
      <c r="E119" s="84">
        <v>4.8262</v>
      </c>
      <c r="F119" s="85" t="s">
        <v>2188</v>
      </c>
      <c r="G119" s="89" t="s">
        <v>2332</v>
      </c>
      <c r="H119" s="82">
        <v>1571</v>
      </c>
      <c r="I119" s="82" t="s">
        <v>2189</v>
      </c>
      <c r="J119" s="82" t="s">
        <v>2191</v>
      </c>
      <c r="K119" s="82" t="s">
        <v>2192</v>
      </c>
      <c r="L119" s="82" t="s">
        <v>2193</v>
      </c>
      <c r="M119" s="82" t="s">
        <v>1817</v>
      </c>
    </row>
    <row r="120" spans="1:13" ht="20.25" customHeight="1">
      <c r="A120" s="83">
        <v>119</v>
      </c>
      <c r="B120" s="87" t="s">
        <v>2326</v>
      </c>
      <c r="C120" s="88" t="s">
        <v>2327</v>
      </c>
      <c r="D120" s="88" t="s">
        <v>50</v>
      </c>
      <c r="E120" s="84">
        <v>7.9413999999999998</v>
      </c>
      <c r="F120" s="85" t="s">
        <v>2188</v>
      </c>
      <c r="G120" s="89" t="s">
        <v>2332</v>
      </c>
      <c r="H120" s="82">
        <v>1571</v>
      </c>
      <c r="I120" s="82" t="s">
        <v>2189</v>
      </c>
      <c r="J120" s="82" t="s">
        <v>2191</v>
      </c>
      <c r="K120" s="82" t="s">
        <v>2192</v>
      </c>
      <c r="L120" s="82" t="s">
        <v>2193</v>
      </c>
      <c r="M120" s="82" t="s">
        <v>1817</v>
      </c>
    </row>
    <row r="121" spans="1:13" ht="20.25" customHeight="1">
      <c r="A121" s="83">
        <v>120</v>
      </c>
      <c r="B121" s="87" t="s">
        <v>152</v>
      </c>
      <c r="C121" s="88" t="s">
        <v>153</v>
      </c>
      <c r="D121" s="88" t="s">
        <v>50</v>
      </c>
      <c r="E121" s="84">
        <v>2</v>
      </c>
      <c r="F121" s="85" t="s">
        <v>2188</v>
      </c>
      <c r="G121" s="89" t="s">
        <v>2332</v>
      </c>
      <c r="H121" s="82">
        <v>1571</v>
      </c>
      <c r="I121" s="82" t="s">
        <v>2189</v>
      </c>
      <c r="J121" s="82" t="s">
        <v>2191</v>
      </c>
      <c r="K121" s="82" t="s">
        <v>2192</v>
      </c>
      <c r="L121" s="82" t="s">
        <v>2193</v>
      </c>
      <c r="M121" s="82" t="s">
        <v>1817</v>
      </c>
    </row>
    <row r="122" spans="1:13" ht="20.25" customHeight="1">
      <c r="A122" s="83">
        <v>121</v>
      </c>
      <c r="B122" s="87" t="s">
        <v>154</v>
      </c>
      <c r="C122" s="88" t="s">
        <v>155</v>
      </c>
      <c r="D122" s="88" t="s">
        <v>50</v>
      </c>
      <c r="E122" s="84">
        <v>2.5</v>
      </c>
      <c r="F122" s="85" t="s">
        <v>2188</v>
      </c>
      <c r="G122" s="89" t="s">
        <v>2332</v>
      </c>
      <c r="H122" s="82">
        <v>1571</v>
      </c>
      <c r="I122" s="82" t="s">
        <v>2189</v>
      </c>
      <c r="J122" s="82" t="s">
        <v>2191</v>
      </c>
      <c r="K122" s="82" t="s">
        <v>2192</v>
      </c>
      <c r="L122" s="82" t="s">
        <v>2193</v>
      </c>
      <c r="M122" s="82" t="s">
        <v>1817</v>
      </c>
    </row>
    <row r="123" spans="1:13" ht="20.25" customHeight="1">
      <c r="A123" s="83">
        <v>122</v>
      </c>
      <c r="B123" s="87" t="s">
        <v>156</v>
      </c>
      <c r="C123" s="88" t="s">
        <v>157</v>
      </c>
      <c r="D123" s="88" t="s">
        <v>50</v>
      </c>
      <c r="E123" s="84">
        <v>5</v>
      </c>
      <c r="F123" s="85" t="s">
        <v>2188</v>
      </c>
      <c r="G123" s="89" t="s">
        <v>2332</v>
      </c>
      <c r="H123" s="82">
        <v>1571</v>
      </c>
      <c r="I123" s="82" t="s">
        <v>2189</v>
      </c>
      <c r="J123" s="82" t="s">
        <v>2191</v>
      </c>
      <c r="K123" s="82" t="s">
        <v>2192</v>
      </c>
      <c r="L123" s="82" t="s">
        <v>2193</v>
      </c>
      <c r="M123" s="82" t="s">
        <v>1817</v>
      </c>
    </row>
    <row r="124" spans="1:13" ht="20.25" customHeight="1">
      <c r="A124" s="83">
        <v>123</v>
      </c>
      <c r="B124" s="87" t="s">
        <v>2328</v>
      </c>
      <c r="C124" s="88" t="s">
        <v>2329</v>
      </c>
      <c r="D124" s="88" t="s">
        <v>50</v>
      </c>
      <c r="E124" s="84">
        <v>198.5</v>
      </c>
      <c r="F124" s="85" t="s">
        <v>2188</v>
      </c>
      <c r="G124" s="89" t="s">
        <v>2332</v>
      </c>
      <c r="H124" s="82">
        <v>1571</v>
      </c>
      <c r="I124" s="82" t="s">
        <v>2189</v>
      </c>
      <c r="J124" s="82" t="s">
        <v>2191</v>
      </c>
      <c r="K124" s="82" t="s">
        <v>2192</v>
      </c>
      <c r="L124" s="82" t="s">
        <v>2193</v>
      </c>
      <c r="M124" s="82" t="s">
        <v>1817</v>
      </c>
    </row>
    <row r="125" spans="1:13" ht="20.25" customHeight="1">
      <c r="A125" s="83">
        <v>124</v>
      </c>
      <c r="B125" s="85" t="s">
        <v>2334</v>
      </c>
      <c r="C125" s="88" t="s">
        <v>2333</v>
      </c>
      <c r="D125" s="88" t="s">
        <v>50</v>
      </c>
      <c r="E125" s="84">
        <v>500</v>
      </c>
      <c r="F125" s="85" t="s">
        <v>2188</v>
      </c>
      <c r="G125" s="89" t="s">
        <v>2332</v>
      </c>
      <c r="H125" s="82">
        <v>1571</v>
      </c>
      <c r="I125" s="82" t="s">
        <v>2189</v>
      </c>
      <c r="J125" s="82" t="s">
        <v>2191</v>
      </c>
      <c r="K125" s="82" t="s">
        <v>2192</v>
      </c>
      <c r="L125" s="82" t="s">
        <v>2193</v>
      </c>
      <c r="M125" s="82" t="s">
        <v>1817</v>
      </c>
    </row>
  </sheetData>
  <sheetProtection algorithmName="SHA-512" hashValue="x7qQFukiu7YDgiEkzahDgjsKxn7Z4knuVLym+V4ESZygt5W8ushofiIcpHG77PEX4gUKSYnbW0MOgjbvN56jRA==" saltValue="VDeniaRuNnv5TVyCPT2KTQ==" spinCount="100000" sheet="1" objects="1" scenarios="1"/>
  <autoFilter ref="A1:N125" xr:uid="{00000000-0001-0000-0300-000000000000}">
    <filterColumn colId="13">
      <filters blank="1">
        <filter val="x 50"/>
      </filters>
    </filterColumn>
  </autoFilter>
  <customSheetViews>
    <customSheetView guid="{CF84CFFB-6EA4-4410-B9A4-3DFFBE9C39A1}" scale="85" fitToPage="1" filter="1" showAutoFilter="1" hiddenColumns="1">
      <selection activeCell="C3" sqref="C3"/>
      <pageMargins left="0.70866141732283472" right="0.70866141732283472" top="0.74803149606299213" bottom="0.43307086614173229" header="0.31496062992125984" footer="0.31496062992125984"/>
      <pageSetup paperSize="9" scale="63" fitToHeight="0" orientation="portrait" r:id="rId1"/>
      <autoFilter ref="A1:N125" xr:uid="{00000000-0000-0000-0000-000000000000}">
        <filterColumn colId="13">
          <filters blank="1">
            <filter val="x 50"/>
          </filters>
        </filterColumn>
      </autoFilter>
    </customSheetView>
    <customSheetView guid="{20E0D422-172E-440B-AE45-9019330DBB0E}" scale="85" fitToPage="1" filter="1" showAutoFilter="1" hiddenColumns="1">
      <selection activeCell="N90" sqref="N90"/>
      <pageMargins left="0.70866141732283472" right="0.70866141732283472" top="0.74803149606299213" bottom="0.43307086614173229" header="0.31496062992125984" footer="0.31496062992125984"/>
      <pageSetup paperSize="9" scale="63" fitToHeight="0" orientation="portrait" r:id="rId2"/>
      <autoFilter ref="A1:M125" xr:uid="{00000000-0000-0000-0000-000000000000}">
        <filterColumn colId="1">
          <filters>
            <filter val="317500040020"/>
            <filter val="31750010"/>
            <filter val="317500100801"/>
            <filter val="31750015"/>
            <filter val="317500150324"/>
            <filter val="31750020"/>
            <filter val="317500250005"/>
            <filter val="317500380002"/>
            <filter val="317500410020"/>
            <filter val="317500440007"/>
          </filters>
        </filterColumn>
      </autoFilter>
    </customSheetView>
    <customSheetView guid="{8473C790-8521-4A75-B221-BD61411A1DBA}" scale="85" fitToPage="1" showAutoFilter="1">
      <selection activeCell="C28" sqref="C28"/>
      <pageMargins left="0.70866141732283472" right="0.70866141732283472" top="0.74803149606299213" bottom="0.43307086614173229" header="0.31496062992125984" footer="0.31496062992125984"/>
      <pageSetup paperSize="9" scale="63" fitToHeight="0" orientation="portrait" r:id="rId3"/>
      <autoFilter ref="A1:H169" xr:uid="{00000000-0000-0000-0000-000000000000}"/>
    </customSheetView>
    <customSheetView guid="{6F0D0C0E-D4A7-4E8A-8B24-342BA835C688}" scale="85" fitToPage="1" showAutoFilter="1" topLeftCell="A77">
      <selection activeCell="C100" sqref="C100"/>
      <pageMargins left="0.70866141732283472" right="0.70866141732283472" top="0.74803149606299213" bottom="0.43307086614173229" header="0.31496062992125984" footer="0.31496062992125984"/>
      <pageSetup paperSize="9" scale="63" fitToHeight="0" orientation="portrait" r:id="rId4"/>
      <autoFilter ref="A1:H117" xr:uid="{00000000-0000-0000-0000-000000000000}"/>
    </customSheetView>
    <customSheetView guid="{CAE4D555-53E6-45BD-934C-8250B0922F25}" scale="85" fitToPage="1" filter="1" showAutoFilter="1" hiddenColumns="1">
      <selection activeCell="C9" sqref="C9"/>
      <pageMargins left="0.70866141732283472" right="0.70866141732283472" top="0.74803149606299213" bottom="0.43307086614173229" header="0.31496062992125984" footer="0.31496062992125984"/>
      <pageSetup paperSize="9" scale="63" fitToHeight="0" orientation="portrait" r:id="rId5"/>
      <autoFilter ref="A1:N125" xr:uid="{00000000-0000-0000-0000-000000000000}">
        <filterColumn colId="13">
          <filters blank="1">
            <filter val="x 50"/>
          </filters>
        </filterColumn>
      </autoFilter>
    </customSheetView>
  </customSheetViews>
  <conditionalFormatting sqref="B119:B1048576 B1:B114">
    <cfRule type="duplicateValues" dxfId="2" priority="2"/>
  </conditionalFormatting>
  <conditionalFormatting sqref="B1:C1048576">
    <cfRule type="duplicateValues" dxfId="1" priority="1"/>
  </conditionalFormatting>
  <pageMargins left="0.70866141732283472" right="0.70866141732283472" top="0.74803149606299213" bottom="0.43307086614173229" header="0.31496062992125984" footer="0.31496062992125984"/>
  <pageSetup paperSize="9" scale="63" fitToHeight="0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W902"/>
  <sheetViews>
    <sheetView topLeftCell="I1" zoomScale="80" zoomScaleNormal="80" workbookViewId="0">
      <pane ySplit="1" topLeftCell="A2" activePane="bottomLeft" state="frozen"/>
      <selection pane="bottomLeft" activeCell="I29" sqref="I29"/>
    </sheetView>
  </sheetViews>
  <sheetFormatPr baseColWidth="10" defaultColWidth="11.42578125" defaultRowHeight="15"/>
  <cols>
    <col min="1" max="1" width="9.140625" style="59" bestFit="1" customWidth="1"/>
    <col min="2" max="2" width="14.28515625" style="60" bestFit="1" customWidth="1"/>
    <col min="3" max="3" width="17.5703125" style="60" customWidth="1"/>
    <col min="4" max="4" width="11.42578125" style="61"/>
    <col min="5" max="5" width="34.5703125" style="62" customWidth="1"/>
    <col min="6" max="6" width="31.7109375" style="60" customWidth="1"/>
    <col min="7" max="7" width="29.85546875" style="60" bestFit="1" customWidth="1"/>
    <col min="8" max="8" width="44.42578125" style="60" customWidth="1"/>
    <col min="9" max="9" width="42.140625" style="60" bestFit="1" customWidth="1"/>
    <col min="10" max="10" width="11.42578125" style="60"/>
    <col min="11" max="11" width="19" style="60" bestFit="1" customWidth="1"/>
    <col min="12" max="12" width="19" style="60" customWidth="1"/>
    <col min="13" max="13" width="23.42578125" style="63" bestFit="1" customWidth="1"/>
    <col min="14" max="16" width="11.42578125" style="60"/>
    <col min="17" max="17" width="12.42578125" style="60" bestFit="1" customWidth="1"/>
    <col min="18" max="18" width="11.42578125" style="60"/>
    <col min="19" max="19" width="16.5703125" style="60" customWidth="1"/>
    <col min="20" max="20" width="11.42578125" style="60"/>
    <col min="21" max="21" width="12.7109375" style="60" bestFit="1" customWidth="1"/>
    <col min="22" max="16384" width="11.42578125" style="60"/>
  </cols>
  <sheetData>
    <row r="1" spans="1:23">
      <c r="A1" s="59" t="s">
        <v>2</v>
      </c>
      <c r="B1" s="60" t="s">
        <v>164</v>
      </c>
      <c r="C1" s="60" t="s">
        <v>165</v>
      </c>
      <c r="D1" s="61" t="s">
        <v>166</v>
      </c>
      <c r="E1" s="62" t="s">
        <v>167</v>
      </c>
      <c r="F1" s="60" t="s">
        <v>168</v>
      </c>
      <c r="G1" s="60" t="s">
        <v>169</v>
      </c>
      <c r="H1" s="60" t="s">
        <v>170</v>
      </c>
      <c r="I1" s="60" t="s">
        <v>171</v>
      </c>
      <c r="K1" s="60" t="s">
        <v>172</v>
      </c>
      <c r="M1" s="63" t="s">
        <v>173</v>
      </c>
      <c r="Q1" s="60" t="s">
        <v>174</v>
      </c>
      <c r="T1" s="60">
        <v>2022</v>
      </c>
    </row>
    <row r="2" spans="1:23" s="67" customFormat="1">
      <c r="A2" s="66">
        <v>1</v>
      </c>
      <c r="B2" s="67" t="s">
        <v>1785</v>
      </c>
      <c r="C2" s="67" t="s">
        <v>176</v>
      </c>
      <c r="D2" s="68" t="s">
        <v>177</v>
      </c>
      <c r="E2" s="69" t="s">
        <v>178</v>
      </c>
      <c r="F2" s="67" t="s">
        <v>179</v>
      </c>
      <c r="G2" s="67" t="s">
        <v>1786</v>
      </c>
      <c r="I2" s="67" t="e">
        <v>#N/A</v>
      </c>
      <c r="J2" s="67" t="str">
        <f>+B2</f>
        <v>Mañazo</v>
      </c>
      <c r="K2" s="67" t="s">
        <v>2173</v>
      </c>
      <c r="M2" s="70" t="e">
        <f>IF(F2="Inicial  Prog No Escolariz",IF(K2="Rural 1",Q2*1.15,Q2*1.16),IF(AND(Q2&gt;=0,Q2&lt;=100),Q2+150,IF(AND(Q2&gt;=101.01,Q2&lt;=4391),Q2+140,IF(AND(Q2&gt;=4391.01,Q2&lt;=5160), Q2+130,IF(AND(Q2&gt;=5160.01,Q2&lt;=6911), Q2+110,IF(AND(Q2&gt;=6911.01,Q2&lt;=10080), Q2+90,IF(AND(Q2&gt;=1080.01,Q2&lt;=15582), Q2+85,IF(AND(Q2&gt;=15582.01,Q2&lt;=26000), Q2+80,IF(AND(Q2&gt;=26000.01, Q2&lt;=30000), Q2+50,IF(Q2&gt;=30000.01,Q2+40, "No ha ingresado datos válidos"))))))))))</f>
        <v>#N/A</v>
      </c>
      <c r="N2" s="67">
        <f>+A2</f>
        <v>1</v>
      </c>
      <c r="Q2" s="70" t="e">
        <f>+IF(K2="Rural",I2*1.9*12,IF(K2="Rural 1",I2*3.5*12,IF(K2="Rural 2",I2*3*12,IF(K2="Rural 3",I2*2.5*12,IF(K2="Urbana",I2*1.3*12,IF(K2="Urbana 1",I2*1.4*12,0))))))</f>
        <v>#N/A</v>
      </c>
      <c r="S2" s="70" t="e">
        <f>+M2-Q2</f>
        <v>#N/A</v>
      </c>
      <c r="T2" s="67" t="e">
        <f>VLOOKUP(D2,Hoja1!$G$5:$K$961,5,FALSE)</f>
        <v>#N/A</v>
      </c>
    </row>
    <row r="3" spans="1:23" s="67" customFormat="1">
      <c r="A3" s="66">
        <v>2</v>
      </c>
      <c r="B3" s="67" t="s">
        <v>1787</v>
      </c>
      <c r="C3" s="67" t="s">
        <v>181</v>
      </c>
      <c r="D3" s="68" t="s">
        <v>1788</v>
      </c>
      <c r="E3" s="69" t="s">
        <v>182</v>
      </c>
      <c r="F3" s="67" t="s">
        <v>179</v>
      </c>
      <c r="G3" s="67" t="s">
        <v>1786</v>
      </c>
      <c r="I3" s="67" t="e">
        <v>#N/A</v>
      </c>
      <c r="J3" s="67" t="str">
        <f t="shared" ref="J3:J66" si="0">+B3</f>
        <v>Puno</v>
      </c>
      <c r="K3" s="67" t="s">
        <v>183</v>
      </c>
      <c r="M3" s="70" t="e">
        <f>IF(F3="Inicial  Prog No Escolariz",IF(K3="Rural 1",Q3*1.15,Q3*1.16),IF(AND(Q3&gt;=0,Q3&lt;=100),Q3+150,IF(AND(Q3&gt;=101.01,Q3&lt;=4391),Q3+140,IF(AND(Q3&gt;=4391.01,Q3&lt;=5160), Q3+130,IF(AND(Q3&gt;=5160.01,Q3&lt;=6911), Q3+110,IF(AND(Q3&gt;=6911.01,Q3&lt;=10080), Q3+90,IF(AND(Q3&gt;=1080.01,Q3&lt;=15582), Q3+85,IF(AND(Q3&gt;=15582.01,Q3&lt;=26000), Q3+80,IF(AND(Q3&gt;=26000.01, Q3&lt;=30000), Q3+50,IF(Q3&gt;=30000.01,Q3+40, "No ha ingresado datos válidos"))))))))))</f>
        <v>#N/A</v>
      </c>
      <c r="N3" s="67">
        <f t="shared" ref="N3:N66" si="1">+A3</f>
        <v>2</v>
      </c>
      <c r="Q3" s="70" t="e">
        <f>+IF(K3="Rural",I3*2*12,IF(K3="Rural 1",I3*3.5*12,IF(K3="Rural 2",I3*3*12,IF(K3="Rural 3",I3*2.5*12,IF(K3="Urbana",I3*1.3*12,IF(K3="Urbana 1",I3*1.4*12,0))))))</f>
        <v>#N/A</v>
      </c>
      <c r="S3" s="70" t="e">
        <f t="shared" ref="S3:S66" si="2">+M3-Q3</f>
        <v>#N/A</v>
      </c>
      <c r="T3" s="67" t="e">
        <f>VLOOKUP(D3,Hoja1!$G$5:$K$961,5,FALSE)</f>
        <v>#N/A</v>
      </c>
    </row>
    <row r="4" spans="1:23" s="67" customFormat="1">
      <c r="A4" s="66">
        <v>3</v>
      </c>
      <c r="B4" s="67" t="s">
        <v>1787</v>
      </c>
      <c r="C4" s="67" t="s">
        <v>184</v>
      </c>
      <c r="D4" s="68" t="s">
        <v>1789</v>
      </c>
      <c r="E4" s="69" t="s">
        <v>185</v>
      </c>
      <c r="F4" s="67" t="s">
        <v>179</v>
      </c>
      <c r="G4" s="67" t="s">
        <v>1786</v>
      </c>
      <c r="I4" s="67" t="e">
        <v>#N/A</v>
      </c>
      <c r="J4" s="67" t="str">
        <f t="shared" si="0"/>
        <v>Puno</v>
      </c>
      <c r="K4" s="67" t="s">
        <v>2176</v>
      </c>
      <c r="M4" s="70" t="e">
        <f t="shared" ref="M4:M8" si="3">IF(F4="Inicial  Prog No Escolariz",IF(K4="Rural 1",Q4*1.15,Q4*1.16),IF(AND(Q4&gt;=0,Q4&lt;=100),Q4+150,IF(AND(Q4&gt;=101.01,Q4&lt;=4391),Q4+140,IF(AND(Q4&gt;=4391.01,Q4&lt;=5160), Q4+130,IF(AND(Q4&gt;=5160.01,Q4&lt;=6911), Q4+110,IF(AND(Q4&gt;=6911.01,Q4&lt;=10080), Q4+90,IF(AND(Q4&gt;=1080.01,Q4&lt;=15582), Q4+85,IF(AND(Q4&gt;=15582.01,Q4&lt;=26000), Q4+80,IF(AND(Q4&gt;=26000.01, Q4&lt;=30000), Q4+50,IF(Q4&gt;=30000.01,Q4+40, "No ha ingresado datos válidos"))))))))))</f>
        <v>#N/A</v>
      </c>
      <c r="N4" s="67">
        <f t="shared" si="1"/>
        <v>3</v>
      </c>
      <c r="Q4" s="70" t="e">
        <f t="shared" ref="Q4:Q66" si="4">+IF(K4="Rural",I4*2*12,IF(K4="Rural 1",I4*3.5*12,IF(K4="Rural 2",I4*3*12,IF(K4="Rural 3",I4*2.5*12,IF(K4="Urbana",I4*1.3*12,IF(K4="Urbana 1",I4*1.4*12,0))))))</f>
        <v>#N/A</v>
      </c>
      <c r="S4" s="70" t="e">
        <f t="shared" si="2"/>
        <v>#N/A</v>
      </c>
      <c r="T4" s="67" t="e">
        <f>VLOOKUP(D4,Hoja1!$G$5:$K$961,5,FALSE)</f>
        <v>#N/A</v>
      </c>
      <c r="U4" s="71">
        <v>170</v>
      </c>
      <c r="V4" s="71">
        <v>0</v>
      </c>
      <c r="W4" s="71">
        <v>100</v>
      </c>
    </row>
    <row r="5" spans="1:23" s="67" customFormat="1">
      <c r="A5" s="66">
        <v>4</v>
      </c>
      <c r="B5" s="67" t="s">
        <v>1787</v>
      </c>
      <c r="C5" s="67" t="s">
        <v>186</v>
      </c>
      <c r="D5" s="68" t="s">
        <v>1790</v>
      </c>
      <c r="E5" s="69" t="s">
        <v>187</v>
      </c>
      <c r="F5" s="67" t="s">
        <v>179</v>
      </c>
      <c r="G5" s="67" t="s">
        <v>1786</v>
      </c>
      <c r="I5" s="67" t="e">
        <v>#N/A</v>
      </c>
      <c r="J5" s="67" t="str">
        <f t="shared" si="0"/>
        <v>Puno</v>
      </c>
      <c r="K5" s="67" t="s">
        <v>183</v>
      </c>
      <c r="M5" s="70" t="e">
        <f t="shared" si="3"/>
        <v>#N/A</v>
      </c>
      <c r="N5" s="67">
        <f t="shared" si="1"/>
        <v>4</v>
      </c>
      <c r="Q5" s="70" t="e">
        <f t="shared" si="4"/>
        <v>#N/A</v>
      </c>
      <c r="S5" s="70" t="e">
        <f t="shared" si="2"/>
        <v>#N/A</v>
      </c>
      <c r="T5" s="67" t="e">
        <f>VLOOKUP(D5,Hoja1!$G$5:$K$961,5,FALSE)</f>
        <v>#N/A</v>
      </c>
      <c r="U5" s="71">
        <f>+U4-10</f>
        <v>160</v>
      </c>
      <c r="V5" s="71">
        <v>100.01</v>
      </c>
      <c r="W5" s="71">
        <v>4391</v>
      </c>
    </row>
    <row r="6" spans="1:23" s="67" customFormat="1">
      <c r="A6" s="66">
        <v>5</v>
      </c>
      <c r="B6" s="67" t="s">
        <v>1787</v>
      </c>
      <c r="C6" s="67" t="s">
        <v>189</v>
      </c>
      <c r="D6" s="68" t="s">
        <v>1791</v>
      </c>
      <c r="E6" s="69" t="s">
        <v>190</v>
      </c>
      <c r="F6" s="67" t="s">
        <v>179</v>
      </c>
      <c r="G6" s="67" t="s">
        <v>1786</v>
      </c>
      <c r="I6" s="67" t="e">
        <v>#N/A</v>
      </c>
      <c r="J6" s="67" t="str">
        <f t="shared" si="0"/>
        <v>Puno</v>
      </c>
      <c r="K6" s="67" t="s">
        <v>183</v>
      </c>
      <c r="M6" s="70" t="e">
        <f t="shared" si="3"/>
        <v>#N/A</v>
      </c>
      <c r="N6" s="67">
        <f t="shared" si="1"/>
        <v>5</v>
      </c>
      <c r="Q6" s="70" t="e">
        <f t="shared" si="4"/>
        <v>#N/A</v>
      </c>
      <c r="S6" s="70" t="e">
        <f t="shared" si="2"/>
        <v>#N/A</v>
      </c>
      <c r="T6" s="67" t="e">
        <f>VLOOKUP(D6,Hoja1!$G$5:$K$961,5,FALSE)</f>
        <v>#N/A</v>
      </c>
      <c r="U6" s="71">
        <f>+U5-10</f>
        <v>150</v>
      </c>
      <c r="V6" s="71">
        <v>4391.01</v>
      </c>
      <c r="W6" s="71">
        <v>5160</v>
      </c>
    </row>
    <row r="7" spans="1:23" s="67" customFormat="1">
      <c r="A7" s="66">
        <v>6</v>
      </c>
      <c r="B7" s="67" t="s">
        <v>1787</v>
      </c>
      <c r="C7" s="67" t="s">
        <v>188</v>
      </c>
      <c r="D7" s="68" t="s">
        <v>1792</v>
      </c>
      <c r="E7" s="69" t="s">
        <v>1793</v>
      </c>
      <c r="F7" s="67" t="s">
        <v>179</v>
      </c>
      <c r="G7" s="67" t="s">
        <v>1786</v>
      </c>
      <c r="I7" s="67" t="e">
        <v>#N/A</v>
      </c>
      <c r="J7" s="67" t="str">
        <f t="shared" si="0"/>
        <v>Puno</v>
      </c>
      <c r="K7" s="67" t="s">
        <v>183</v>
      </c>
      <c r="M7" s="70" t="e">
        <f t="shared" si="3"/>
        <v>#N/A</v>
      </c>
      <c r="N7" s="67">
        <f t="shared" si="1"/>
        <v>6</v>
      </c>
      <c r="Q7" s="70" t="e">
        <f t="shared" si="4"/>
        <v>#N/A</v>
      </c>
      <c r="S7" s="70" t="e">
        <f t="shared" si="2"/>
        <v>#N/A</v>
      </c>
      <c r="T7" s="67" t="e">
        <f>VLOOKUP(D7,Hoja1!$G$5:$K$961,5,FALSE)</f>
        <v>#N/A</v>
      </c>
      <c r="U7" s="71">
        <f>+U6-20</f>
        <v>130</v>
      </c>
      <c r="V7" s="71">
        <v>5160.01</v>
      </c>
      <c r="W7" s="71">
        <v>6911</v>
      </c>
    </row>
    <row r="8" spans="1:23" s="67" customFormat="1">
      <c r="A8" s="66">
        <v>7</v>
      </c>
      <c r="B8" s="67" t="s">
        <v>1787</v>
      </c>
      <c r="C8" s="67" t="s">
        <v>191</v>
      </c>
      <c r="D8" s="68" t="s">
        <v>1794</v>
      </c>
      <c r="E8" s="69" t="s">
        <v>192</v>
      </c>
      <c r="F8" s="67" t="s">
        <v>179</v>
      </c>
      <c r="G8" s="67" t="s">
        <v>1786</v>
      </c>
      <c r="I8" s="67" t="e">
        <v>#N/A</v>
      </c>
      <c r="J8" s="67" t="str">
        <f t="shared" si="0"/>
        <v>Puno</v>
      </c>
      <c r="K8" s="67" t="s">
        <v>183</v>
      </c>
      <c r="M8" s="70" t="e">
        <f t="shared" si="3"/>
        <v>#N/A</v>
      </c>
      <c r="N8" s="67">
        <f t="shared" si="1"/>
        <v>7</v>
      </c>
      <c r="Q8" s="70" t="e">
        <f t="shared" si="4"/>
        <v>#N/A</v>
      </c>
      <c r="S8" s="70" t="e">
        <f t="shared" si="2"/>
        <v>#N/A</v>
      </c>
      <c r="T8" s="67" t="e">
        <f>VLOOKUP(D8,Hoja1!$G$5:$K$961,5,FALSE)</f>
        <v>#N/A</v>
      </c>
      <c r="U8" s="71">
        <f>+U7-10</f>
        <v>120</v>
      </c>
      <c r="V8" s="71">
        <v>6911.01</v>
      </c>
      <c r="W8" s="71">
        <v>10080</v>
      </c>
    </row>
    <row r="9" spans="1:23" s="67" customFormat="1">
      <c r="A9" s="66">
        <v>8</v>
      </c>
      <c r="B9" s="67" t="s">
        <v>1787</v>
      </c>
      <c r="C9" s="67" t="s">
        <v>1795</v>
      </c>
      <c r="D9" s="68" t="s">
        <v>1796</v>
      </c>
      <c r="E9" s="69" t="s">
        <v>193</v>
      </c>
      <c r="F9" s="67" t="s">
        <v>179</v>
      </c>
      <c r="G9" s="67" t="s">
        <v>1786</v>
      </c>
      <c r="I9" s="67" t="e">
        <v>#N/A</v>
      </c>
      <c r="J9" s="67" t="str">
        <f t="shared" si="0"/>
        <v>Puno</v>
      </c>
      <c r="K9" s="67" t="s">
        <v>183</v>
      </c>
      <c r="M9" s="70" t="e">
        <f>IF(F9="Inicial  Prog No Escolariz",IF(K9="Rural 1",Q9*1.15,Q9*1.16),IF(AND(Q9&gt;=0,Q9&lt;=100),Q9+150,IF(AND(Q9&gt;=101.01,Q9&lt;=4391),Q9+140,IF(AND(Q9&gt;=4391.01,Q9&lt;=5160), Q9+130,IF(AND(Q9&gt;=5160.01,Q9&lt;=6911), Q9+110,IF(AND(Q9&gt;=6911.01,Q9&lt;=10080), Q9+90,IF(AND(Q9&gt;=1080.01,Q9&lt;=15582), Q9+85,IF(AND(Q9&gt;=15582.01,Q9&lt;=26000), Q9+80,IF(AND(Q9&gt;=26000.01, Q9&lt;=30000), Q9+50,IF(Q9&gt;=30000.01,Q9+40, "No ha ingresado datos válidos"))))))))))</f>
        <v>#N/A</v>
      </c>
      <c r="N9" s="67">
        <f t="shared" si="1"/>
        <v>8</v>
      </c>
      <c r="Q9" s="70" t="e">
        <f t="shared" si="4"/>
        <v>#N/A</v>
      </c>
      <c r="S9" s="70" t="e">
        <f t="shared" si="2"/>
        <v>#N/A</v>
      </c>
      <c r="T9" s="67" t="e">
        <f>VLOOKUP(D9,Hoja1!$G$5:$K$961,5,FALSE)</f>
        <v>#N/A</v>
      </c>
      <c r="U9" s="71">
        <f>+U8-10</f>
        <v>110</v>
      </c>
      <c r="V9" s="71">
        <v>10080.01</v>
      </c>
      <c r="W9" s="71">
        <v>15582</v>
      </c>
    </row>
    <row r="10" spans="1:23" s="67" customFormat="1">
      <c r="A10" s="66">
        <v>9</v>
      </c>
      <c r="B10" s="67" t="s">
        <v>1787</v>
      </c>
      <c r="C10" s="67" t="s">
        <v>194</v>
      </c>
      <c r="D10" s="68" t="s">
        <v>1797</v>
      </c>
      <c r="E10" s="69" t="s">
        <v>195</v>
      </c>
      <c r="F10" s="67" t="s">
        <v>179</v>
      </c>
      <c r="G10" s="67" t="s">
        <v>1786</v>
      </c>
      <c r="I10" s="67" t="e">
        <v>#N/A</v>
      </c>
      <c r="J10" s="67" t="str">
        <f t="shared" si="0"/>
        <v>Puno</v>
      </c>
      <c r="K10" s="67" t="s">
        <v>183</v>
      </c>
      <c r="M10" s="70" t="e">
        <f>IF(F10="Inicial  Prog No Escolariz",IF(K10="Rural 1",Q10*1.15,Q10*1.16),IF(AND(Q10&gt;=0,Q10&lt;=100),Q10+150,IF(AND(Q10&gt;=101.01,Q10&lt;=4391),Q10+140,IF(AND(Q10&gt;=4391.01,Q10&lt;=5160), Q10+130,IF(AND(Q10&gt;=5160.01,Q10&lt;=6911), Q10+110,IF(AND(Q10&gt;=6911.01,Q10&lt;=10080), Q10+90,IF(AND(Q10&gt;=1080.01,Q10&lt;=15582), Q10+85,IF(AND(Q10&gt;=15582.01,Q10&lt;=26000), Q10+80,IF(AND(Q10&gt;=26000.01, Q10&lt;=30000), Q10+50,IF(Q10&gt;=30000.01,Q10+40, "No ha ingresado datos válidos"))))))))))</f>
        <v>#N/A</v>
      </c>
      <c r="N10" s="67">
        <f t="shared" si="1"/>
        <v>9</v>
      </c>
      <c r="Q10" s="70" t="e">
        <f t="shared" si="4"/>
        <v>#N/A</v>
      </c>
      <c r="S10" s="70" t="e">
        <f t="shared" si="2"/>
        <v>#N/A</v>
      </c>
      <c r="T10" s="67" t="e">
        <f>VLOOKUP(D10,Hoja1!$G$5:$K$961,5,FALSE)</f>
        <v>#N/A</v>
      </c>
      <c r="U10" s="71">
        <f>+U9-10</f>
        <v>100</v>
      </c>
      <c r="V10" s="71">
        <v>15582.01</v>
      </c>
      <c r="W10" s="71">
        <v>26000</v>
      </c>
    </row>
    <row r="11" spans="1:23" s="67" customFormat="1">
      <c r="A11" s="66">
        <v>10</v>
      </c>
      <c r="B11" s="67" t="s">
        <v>1787</v>
      </c>
      <c r="C11" s="67" t="s">
        <v>196</v>
      </c>
      <c r="D11" s="68" t="s">
        <v>1798</v>
      </c>
      <c r="E11" s="69" t="s">
        <v>197</v>
      </c>
      <c r="F11" s="67" t="s">
        <v>179</v>
      </c>
      <c r="G11" s="67" t="s">
        <v>1786</v>
      </c>
      <c r="I11" s="67" t="e">
        <v>#N/A</v>
      </c>
      <c r="J11" s="67" t="str">
        <f t="shared" si="0"/>
        <v>Puno</v>
      </c>
      <c r="K11" s="67" t="s">
        <v>183</v>
      </c>
      <c r="M11" s="70" t="e">
        <f t="shared" ref="M11:M24" si="5">IF(F11="Inicial  Prog No Escolariz",IF(K11="Rural 1",Q11*1.15,Q11*1.16),IF(AND(Q11&gt;=0,Q11&lt;=100),Q11+150,IF(AND(Q11&gt;=101.01,Q11&lt;=4391),Q11+140,IF(AND(Q11&gt;=4391.01,Q11&lt;=5160), Q11+130,IF(AND(Q11&gt;=5160.01,Q11&lt;=6911), Q11+110,IF(AND(Q11&gt;=6911.01,Q11&lt;=10080), Q11+90,IF(AND(Q11&gt;=1080.01,Q11&lt;=15582), Q11+85,IF(AND(Q11&gt;=15582.01,Q11&lt;=26000), Q11+80,IF(AND(Q11&gt;=26000.01, Q11&lt;=30000), Q11+50,IF(Q11&gt;=30000.01,Q11+40, "No ha ingresado datos válidos"))))))))))</f>
        <v>#N/A</v>
      </c>
      <c r="N11" s="67">
        <f t="shared" si="1"/>
        <v>10</v>
      </c>
      <c r="Q11" s="70" t="e">
        <f t="shared" si="4"/>
        <v>#N/A</v>
      </c>
      <c r="S11" s="70" t="e">
        <f t="shared" si="2"/>
        <v>#N/A</v>
      </c>
      <c r="T11" s="67" t="e">
        <f>VLOOKUP(D11,Hoja1!$G$5:$K$961,5,FALSE)</f>
        <v>#N/A</v>
      </c>
    </row>
    <row r="12" spans="1:23" s="67" customFormat="1">
      <c r="A12" s="66">
        <v>11</v>
      </c>
      <c r="B12" s="67" t="s">
        <v>1787</v>
      </c>
      <c r="C12" s="67" t="s">
        <v>198</v>
      </c>
      <c r="D12" s="68" t="s">
        <v>1799</v>
      </c>
      <c r="E12" s="69" t="s">
        <v>199</v>
      </c>
      <c r="F12" s="67" t="s">
        <v>179</v>
      </c>
      <c r="G12" s="67" t="s">
        <v>1786</v>
      </c>
      <c r="I12" s="67" t="e">
        <v>#N/A</v>
      </c>
      <c r="J12" s="67" t="str">
        <f t="shared" si="0"/>
        <v>Puno</v>
      </c>
      <c r="K12" s="67" t="s">
        <v>183</v>
      </c>
      <c r="M12" s="70" t="e">
        <f t="shared" si="5"/>
        <v>#N/A</v>
      </c>
      <c r="N12" s="67">
        <f t="shared" si="1"/>
        <v>11</v>
      </c>
      <c r="Q12" s="70" t="e">
        <f t="shared" si="4"/>
        <v>#N/A</v>
      </c>
      <c r="S12" s="70" t="e">
        <f t="shared" si="2"/>
        <v>#N/A</v>
      </c>
      <c r="T12" s="67" t="e">
        <f>VLOOKUP(D12,Hoja1!$G$5:$K$961,5,FALSE)</f>
        <v>#N/A</v>
      </c>
    </row>
    <row r="13" spans="1:23" s="67" customFormat="1">
      <c r="A13" s="66">
        <v>12</v>
      </c>
      <c r="B13" s="67" t="s">
        <v>1787</v>
      </c>
      <c r="C13" s="67" t="s">
        <v>186</v>
      </c>
      <c r="D13" s="68" t="s">
        <v>1800</v>
      </c>
      <c r="E13" s="69" t="s">
        <v>187</v>
      </c>
      <c r="F13" s="67" t="s">
        <v>200</v>
      </c>
      <c r="G13" s="67" t="s">
        <v>1786</v>
      </c>
      <c r="I13" s="67" t="e">
        <v>#N/A</v>
      </c>
      <c r="J13" s="67" t="str">
        <f t="shared" si="0"/>
        <v>Puno</v>
      </c>
      <c r="K13" s="67" t="s">
        <v>2176</v>
      </c>
      <c r="M13" s="70" t="e">
        <f t="shared" si="5"/>
        <v>#N/A</v>
      </c>
      <c r="N13" s="67">
        <f t="shared" si="1"/>
        <v>12</v>
      </c>
      <c r="Q13" s="70" t="e">
        <f t="shared" si="4"/>
        <v>#N/A</v>
      </c>
      <c r="S13" s="70" t="e">
        <f t="shared" si="2"/>
        <v>#N/A</v>
      </c>
      <c r="T13" s="67" t="e">
        <f>VLOOKUP(D13,Hoja1!$G$5:$K$961,5,FALSE)</f>
        <v>#N/A</v>
      </c>
    </row>
    <row r="14" spans="1:23" s="67" customFormat="1">
      <c r="A14" s="66">
        <v>13</v>
      </c>
      <c r="B14" s="67" t="s">
        <v>1787</v>
      </c>
      <c r="C14" s="67" t="s">
        <v>188</v>
      </c>
      <c r="D14" s="68" t="s">
        <v>1801</v>
      </c>
      <c r="E14" s="69" t="s">
        <v>1793</v>
      </c>
      <c r="F14" s="67" t="s">
        <v>200</v>
      </c>
      <c r="G14" s="67" t="s">
        <v>1786</v>
      </c>
      <c r="I14" s="67" t="e">
        <v>#N/A</v>
      </c>
      <c r="J14" s="67" t="str">
        <f t="shared" si="0"/>
        <v>Puno</v>
      </c>
      <c r="K14" s="67" t="s">
        <v>2176</v>
      </c>
      <c r="M14" s="70" t="e">
        <f t="shared" si="5"/>
        <v>#N/A</v>
      </c>
      <c r="N14" s="67">
        <f t="shared" si="1"/>
        <v>13</v>
      </c>
      <c r="Q14" s="70" t="e">
        <f t="shared" si="4"/>
        <v>#N/A</v>
      </c>
      <c r="S14" s="70" t="e">
        <f t="shared" si="2"/>
        <v>#N/A</v>
      </c>
      <c r="T14" s="67" t="e">
        <f>VLOOKUP(D14,Hoja1!$G$5:$K$961,5,FALSE)</f>
        <v>#N/A</v>
      </c>
    </row>
    <row r="15" spans="1:23" s="67" customFormat="1">
      <c r="A15" s="66">
        <v>14</v>
      </c>
      <c r="B15" s="67" t="s">
        <v>1787</v>
      </c>
      <c r="C15" s="67" t="s">
        <v>191</v>
      </c>
      <c r="D15" s="68" t="s">
        <v>1802</v>
      </c>
      <c r="E15" s="69" t="s">
        <v>192</v>
      </c>
      <c r="F15" s="67" t="s">
        <v>200</v>
      </c>
      <c r="G15" s="67" t="s">
        <v>1786</v>
      </c>
      <c r="I15" s="67" t="e">
        <v>#N/A</v>
      </c>
      <c r="J15" s="67" t="str">
        <f t="shared" si="0"/>
        <v>Puno</v>
      </c>
      <c r="K15" s="67" t="s">
        <v>183</v>
      </c>
      <c r="M15" s="70" t="e">
        <f t="shared" si="5"/>
        <v>#N/A</v>
      </c>
      <c r="N15" s="67">
        <f t="shared" si="1"/>
        <v>14</v>
      </c>
      <c r="Q15" s="70" t="e">
        <f t="shared" si="4"/>
        <v>#N/A</v>
      </c>
      <c r="S15" s="70" t="e">
        <f t="shared" si="2"/>
        <v>#N/A</v>
      </c>
      <c r="T15" s="67" t="e">
        <f>VLOOKUP(D15,Hoja1!$G$5:$K$961,5,FALSE)</f>
        <v>#N/A</v>
      </c>
    </row>
    <row r="16" spans="1:23" s="67" customFormat="1">
      <c r="A16" s="66">
        <v>15</v>
      </c>
      <c r="B16" s="67" t="s">
        <v>1787</v>
      </c>
      <c r="C16" s="67" t="s">
        <v>1795</v>
      </c>
      <c r="D16" s="68" t="s">
        <v>1803</v>
      </c>
      <c r="E16" s="69" t="s">
        <v>193</v>
      </c>
      <c r="F16" s="67" t="s">
        <v>200</v>
      </c>
      <c r="G16" s="67" t="s">
        <v>1786</v>
      </c>
      <c r="I16" s="67" t="e">
        <v>#N/A</v>
      </c>
      <c r="J16" s="67" t="str">
        <f t="shared" si="0"/>
        <v>Puno</v>
      </c>
      <c r="K16" s="67" t="s">
        <v>183</v>
      </c>
      <c r="M16" s="70" t="e">
        <f t="shared" si="5"/>
        <v>#N/A</v>
      </c>
      <c r="N16" s="67">
        <f t="shared" si="1"/>
        <v>15</v>
      </c>
      <c r="Q16" s="70" t="e">
        <f t="shared" si="4"/>
        <v>#N/A</v>
      </c>
      <c r="S16" s="70" t="e">
        <f t="shared" si="2"/>
        <v>#N/A</v>
      </c>
      <c r="T16" s="67" t="e">
        <f>VLOOKUP(D16,Hoja1!$G$5:$K$961,5,FALSE)</f>
        <v>#N/A</v>
      </c>
    </row>
    <row r="17" spans="1:20" s="67" customFormat="1">
      <c r="A17" s="66">
        <v>16</v>
      </c>
      <c r="B17" s="67" t="s">
        <v>1787</v>
      </c>
      <c r="C17" s="67" t="s">
        <v>198</v>
      </c>
      <c r="D17" s="68" t="s">
        <v>1804</v>
      </c>
      <c r="E17" s="69" t="s">
        <v>199</v>
      </c>
      <c r="F17" s="67" t="s">
        <v>200</v>
      </c>
      <c r="G17" s="67" t="s">
        <v>1786</v>
      </c>
      <c r="I17" s="67" t="e">
        <v>#N/A</v>
      </c>
      <c r="J17" s="67" t="str">
        <f t="shared" si="0"/>
        <v>Puno</v>
      </c>
      <c r="K17" s="67" t="s">
        <v>2176</v>
      </c>
      <c r="M17" s="70" t="e">
        <f t="shared" si="5"/>
        <v>#N/A</v>
      </c>
      <c r="N17" s="67">
        <f t="shared" si="1"/>
        <v>16</v>
      </c>
      <c r="Q17" s="70" t="e">
        <f t="shared" si="4"/>
        <v>#N/A</v>
      </c>
      <c r="S17" s="70" t="e">
        <f t="shared" si="2"/>
        <v>#N/A</v>
      </c>
      <c r="T17" s="67" t="e">
        <f>VLOOKUP(D17,Hoja1!$G$5:$K$961,5,FALSE)</f>
        <v>#N/A</v>
      </c>
    </row>
    <row r="18" spans="1:20" s="67" customFormat="1">
      <c r="A18" s="66">
        <v>1</v>
      </c>
      <c r="B18" s="67" t="s">
        <v>180</v>
      </c>
      <c r="C18" s="67" t="s">
        <v>628</v>
      </c>
      <c r="D18" s="72" t="s">
        <v>1805</v>
      </c>
      <c r="E18" s="69" t="s">
        <v>1806</v>
      </c>
      <c r="F18" s="67" t="s">
        <v>1807</v>
      </c>
      <c r="G18" s="67" t="s">
        <v>1808</v>
      </c>
      <c r="H18" s="67" t="s">
        <v>205</v>
      </c>
      <c r="I18" s="67" t="e">
        <v>#N/A</v>
      </c>
      <c r="J18" s="67" t="str">
        <f t="shared" si="0"/>
        <v>PUNO</v>
      </c>
      <c r="K18" s="67" t="s">
        <v>183</v>
      </c>
      <c r="M18" s="70" t="e">
        <f t="shared" si="5"/>
        <v>#N/A</v>
      </c>
      <c r="N18" s="67">
        <f t="shared" si="1"/>
        <v>1</v>
      </c>
      <c r="Q18" s="70" t="e">
        <f t="shared" si="4"/>
        <v>#N/A</v>
      </c>
      <c r="S18" s="70" t="e">
        <f t="shared" si="2"/>
        <v>#N/A</v>
      </c>
      <c r="T18" s="67" t="e">
        <f>VLOOKUP(D18,Hoja1!$G$5:$K$961,5,FALSE)</f>
        <v>#N/A</v>
      </c>
    </row>
    <row r="19" spans="1:20" s="67" customFormat="1">
      <c r="A19" s="66">
        <v>2</v>
      </c>
      <c r="B19" s="67" t="s">
        <v>180</v>
      </c>
      <c r="C19" s="67" t="s">
        <v>554</v>
      </c>
      <c r="D19" s="72" t="s">
        <v>1809</v>
      </c>
      <c r="E19" s="69" t="s">
        <v>1810</v>
      </c>
      <c r="F19" s="67" t="s">
        <v>1811</v>
      </c>
      <c r="G19" s="67" t="s">
        <v>1808</v>
      </c>
      <c r="H19" s="67" t="s">
        <v>205</v>
      </c>
      <c r="I19" s="67" t="e">
        <v>#N/A</v>
      </c>
      <c r="J19" s="67" t="str">
        <f t="shared" si="0"/>
        <v>PUNO</v>
      </c>
      <c r="K19" s="67" t="s">
        <v>183</v>
      </c>
      <c r="M19" s="70" t="e">
        <f t="shared" si="5"/>
        <v>#N/A</v>
      </c>
      <c r="N19" s="67">
        <f t="shared" si="1"/>
        <v>2</v>
      </c>
      <c r="Q19" s="70" t="e">
        <f t="shared" si="4"/>
        <v>#N/A</v>
      </c>
      <c r="S19" s="70" t="e">
        <f t="shared" si="2"/>
        <v>#N/A</v>
      </c>
      <c r="T19" s="67" t="e">
        <f>VLOOKUP(D19,Hoja1!$G$5:$K$961,5,FALSE)</f>
        <v>#N/A</v>
      </c>
    </row>
    <row r="20" spans="1:20" s="67" customFormat="1">
      <c r="A20" s="66">
        <v>3</v>
      </c>
      <c r="B20" s="67" t="s">
        <v>180</v>
      </c>
      <c r="C20" s="67" t="s">
        <v>564</v>
      </c>
      <c r="D20" s="72" t="s">
        <v>1812</v>
      </c>
      <c r="E20" s="69" t="s">
        <v>1813</v>
      </c>
      <c r="F20" s="67" t="s">
        <v>1811</v>
      </c>
      <c r="G20" s="67" t="s">
        <v>1808</v>
      </c>
      <c r="H20" s="67" t="s">
        <v>205</v>
      </c>
      <c r="I20" s="67" t="e">
        <v>#N/A</v>
      </c>
      <c r="J20" s="67" t="str">
        <f t="shared" si="0"/>
        <v>PUNO</v>
      </c>
      <c r="K20" s="67" t="s">
        <v>183</v>
      </c>
      <c r="M20" s="70" t="e">
        <f t="shared" si="5"/>
        <v>#N/A</v>
      </c>
      <c r="N20" s="67">
        <f t="shared" si="1"/>
        <v>3</v>
      </c>
      <c r="Q20" s="70" t="e">
        <f t="shared" si="4"/>
        <v>#N/A</v>
      </c>
      <c r="S20" s="70" t="e">
        <f t="shared" si="2"/>
        <v>#N/A</v>
      </c>
      <c r="T20" s="67" t="e">
        <f>VLOOKUP(D20,Hoja1!$G$5:$K$961,5,FALSE)</f>
        <v>#N/A</v>
      </c>
    </row>
    <row r="21" spans="1:20" s="67" customFormat="1">
      <c r="A21" s="66">
        <v>4</v>
      </c>
      <c r="B21" s="67" t="s">
        <v>180</v>
      </c>
      <c r="C21" s="67" t="s">
        <v>554</v>
      </c>
      <c r="D21" s="72" t="s">
        <v>1814</v>
      </c>
      <c r="E21" s="69" t="s">
        <v>1810</v>
      </c>
      <c r="F21" s="67" t="s">
        <v>1815</v>
      </c>
      <c r="G21" s="67" t="s">
        <v>1808</v>
      </c>
      <c r="H21" s="67" t="s">
        <v>205</v>
      </c>
      <c r="I21" s="67" t="e">
        <v>#N/A</v>
      </c>
      <c r="J21" s="67" t="str">
        <f t="shared" si="0"/>
        <v>PUNO</v>
      </c>
      <c r="K21" s="67" t="s">
        <v>183</v>
      </c>
      <c r="M21" s="70" t="e">
        <f t="shared" si="5"/>
        <v>#N/A</v>
      </c>
      <c r="N21" s="67">
        <f t="shared" si="1"/>
        <v>4</v>
      </c>
      <c r="Q21" s="70" t="e">
        <f t="shared" si="4"/>
        <v>#N/A</v>
      </c>
      <c r="S21" s="70" t="e">
        <f t="shared" si="2"/>
        <v>#N/A</v>
      </c>
      <c r="T21" s="67" t="e">
        <f>VLOOKUP(D21,Hoja1!$G$5:$K$961,5,FALSE)</f>
        <v>#N/A</v>
      </c>
    </row>
    <row r="22" spans="1:20" s="67" customFormat="1">
      <c r="A22" s="66">
        <v>5</v>
      </c>
      <c r="B22" s="67" t="s">
        <v>180</v>
      </c>
      <c r="C22" s="67" t="s">
        <v>564</v>
      </c>
      <c r="D22" s="72" t="s">
        <v>1816</v>
      </c>
      <c r="E22" s="69" t="s">
        <v>1813</v>
      </c>
      <c r="F22" s="67" t="s">
        <v>1815</v>
      </c>
      <c r="G22" s="67" t="s">
        <v>1808</v>
      </c>
      <c r="H22" s="67" t="s">
        <v>205</v>
      </c>
      <c r="I22" s="67" t="e">
        <v>#N/A</v>
      </c>
      <c r="J22" s="67" t="str">
        <f t="shared" si="0"/>
        <v>PUNO</v>
      </c>
      <c r="K22" s="67" t="s">
        <v>183</v>
      </c>
      <c r="M22" s="70" t="e">
        <f t="shared" si="5"/>
        <v>#N/A</v>
      </c>
      <c r="N22" s="67">
        <f t="shared" si="1"/>
        <v>5</v>
      </c>
      <c r="Q22" s="70" t="e">
        <f t="shared" si="4"/>
        <v>#N/A</v>
      </c>
      <c r="S22" s="70" t="e">
        <f t="shared" si="2"/>
        <v>#N/A</v>
      </c>
      <c r="T22" s="67" t="e">
        <f>VLOOKUP(D22,Hoja1!$G$5:$K$961,5,FALSE)</f>
        <v>#N/A</v>
      </c>
    </row>
    <row r="23" spans="1:20" s="67" customFormat="1">
      <c r="A23" s="66">
        <v>1</v>
      </c>
      <c r="B23" s="67" t="s">
        <v>180</v>
      </c>
      <c r="C23" s="67" t="s">
        <v>628</v>
      </c>
      <c r="D23" s="72" t="s">
        <v>629</v>
      </c>
      <c r="E23" s="69" t="s">
        <v>630</v>
      </c>
      <c r="F23" s="67" t="s">
        <v>1817</v>
      </c>
      <c r="G23" s="67" t="s">
        <v>204</v>
      </c>
      <c r="H23" s="67" t="s">
        <v>205</v>
      </c>
      <c r="I23" s="67">
        <v>162</v>
      </c>
      <c r="J23" s="67" t="str">
        <f t="shared" si="0"/>
        <v>PUNO</v>
      </c>
      <c r="K23" s="67" t="s">
        <v>183</v>
      </c>
      <c r="L23" s="67" t="str">
        <f>+VLOOKUP(D23,[2]Instituciones!$A$2:$G$1009,7,FALSE)</f>
        <v>Urbana</v>
      </c>
      <c r="M23" s="70">
        <f t="shared" si="5"/>
        <v>2667.2</v>
      </c>
      <c r="N23" s="67">
        <f t="shared" si="1"/>
        <v>1</v>
      </c>
      <c r="Q23" s="70">
        <f t="shared" si="4"/>
        <v>2527.1999999999998</v>
      </c>
      <c r="S23" s="70">
        <f t="shared" si="2"/>
        <v>140</v>
      </c>
      <c r="T23" s="67">
        <f>VLOOKUP(D23,Hoja1!$G$5:$K$961,5,FALSE)</f>
        <v>162</v>
      </c>
    </row>
    <row r="24" spans="1:20" s="67" customFormat="1">
      <c r="A24" s="66">
        <v>2</v>
      </c>
      <c r="B24" s="67" t="s">
        <v>180</v>
      </c>
      <c r="C24" s="67" t="s">
        <v>180</v>
      </c>
      <c r="D24" s="72" t="s">
        <v>610</v>
      </c>
      <c r="E24" s="69" t="s">
        <v>1740</v>
      </c>
      <c r="F24" s="67" t="s">
        <v>1817</v>
      </c>
      <c r="G24" s="67" t="s">
        <v>204</v>
      </c>
      <c r="H24" s="67" t="s">
        <v>205</v>
      </c>
      <c r="I24" s="67">
        <v>250</v>
      </c>
      <c r="J24" s="67" t="str">
        <f t="shared" si="0"/>
        <v>PUNO</v>
      </c>
      <c r="K24" s="67" t="s">
        <v>183</v>
      </c>
      <c r="L24" s="67" t="str">
        <f>+VLOOKUP(D24,[2]Instituciones!$A$2:$G$1009,7,FALSE)</f>
        <v>Urbana</v>
      </c>
      <c r="M24" s="70">
        <f t="shared" si="5"/>
        <v>4040</v>
      </c>
      <c r="N24" s="67">
        <f t="shared" si="1"/>
        <v>2</v>
      </c>
      <c r="Q24" s="70">
        <f t="shared" si="4"/>
        <v>3900</v>
      </c>
      <c r="S24" s="70">
        <f t="shared" si="2"/>
        <v>140</v>
      </c>
      <c r="T24" s="67">
        <f>VLOOKUP(D24,Hoja1!$G$5:$K$961,5,FALSE)</f>
        <v>250</v>
      </c>
    </row>
    <row r="25" spans="1:20" s="67" customFormat="1">
      <c r="A25" s="66">
        <v>3</v>
      </c>
      <c r="B25" s="67" t="s">
        <v>201</v>
      </c>
      <c r="C25" s="67" t="s">
        <v>228</v>
      </c>
      <c r="D25" s="72" t="s">
        <v>229</v>
      </c>
      <c r="E25" s="69" t="s">
        <v>230</v>
      </c>
      <c r="F25" s="67" t="s">
        <v>1818</v>
      </c>
      <c r="G25" s="67" t="s">
        <v>204</v>
      </c>
      <c r="H25" s="67" t="s">
        <v>205</v>
      </c>
      <c r="I25" s="67">
        <v>4</v>
      </c>
      <c r="J25" s="67" t="str">
        <f t="shared" si="0"/>
        <v>ACORA</v>
      </c>
      <c r="K25" s="67" t="s">
        <v>206</v>
      </c>
      <c r="L25" s="67" t="str">
        <f>+VLOOKUP(D25,[2]Instituciones!$A$2:$G$1009,7,FALSE)</f>
        <v>Rural</v>
      </c>
      <c r="M25" s="70">
        <f>IF(F25="Inicial  Prog No Escolariz",IF(K25="Rural 1",Q25*1.15,Q25*1.16),IF(AND(Q25&gt;=0,Q25&lt;=100),Q25+150,IF(AND(Q25&gt;=101.01,Q25&lt;=4391),Q25+140,IF(AND(Q25&gt;=4391.01,Q25&lt;=5160), Q25+130,IF(AND(Q25&gt;=5160.01,Q25&lt;=6911), Q25+110,IF(AND(Q25&gt;=6911.01,Q25&lt;=10080), Q25+90,IF(AND(Q25&gt;=1080.01,Q25&lt;=15582), Q25+85,IF(AND(Q25&gt;=15582.01,Q25&lt;=26000), Q25+80,IF(AND(Q25&gt;=26000.01, Q25&lt;=30000), Q25+50,IF(Q25&gt;=30000.01,Q25+40, "No ha ingresado datos válidos"))))))))))</f>
        <v>284</v>
      </c>
      <c r="N25" s="67">
        <f t="shared" si="1"/>
        <v>3</v>
      </c>
      <c r="Q25" s="70">
        <f t="shared" si="4"/>
        <v>144</v>
      </c>
      <c r="S25" s="70">
        <f t="shared" si="2"/>
        <v>140</v>
      </c>
      <c r="T25" s="67">
        <f>VLOOKUP(D25,Hoja1!$G$5:$K$961,5,FALSE)</f>
        <v>4</v>
      </c>
    </row>
    <row r="26" spans="1:20" s="67" customFormat="1">
      <c r="A26" s="66">
        <v>4</v>
      </c>
      <c r="B26" s="67" t="s">
        <v>201</v>
      </c>
      <c r="C26" s="67" t="s">
        <v>212</v>
      </c>
      <c r="D26" s="72" t="s">
        <v>213</v>
      </c>
      <c r="E26" s="69" t="s">
        <v>1819</v>
      </c>
      <c r="F26" s="67" t="s">
        <v>1818</v>
      </c>
      <c r="G26" s="67" t="s">
        <v>204</v>
      </c>
      <c r="H26" s="67" t="s">
        <v>205</v>
      </c>
      <c r="I26" s="67">
        <v>13</v>
      </c>
      <c r="J26" s="67" t="str">
        <f t="shared" si="0"/>
        <v>ACORA</v>
      </c>
      <c r="K26" s="67" t="s">
        <v>2174</v>
      </c>
      <c r="L26" s="67" t="str">
        <f>+VLOOKUP(D26,[2]Instituciones!$A$2:$G$1009,7,FALSE)</f>
        <v>Rural</v>
      </c>
      <c r="M26" s="70">
        <f>IF(F26="Inicial  Prog No Escolariz",IF(K26="Rural 1",Q26*1.15,Q26*1.16),IF(AND(Q26&gt;=0,Q26&lt;=100),Q26+150,IF(AND(Q26&gt;=101.01,Q26&lt;=4391),Q26+140,IF(AND(Q26&gt;=4391.01,Q26&lt;=5160), Q26+130,IF(AND(Q26&gt;=5160.01,Q26&lt;=6911), Q26+110,IF(AND(Q26&gt;=6911.01,Q26&lt;=10080), Q26+90,IF(AND(Q26&gt;=1080.01,Q26&lt;=15582), Q26+85,IF(AND(Q26&gt;=15582.01,Q26&lt;=26000), Q26+80,IF(AND(Q26&gt;=26000.01, Q26&lt;=30000), Q26+50,IF(Q26&gt;=30000.01,Q26+40, "No ha ingresado datos válidos"))))))))))</f>
        <v>530</v>
      </c>
      <c r="N26" s="67">
        <f t="shared" si="1"/>
        <v>4</v>
      </c>
      <c r="Q26" s="70">
        <f t="shared" si="4"/>
        <v>390</v>
      </c>
      <c r="S26" s="70">
        <f t="shared" si="2"/>
        <v>140</v>
      </c>
      <c r="T26" s="67">
        <f>VLOOKUP(D26,Hoja1!$G$5:$K$961,5,FALSE)</f>
        <v>13</v>
      </c>
    </row>
    <row r="27" spans="1:20" s="67" customFormat="1">
      <c r="A27" s="66">
        <v>5</v>
      </c>
      <c r="B27" s="67" t="s">
        <v>201</v>
      </c>
      <c r="C27" s="67" t="s">
        <v>231</v>
      </c>
      <c r="D27" s="72" t="s">
        <v>232</v>
      </c>
      <c r="E27" s="69" t="s">
        <v>233</v>
      </c>
      <c r="F27" s="67" t="s">
        <v>1818</v>
      </c>
      <c r="G27" s="67" t="s">
        <v>204</v>
      </c>
      <c r="H27" s="67" t="s">
        <v>205</v>
      </c>
      <c r="I27" s="67">
        <v>7</v>
      </c>
      <c r="J27" s="67" t="str">
        <f t="shared" si="0"/>
        <v>ACORA</v>
      </c>
      <c r="K27" s="67" t="s">
        <v>2173</v>
      </c>
      <c r="L27" s="67" t="str">
        <f>+VLOOKUP(D27,[2]Instituciones!$A$2:$G$1009,7,FALSE)</f>
        <v>Rural</v>
      </c>
      <c r="M27" s="70">
        <f t="shared" ref="M27:M31" si="6">IF(F27="Inicial  Prog No Escolariz",IF(K27="Rural 1",Q27*1.15,Q27*1.16),IF(AND(Q27&gt;=0,Q27&lt;=100),Q27+150,IF(AND(Q27&gt;=101.01,Q27&lt;=4391),Q27+140,IF(AND(Q27&gt;=4391.01,Q27&lt;=5160), Q27+130,IF(AND(Q27&gt;=5160.01,Q27&lt;=6911), Q27+110,IF(AND(Q27&gt;=6911.01,Q27&lt;=10080), Q27+90,IF(AND(Q27&gt;=1080.01,Q27&lt;=15582), Q27+85,IF(AND(Q27&gt;=15582.01,Q27&lt;=26000), Q27+80,IF(AND(Q27&gt;=26000.01, Q27&lt;=30000), Q27+50,IF(Q27&gt;=30000.01,Q27+40, "No ha ingresado datos válidos"))))))))))</f>
        <v>434</v>
      </c>
      <c r="N27" s="67">
        <f t="shared" si="1"/>
        <v>5</v>
      </c>
      <c r="Q27" s="70">
        <f t="shared" si="4"/>
        <v>294</v>
      </c>
      <c r="S27" s="70">
        <f t="shared" si="2"/>
        <v>140</v>
      </c>
      <c r="T27" s="67">
        <f>VLOOKUP(D27,Hoja1!$G$5:$K$961,5,FALSE)</f>
        <v>7</v>
      </c>
    </row>
    <row r="28" spans="1:20" s="67" customFormat="1">
      <c r="A28" s="66">
        <v>6</v>
      </c>
      <c r="B28" s="67" t="s">
        <v>201</v>
      </c>
      <c r="C28" s="67" t="s">
        <v>234</v>
      </c>
      <c r="D28" s="72" t="s">
        <v>235</v>
      </c>
      <c r="E28" s="69" t="s">
        <v>236</v>
      </c>
      <c r="F28" s="67" t="s">
        <v>1818</v>
      </c>
      <c r="G28" s="67" t="s">
        <v>204</v>
      </c>
      <c r="H28" s="67" t="s">
        <v>205</v>
      </c>
      <c r="I28" s="67">
        <v>4</v>
      </c>
      <c r="J28" s="67" t="str">
        <f t="shared" si="0"/>
        <v>ACORA</v>
      </c>
      <c r="K28" s="67" t="s">
        <v>2174</v>
      </c>
      <c r="L28" s="67" t="str">
        <f>+VLOOKUP(D28,[2]Instituciones!$A$2:$G$1009,7,FALSE)</f>
        <v>Rural</v>
      </c>
      <c r="M28" s="70">
        <f t="shared" si="6"/>
        <v>260</v>
      </c>
      <c r="N28" s="67">
        <f t="shared" si="1"/>
        <v>6</v>
      </c>
      <c r="Q28" s="70">
        <f t="shared" si="4"/>
        <v>120</v>
      </c>
      <c r="S28" s="70">
        <f t="shared" si="2"/>
        <v>140</v>
      </c>
      <c r="T28" s="67">
        <f>VLOOKUP(D28,Hoja1!$G$5:$K$961,5,FALSE)</f>
        <v>4</v>
      </c>
    </row>
    <row r="29" spans="1:20" s="67" customFormat="1">
      <c r="A29" s="66">
        <v>7</v>
      </c>
      <c r="B29" s="67" t="s">
        <v>201</v>
      </c>
      <c r="C29" s="67" t="s">
        <v>237</v>
      </c>
      <c r="D29" s="72" t="s">
        <v>238</v>
      </c>
      <c r="E29" s="69" t="s">
        <v>239</v>
      </c>
      <c r="F29" s="67" t="s">
        <v>1818</v>
      </c>
      <c r="G29" s="67" t="s">
        <v>204</v>
      </c>
      <c r="H29" s="67" t="s">
        <v>205</v>
      </c>
      <c r="I29" s="67">
        <v>4</v>
      </c>
      <c r="J29" s="67" t="str">
        <f t="shared" si="0"/>
        <v>ACORA</v>
      </c>
      <c r="K29" s="67" t="s">
        <v>206</v>
      </c>
      <c r="L29" s="67" t="str">
        <f>+VLOOKUP(D29,[2]Instituciones!$A$2:$G$1009,7,FALSE)</f>
        <v>Rural</v>
      </c>
      <c r="M29" s="70">
        <f t="shared" si="6"/>
        <v>284</v>
      </c>
      <c r="N29" s="67">
        <f t="shared" si="1"/>
        <v>7</v>
      </c>
      <c r="Q29" s="70">
        <f t="shared" si="4"/>
        <v>144</v>
      </c>
      <c r="S29" s="70">
        <f t="shared" si="2"/>
        <v>140</v>
      </c>
      <c r="T29" s="67">
        <f>VLOOKUP(D29,Hoja1!$G$5:$K$961,5,FALSE)</f>
        <v>4</v>
      </c>
    </row>
    <row r="30" spans="1:20" s="67" customFormat="1">
      <c r="A30" s="66">
        <v>8</v>
      </c>
      <c r="B30" s="67" t="s">
        <v>201</v>
      </c>
      <c r="C30" s="67" t="s">
        <v>214</v>
      </c>
      <c r="D30" s="72" t="s">
        <v>215</v>
      </c>
      <c r="E30" s="69" t="s">
        <v>1820</v>
      </c>
      <c r="F30" s="67" t="s">
        <v>1818</v>
      </c>
      <c r="G30" s="67" t="s">
        <v>204</v>
      </c>
      <c r="H30" s="67" t="s">
        <v>205</v>
      </c>
      <c r="I30" s="67">
        <v>11</v>
      </c>
      <c r="J30" s="67" t="str">
        <f t="shared" si="0"/>
        <v>ACORA</v>
      </c>
      <c r="K30" s="67" t="s">
        <v>206</v>
      </c>
      <c r="L30" s="67" t="str">
        <f>+VLOOKUP(D30,[2]Instituciones!$A$2:$G$1009,7,FALSE)</f>
        <v>Rural</v>
      </c>
      <c r="M30" s="70">
        <f t="shared" si="6"/>
        <v>536</v>
      </c>
      <c r="N30" s="67">
        <f t="shared" si="1"/>
        <v>8</v>
      </c>
      <c r="Q30" s="70">
        <f t="shared" si="4"/>
        <v>396</v>
      </c>
      <c r="S30" s="70">
        <f t="shared" si="2"/>
        <v>140</v>
      </c>
      <c r="T30" s="67">
        <f>VLOOKUP(D30,Hoja1!$G$5:$K$961,5,FALSE)</f>
        <v>11</v>
      </c>
    </row>
    <row r="31" spans="1:20" s="67" customFormat="1">
      <c r="A31" s="66">
        <v>9</v>
      </c>
      <c r="B31" s="67" t="s">
        <v>201</v>
      </c>
      <c r="C31" s="67" t="s">
        <v>216</v>
      </c>
      <c r="D31" s="72" t="s">
        <v>217</v>
      </c>
      <c r="E31" s="69" t="s">
        <v>1821</v>
      </c>
      <c r="F31" s="67" t="s">
        <v>1818</v>
      </c>
      <c r="G31" s="67" t="s">
        <v>204</v>
      </c>
      <c r="H31" s="67" t="s">
        <v>205</v>
      </c>
      <c r="I31" s="67">
        <v>5</v>
      </c>
      <c r="J31" s="67" t="str">
        <f t="shared" si="0"/>
        <v>ACORA</v>
      </c>
      <c r="K31" s="67" t="s">
        <v>206</v>
      </c>
      <c r="L31" s="67" t="str">
        <f>+VLOOKUP(D31,[2]Instituciones!$A$2:$G$1009,7,FALSE)</f>
        <v>Rural</v>
      </c>
      <c r="M31" s="70">
        <f t="shared" si="6"/>
        <v>320</v>
      </c>
      <c r="N31" s="67">
        <f t="shared" si="1"/>
        <v>9</v>
      </c>
      <c r="Q31" s="70">
        <f t="shared" si="4"/>
        <v>180</v>
      </c>
      <c r="S31" s="70">
        <f t="shared" si="2"/>
        <v>140</v>
      </c>
      <c r="T31" s="67">
        <f>VLOOKUP(D31,Hoja1!$G$5:$K$961,5,FALSE)</f>
        <v>5</v>
      </c>
    </row>
    <row r="32" spans="1:20" s="67" customFormat="1">
      <c r="A32" s="66">
        <v>10</v>
      </c>
      <c r="B32" s="67" t="s">
        <v>201</v>
      </c>
      <c r="C32" s="67" t="s">
        <v>240</v>
      </c>
      <c r="D32" s="72" t="s">
        <v>241</v>
      </c>
      <c r="E32" s="69" t="s">
        <v>242</v>
      </c>
      <c r="F32" s="67" t="s">
        <v>1818</v>
      </c>
      <c r="G32" s="67" t="s">
        <v>204</v>
      </c>
      <c r="H32" s="67" t="s">
        <v>205</v>
      </c>
      <c r="I32" s="67">
        <v>13</v>
      </c>
      <c r="J32" s="67" t="str">
        <f t="shared" si="0"/>
        <v>ACORA</v>
      </c>
      <c r="K32" s="67" t="s">
        <v>2174</v>
      </c>
      <c r="L32" s="67" t="str">
        <f>+VLOOKUP(D32,[2]Instituciones!$A$2:$G$1009,7,FALSE)</f>
        <v>Rural</v>
      </c>
      <c r="M32" s="70">
        <f>IF(F32="Inicial  Prog No Escolariz",IF(K32="Rural 1",Q32*1.15,Q32*1.16),IF(AND(Q32&gt;=0,Q32&lt;=100),Q32+150,IF(AND(Q32&gt;=101.01,Q32&lt;=4391),Q32+140,IF(AND(Q32&gt;=4391.01,Q32&lt;=5160), Q32+130,IF(AND(Q32&gt;=5160.01,Q32&lt;=6911), Q32+110,IF(AND(Q32&gt;=6911.01,Q32&lt;=10080), Q32+90,IF(AND(Q32&gt;=1080.01,Q32&lt;=15582), Q32+85,IF(AND(Q32&gt;=15582.01,Q32&lt;=26000), Q32+80,IF(AND(Q32&gt;=26000.01, Q32&lt;=30000), Q32+50,IF(Q32&gt;=30000.01,Q32+40, "No ha ingresado datos válidos"))))))))))</f>
        <v>530</v>
      </c>
      <c r="N32" s="67">
        <f t="shared" si="1"/>
        <v>10</v>
      </c>
      <c r="Q32" s="70">
        <f t="shared" si="4"/>
        <v>390</v>
      </c>
      <c r="S32" s="70">
        <f t="shared" si="2"/>
        <v>140</v>
      </c>
      <c r="T32" s="67">
        <f>VLOOKUP(D32,Hoja1!$G$5:$K$961,5,FALSE)</f>
        <v>13</v>
      </c>
    </row>
    <row r="33" spans="1:20" s="67" customFormat="1">
      <c r="A33" s="66">
        <v>11</v>
      </c>
      <c r="B33" s="67" t="s">
        <v>201</v>
      </c>
      <c r="C33" s="67" t="s">
        <v>243</v>
      </c>
      <c r="D33" s="72" t="s">
        <v>244</v>
      </c>
      <c r="E33" s="69" t="s">
        <v>245</v>
      </c>
      <c r="F33" s="67" t="s">
        <v>1818</v>
      </c>
      <c r="G33" s="67" t="s">
        <v>204</v>
      </c>
      <c r="H33" s="67" t="s">
        <v>205</v>
      </c>
      <c r="I33" s="67">
        <v>9</v>
      </c>
      <c r="J33" s="67" t="str">
        <f t="shared" si="0"/>
        <v>ACORA</v>
      </c>
      <c r="K33" s="67" t="s">
        <v>2174</v>
      </c>
      <c r="L33" s="67" t="str">
        <f>+VLOOKUP(D33,[2]Instituciones!$A$2:$G$1009,7,FALSE)</f>
        <v>Rural</v>
      </c>
      <c r="M33" s="70">
        <f>IF(F33="Inicial  Prog No Escolariz",IF(K33="Rural 1",Q33*1.15,Q33*1.16),IF(AND(Q33&gt;=0,Q33&lt;=100),Q33+150,IF(AND(Q33&gt;=101.01,Q33&lt;=4391),Q33+140,IF(AND(Q33&gt;=4391.01,Q33&lt;=5160), Q33+130,IF(AND(Q33&gt;=5160.01,Q33&lt;=6911), Q33+110,IF(AND(Q33&gt;=6911.01,Q33&lt;=10080), Q33+90,IF(AND(Q33&gt;=1080.01,Q33&lt;=15582), Q33+85,IF(AND(Q33&gt;=15582.01,Q33&lt;=26000), Q33+80,IF(AND(Q33&gt;=26000.01, Q33&lt;=30000), Q33+50,IF(Q33&gt;=30000.01,Q33+40, "No ha ingresado datos válidos"))))))))))</f>
        <v>410</v>
      </c>
      <c r="N33" s="67">
        <f t="shared" si="1"/>
        <v>11</v>
      </c>
      <c r="Q33" s="70">
        <f t="shared" si="4"/>
        <v>270</v>
      </c>
      <c r="S33" s="70">
        <f t="shared" si="2"/>
        <v>140</v>
      </c>
      <c r="T33" s="67">
        <f>VLOOKUP(D33,Hoja1!$G$5:$K$961,5,FALSE)</f>
        <v>9</v>
      </c>
    </row>
    <row r="34" spans="1:20" s="67" customFormat="1">
      <c r="A34" s="66">
        <v>12</v>
      </c>
      <c r="B34" s="67" t="s">
        <v>201</v>
      </c>
      <c r="C34" s="67" t="s">
        <v>246</v>
      </c>
      <c r="D34" s="72" t="s">
        <v>247</v>
      </c>
      <c r="E34" s="69" t="s">
        <v>248</v>
      </c>
      <c r="F34" s="67" t="s">
        <v>1818</v>
      </c>
      <c r="G34" s="67" t="s">
        <v>204</v>
      </c>
      <c r="H34" s="67" t="s">
        <v>205</v>
      </c>
      <c r="I34" s="67">
        <v>17</v>
      </c>
      <c r="J34" s="67" t="str">
        <f t="shared" si="0"/>
        <v>ACORA</v>
      </c>
      <c r="K34" s="67" t="s">
        <v>2174</v>
      </c>
      <c r="L34" s="67" t="str">
        <f>+VLOOKUP(D34,[2]Instituciones!$A$2:$G$1009,7,FALSE)</f>
        <v>Rural</v>
      </c>
      <c r="M34" s="70">
        <f t="shared" ref="M34:M36" si="7">IF(F34="Inicial  Prog No Escolariz",IF(K34="Rural 1",Q34*1.15,Q34*1.16),IF(AND(Q34&gt;=0,Q34&lt;=100),Q34+150,IF(AND(Q34&gt;=101.01,Q34&lt;=4391),Q34+140,IF(AND(Q34&gt;=4391.01,Q34&lt;=5160), Q34+130,IF(AND(Q34&gt;=5160.01,Q34&lt;=6911), Q34+110,IF(AND(Q34&gt;=6911.01,Q34&lt;=10080), Q34+90,IF(AND(Q34&gt;=1080.01,Q34&lt;=15582), Q34+85,IF(AND(Q34&gt;=15582.01,Q34&lt;=26000), Q34+80,IF(AND(Q34&gt;=26000.01, Q34&lt;=30000), Q34+50,IF(Q34&gt;=30000.01,Q34+40, "No ha ingresado datos válidos"))))))))))</f>
        <v>650</v>
      </c>
      <c r="N34" s="67">
        <f t="shared" si="1"/>
        <v>12</v>
      </c>
      <c r="Q34" s="70">
        <f t="shared" si="4"/>
        <v>510</v>
      </c>
      <c r="S34" s="70">
        <f t="shared" si="2"/>
        <v>140</v>
      </c>
      <c r="T34" s="67">
        <f>VLOOKUP(D34,Hoja1!$G$5:$K$961,5,FALSE)</f>
        <v>17</v>
      </c>
    </row>
    <row r="35" spans="1:20" s="67" customFormat="1">
      <c r="A35" s="66">
        <v>13</v>
      </c>
      <c r="B35" s="67" t="s">
        <v>201</v>
      </c>
      <c r="C35" s="67" t="s">
        <v>249</v>
      </c>
      <c r="D35" s="72" t="s">
        <v>250</v>
      </c>
      <c r="E35" s="69" t="s">
        <v>251</v>
      </c>
      <c r="F35" s="67" t="s">
        <v>1818</v>
      </c>
      <c r="G35" s="67" t="s">
        <v>204</v>
      </c>
      <c r="H35" s="67" t="s">
        <v>205</v>
      </c>
      <c r="I35" s="67">
        <v>11</v>
      </c>
      <c r="J35" s="67" t="str">
        <f t="shared" si="0"/>
        <v>ACORA</v>
      </c>
      <c r="K35" s="67" t="s">
        <v>2174</v>
      </c>
      <c r="L35" s="67" t="str">
        <f>+VLOOKUP(D35,[2]Instituciones!$A$2:$G$1009,7,FALSE)</f>
        <v>Rural</v>
      </c>
      <c r="M35" s="70">
        <f t="shared" si="7"/>
        <v>470</v>
      </c>
      <c r="N35" s="67">
        <f t="shared" si="1"/>
        <v>13</v>
      </c>
      <c r="Q35" s="70">
        <f t="shared" si="4"/>
        <v>330</v>
      </c>
      <c r="S35" s="70">
        <f t="shared" si="2"/>
        <v>140</v>
      </c>
      <c r="T35" s="67">
        <f>VLOOKUP(D35,Hoja1!$G$5:$K$961,5,FALSE)</f>
        <v>11</v>
      </c>
    </row>
    <row r="36" spans="1:20" s="67" customFormat="1">
      <c r="A36" s="66">
        <v>14</v>
      </c>
      <c r="B36" s="67" t="s">
        <v>201</v>
      </c>
      <c r="C36" s="67" t="s">
        <v>1377</v>
      </c>
      <c r="D36" s="72" t="s">
        <v>252</v>
      </c>
      <c r="E36" s="69" t="s">
        <v>253</v>
      </c>
      <c r="F36" s="67" t="s">
        <v>1818</v>
      </c>
      <c r="G36" s="67" t="s">
        <v>204</v>
      </c>
      <c r="H36" s="67" t="s">
        <v>205</v>
      </c>
      <c r="I36" s="67">
        <v>6</v>
      </c>
      <c r="J36" s="67" t="str">
        <f t="shared" si="0"/>
        <v>ACORA</v>
      </c>
      <c r="K36" s="67" t="s">
        <v>2174</v>
      </c>
      <c r="L36" s="67" t="str">
        <f>+VLOOKUP(D36,[2]Instituciones!$A$2:$G$1009,7,FALSE)</f>
        <v>Rural</v>
      </c>
      <c r="M36" s="70">
        <f t="shared" si="7"/>
        <v>320</v>
      </c>
      <c r="N36" s="67">
        <f t="shared" si="1"/>
        <v>14</v>
      </c>
      <c r="Q36" s="70">
        <f t="shared" si="4"/>
        <v>180</v>
      </c>
      <c r="S36" s="70">
        <f t="shared" si="2"/>
        <v>140</v>
      </c>
      <c r="T36" s="67">
        <f>VLOOKUP(D36,Hoja1!$G$5:$K$961,5,FALSE)</f>
        <v>6</v>
      </c>
    </row>
    <row r="37" spans="1:20" s="67" customFormat="1">
      <c r="A37" s="66">
        <v>15</v>
      </c>
      <c r="B37" s="67" t="s">
        <v>201</v>
      </c>
      <c r="C37" s="67" t="s">
        <v>254</v>
      </c>
      <c r="D37" s="72" t="s">
        <v>255</v>
      </c>
      <c r="E37" s="69" t="s">
        <v>256</v>
      </c>
      <c r="F37" s="67" t="s">
        <v>1818</v>
      </c>
      <c r="G37" s="67" t="s">
        <v>204</v>
      </c>
      <c r="H37" s="67" t="s">
        <v>205</v>
      </c>
      <c r="I37" s="67">
        <v>3</v>
      </c>
      <c r="J37" s="67" t="str">
        <f t="shared" si="0"/>
        <v>ACORA</v>
      </c>
      <c r="K37" s="67" t="s">
        <v>206</v>
      </c>
      <c r="L37" s="67" t="str">
        <f>+VLOOKUP(D37,[2]Instituciones!$A$2:$G$1009,7,FALSE)</f>
        <v>Rural</v>
      </c>
      <c r="M37" s="70">
        <f>IF(F37="Inicial  Prog No Escolariz",IF(K37="Rural 1",Q37*1.15,Q37*1.16),IF(AND(Q37&gt;=0,Q37&lt;=100),Q37+150,IF(AND(Q37&gt;=101.01,Q37&lt;=4391),Q37+140,IF(AND(Q37&gt;=4391.01,Q37&lt;=5160), Q37+130,IF(AND(Q37&gt;=5160.01,Q37&lt;=6911), Q37+110,IF(AND(Q37&gt;=6911.01,Q37&lt;=10080), Q37+90,IF(AND(Q37&gt;=1080.01,Q37&lt;=15582), Q37+85,IF(AND(Q37&gt;=15582.01,Q37&lt;=26000), Q37+80,IF(AND(Q37&gt;=26000.01, Q37&lt;=30000), Q37+50,IF(Q37&gt;=30000.01,Q37+40, "No ha ingresado datos válidos"))))))))))</f>
        <v>248</v>
      </c>
      <c r="N37" s="67">
        <f t="shared" si="1"/>
        <v>15</v>
      </c>
      <c r="Q37" s="70">
        <f t="shared" si="4"/>
        <v>108</v>
      </c>
      <c r="S37" s="70">
        <f t="shared" si="2"/>
        <v>140</v>
      </c>
      <c r="T37" s="67">
        <f>VLOOKUP(D37,Hoja1!$G$5:$K$961,5,FALSE)</f>
        <v>3</v>
      </c>
    </row>
    <row r="38" spans="1:20" s="67" customFormat="1">
      <c r="A38" s="66">
        <v>16</v>
      </c>
      <c r="B38" s="67" t="s">
        <v>201</v>
      </c>
      <c r="C38" s="67" t="s">
        <v>257</v>
      </c>
      <c r="D38" s="72" t="s">
        <v>258</v>
      </c>
      <c r="E38" s="69" t="s">
        <v>259</v>
      </c>
      <c r="F38" s="67" t="s">
        <v>1818</v>
      </c>
      <c r="G38" s="67" t="s">
        <v>204</v>
      </c>
      <c r="H38" s="67" t="s">
        <v>205</v>
      </c>
      <c r="I38" s="67">
        <v>7</v>
      </c>
      <c r="J38" s="67" t="str">
        <f t="shared" si="0"/>
        <v>ACORA</v>
      </c>
      <c r="K38" s="67" t="s">
        <v>206</v>
      </c>
      <c r="L38" s="67" t="str">
        <f>+VLOOKUP(D38,[2]Instituciones!$A$2:$G$1009,7,FALSE)</f>
        <v>Rural</v>
      </c>
      <c r="M38" s="70">
        <f>IF(F38="Inicial  Prog No Escolariz",IF(K38="Rural 1",Q38*1.15,Q38*1.16),IF(AND(Q38&gt;=0,Q38&lt;=100),Q38+150,IF(AND(Q38&gt;=101.01,Q38&lt;=4391),Q38+140,IF(AND(Q38&gt;=4391.01,Q38&lt;=5160), Q38+130,IF(AND(Q38&gt;=5160.01,Q38&lt;=6911), Q38+110,IF(AND(Q38&gt;=6911.01,Q38&lt;=10080), Q38+90,IF(AND(Q38&gt;=1080.01,Q38&lt;=15582), Q38+85,IF(AND(Q38&gt;=15582.01,Q38&lt;=26000), Q38+80,IF(AND(Q38&gt;=26000.01, Q38&lt;=30000), Q38+50,IF(Q38&gt;=30000.01,Q38+40, "No ha ingresado datos válidos"))))))))))</f>
        <v>392</v>
      </c>
      <c r="N38" s="67">
        <f t="shared" si="1"/>
        <v>16</v>
      </c>
      <c r="Q38" s="70">
        <f t="shared" si="4"/>
        <v>252</v>
      </c>
      <c r="S38" s="70">
        <f t="shared" si="2"/>
        <v>140</v>
      </c>
      <c r="T38" s="67">
        <f>VLOOKUP(D38,Hoja1!$G$5:$K$961,5,FALSE)</f>
        <v>7</v>
      </c>
    </row>
    <row r="39" spans="1:20" s="67" customFormat="1">
      <c r="A39" s="66">
        <v>17</v>
      </c>
      <c r="B39" s="67" t="s">
        <v>201</v>
      </c>
      <c r="C39" s="67" t="s">
        <v>218</v>
      </c>
      <c r="D39" s="72" t="s">
        <v>219</v>
      </c>
      <c r="E39" s="69" t="s">
        <v>1822</v>
      </c>
      <c r="F39" s="67" t="s">
        <v>1818</v>
      </c>
      <c r="G39" s="67" t="s">
        <v>204</v>
      </c>
      <c r="H39" s="67" t="s">
        <v>205</v>
      </c>
      <c r="I39" s="67">
        <v>7</v>
      </c>
      <c r="J39" s="67" t="str">
        <f t="shared" si="0"/>
        <v>ACORA</v>
      </c>
      <c r="K39" s="67" t="s">
        <v>2173</v>
      </c>
      <c r="L39" s="67" t="str">
        <f>+VLOOKUP(D39,[2]Instituciones!$A$2:$G$1009,7,FALSE)</f>
        <v>Rural</v>
      </c>
      <c r="M39" s="70">
        <f t="shared" ref="M39:M43" si="8">IF(F39="Inicial  Prog No Escolariz",IF(K39="Rural 1",Q39*1.15,Q39*1.16),IF(AND(Q39&gt;=0,Q39&lt;=100),Q39+150,IF(AND(Q39&gt;=101.01,Q39&lt;=4391),Q39+140,IF(AND(Q39&gt;=4391.01,Q39&lt;=5160), Q39+130,IF(AND(Q39&gt;=5160.01,Q39&lt;=6911), Q39+110,IF(AND(Q39&gt;=6911.01,Q39&lt;=10080), Q39+90,IF(AND(Q39&gt;=1080.01,Q39&lt;=15582), Q39+85,IF(AND(Q39&gt;=15582.01,Q39&lt;=26000), Q39+80,IF(AND(Q39&gt;=26000.01, Q39&lt;=30000), Q39+50,IF(Q39&gt;=30000.01,Q39+40, "No ha ingresado datos válidos"))))))))))</f>
        <v>434</v>
      </c>
      <c r="N39" s="67">
        <f t="shared" si="1"/>
        <v>17</v>
      </c>
      <c r="Q39" s="70">
        <f t="shared" si="4"/>
        <v>294</v>
      </c>
      <c r="S39" s="70">
        <f t="shared" si="2"/>
        <v>140</v>
      </c>
      <c r="T39" s="67">
        <f>VLOOKUP(D39,Hoja1!$G$5:$K$961,5,FALSE)</f>
        <v>7</v>
      </c>
    </row>
    <row r="40" spans="1:20" s="67" customFormat="1">
      <c r="A40" s="66">
        <v>18</v>
      </c>
      <c r="B40" s="67" t="s">
        <v>201</v>
      </c>
      <c r="C40" s="67" t="s">
        <v>260</v>
      </c>
      <c r="D40" s="72" t="s">
        <v>261</v>
      </c>
      <c r="E40" s="69" t="s">
        <v>262</v>
      </c>
      <c r="F40" s="67" t="s">
        <v>1818</v>
      </c>
      <c r="G40" s="67" t="s">
        <v>204</v>
      </c>
      <c r="H40" s="67" t="s">
        <v>205</v>
      </c>
      <c r="I40" s="67">
        <v>9</v>
      </c>
      <c r="J40" s="67" t="str">
        <f t="shared" si="0"/>
        <v>ACORA</v>
      </c>
      <c r="K40" s="67" t="s">
        <v>2174</v>
      </c>
      <c r="L40" s="67" t="str">
        <f>+VLOOKUP(D40,[2]Instituciones!$A$2:$G$1009,7,FALSE)</f>
        <v>Rural</v>
      </c>
      <c r="M40" s="70">
        <f t="shared" si="8"/>
        <v>410</v>
      </c>
      <c r="N40" s="67">
        <f t="shared" si="1"/>
        <v>18</v>
      </c>
      <c r="Q40" s="70">
        <f t="shared" si="4"/>
        <v>270</v>
      </c>
      <c r="S40" s="70">
        <f t="shared" si="2"/>
        <v>140</v>
      </c>
      <c r="T40" s="67">
        <f>VLOOKUP(D40,Hoja1!$G$5:$K$961,5,FALSE)</f>
        <v>9</v>
      </c>
    </row>
    <row r="41" spans="1:20" s="67" customFormat="1">
      <c r="A41" s="66">
        <v>19</v>
      </c>
      <c r="B41" s="67" t="s">
        <v>201</v>
      </c>
      <c r="C41" s="67" t="s">
        <v>263</v>
      </c>
      <c r="D41" s="72" t="s">
        <v>264</v>
      </c>
      <c r="E41" s="69" t="s">
        <v>1823</v>
      </c>
      <c r="F41" s="67" t="s">
        <v>1818</v>
      </c>
      <c r="G41" s="67" t="s">
        <v>204</v>
      </c>
      <c r="H41" s="67" t="s">
        <v>205</v>
      </c>
      <c r="I41" s="67">
        <v>10</v>
      </c>
      <c r="J41" s="67" t="str">
        <f t="shared" si="0"/>
        <v>ACORA</v>
      </c>
      <c r="K41" s="67" t="s">
        <v>2174</v>
      </c>
      <c r="L41" s="67" t="str">
        <f>+VLOOKUP(D41,[2]Instituciones!$A$2:$G$1009,7,FALSE)</f>
        <v>Rural</v>
      </c>
      <c r="M41" s="70">
        <f t="shared" si="8"/>
        <v>440</v>
      </c>
      <c r="N41" s="67">
        <f t="shared" si="1"/>
        <v>19</v>
      </c>
      <c r="Q41" s="70">
        <f t="shared" si="4"/>
        <v>300</v>
      </c>
      <c r="S41" s="70">
        <f t="shared" si="2"/>
        <v>140</v>
      </c>
      <c r="T41" s="67">
        <f>VLOOKUP(D41,Hoja1!$G$5:$K$961,5,FALSE)</f>
        <v>10</v>
      </c>
    </row>
    <row r="42" spans="1:20" s="67" customFormat="1">
      <c r="A42" s="66">
        <v>20</v>
      </c>
      <c r="B42" s="67" t="s">
        <v>201</v>
      </c>
      <c r="C42" s="67" t="s">
        <v>265</v>
      </c>
      <c r="D42" s="72" t="s">
        <v>266</v>
      </c>
      <c r="E42" s="69" t="s">
        <v>267</v>
      </c>
      <c r="F42" s="67" t="s">
        <v>1818</v>
      </c>
      <c r="G42" s="67" t="s">
        <v>204</v>
      </c>
      <c r="H42" s="67" t="s">
        <v>205</v>
      </c>
      <c r="I42" s="67">
        <v>10</v>
      </c>
      <c r="J42" s="67" t="str">
        <f t="shared" si="0"/>
        <v>ACORA</v>
      </c>
      <c r="K42" s="67" t="s">
        <v>206</v>
      </c>
      <c r="L42" s="67" t="str">
        <f>+VLOOKUP(D42,[2]Instituciones!$A$2:$G$1009,7,FALSE)</f>
        <v>Rural</v>
      </c>
      <c r="M42" s="70">
        <f t="shared" si="8"/>
        <v>500</v>
      </c>
      <c r="N42" s="67">
        <f t="shared" si="1"/>
        <v>20</v>
      </c>
      <c r="Q42" s="70">
        <f t="shared" si="4"/>
        <v>360</v>
      </c>
      <c r="S42" s="70">
        <f t="shared" si="2"/>
        <v>140</v>
      </c>
      <c r="T42" s="67">
        <f>VLOOKUP(D42,Hoja1!$G$5:$K$961,5,FALSE)</f>
        <v>10</v>
      </c>
    </row>
    <row r="43" spans="1:20" s="67" customFormat="1">
      <c r="A43" s="66">
        <v>21</v>
      </c>
      <c r="B43" s="67" t="s">
        <v>201</v>
      </c>
      <c r="C43" s="67" t="s">
        <v>268</v>
      </c>
      <c r="D43" s="72" t="s">
        <v>269</v>
      </c>
      <c r="E43" s="69" t="s">
        <v>270</v>
      </c>
      <c r="F43" s="67" t="s">
        <v>1818</v>
      </c>
      <c r="G43" s="67" t="s">
        <v>204</v>
      </c>
      <c r="H43" s="67" t="s">
        <v>205</v>
      </c>
      <c r="I43" s="67">
        <v>8</v>
      </c>
      <c r="J43" s="67" t="str">
        <f t="shared" si="0"/>
        <v>ACORA</v>
      </c>
      <c r="K43" s="67" t="s">
        <v>2173</v>
      </c>
      <c r="L43" s="67" t="str">
        <f>+VLOOKUP(D43,[2]Instituciones!$A$2:$G$1009,7,FALSE)</f>
        <v>Rural</v>
      </c>
      <c r="M43" s="70">
        <f t="shared" si="8"/>
        <v>476</v>
      </c>
      <c r="N43" s="67">
        <f t="shared" si="1"/>
        <v>21</v>
      </c>
      <c r="Q43" s="70">
        <f t="shared" si="4"/>
        <v>336</v>
      </c>
      <c r="S43" s="70">
        <f t="shared" si="2"/>
        <v>140</v>
      </c>
      <c r="T43" s="67">
        <f>VLOOKUP(D43,Hoja1!$G$5:$K$961,5,FALSE)</f>
        <v>8</v>
      </c>
    </row>
    <row r="44" spans="1:20" s="67" customFormat="1">
      <c r="A44" s="66">
        <v>22</v>
      </c>
      <c r="B44" s="67" t="s">
        <v>201</v>
      </c>
      <c r="C44" s="67" t="s">
        <v>220</v>
      </c>
      <c r="D44" s="72" t="s">
        <v>221</v>
      </c>
      <c r="E44" s="69" t="s">
        <v>1824</v>
      </c>
      <c r="F44" s="67" t="s">
        <v>1818</v>
      </c>
      <c r="G44" s="67" t="s">
        <v>204</v>
      </c>
      <c r="H44" s="67" t="s">
        <v>205</v>
      </c>
      <c r="I44" s="67">
        <v>6</v>
      </c>
      <c r="J44" s="67" t="str">
        <f t="shared" si="0"/>
        <v>ACORA</v>
      </c>
      <c r="K44" s="67" t="s">
        <v>2173</v>
      </c>
      <c r="L44" s="67" t="str">
        <f>+VLOOKUP(D44,[2]Instituciones!$A$2:$G$1009,7,FALSE)</f>
        <v>Rural</v>
      </c>
      <c r="M44" s="70">
        <f>IF(F44="Inicial  Prog No Escolariz",IF(K44="Rural 1",Q44*1.15,Q44*1.16),IF(AND(Q44&gt;=0,Q44&lt;=100),Q44+150,IF(AND(Q44&gt;=101.01,Q44&lt;=4391),Q44+140,IF(AND(Q44&gt;=4391.01,Q44&lt;=5160), Q44+130,IF(AND(Q44&gt;=5160.01,Q44&lt;=6911), Q44+110,IF(AND(Q44&gt;=6911.01,Q44&lt;=10080), Q44+90,IF(AND(Q44&gt;=1080.01,Q44&lt;=15582), Q44+85,IF(AND(Q44&gt;=15582.01,Q44&lt;=26000), Q44+80,IF(AND(Q44&gt;=26000.01, Q44&lt;=30000), Q44+50,IF(Q44&gt;=30000.01,Q44+40, "No ha ingresado datos válidos"))))))))))</f>
        <v>392</v>
      </c>
      <c r="N44" s="67">
        <f t="shared" si="1"/>
        <v>22</v>
      </c>
      <c r="Q44" s="70">
        <f t="shared" si="4"/>
        <v>252</v>
      </c>
      <c r="S44" s="70">
        <f t="shared" si="2"/>
        <v>140</v>
      </c>
      <c r="T44" s="67">
        <f>VLOOKUP(D44,Hoja1!$G$5:$K$961,5,FALSE)</f>
        <v>6</v>
      </c>
    </row>
    <row r="45" spans="1:20" s="67" customFormat="1">
      <c r="A45" s="66">
        <v>23</v>
      </c>
      <c r="B45" s="67" t="s">
        <v>201</v>
      </c>
      <c r="C45" s="67" t="s">
        <v>271</v>
      </c>
      <c r="D45" s="72" t="s">
        <v>272</v>
      </c>
      <c r="E45" s="69" t="s">
        <v>273</v>
      </c>
      <c r="F45" s="67" t="s">
        <v>1818</v>
      </c>
      <c r="G45" s="67" t="s">
        <v>204</v>
      </c>
      <c r="H45" s="67" t="s">
        <v>205</v>
      </c>
      <c r="I45" s="67">
        <v>5</v>
      </c>
      <c r="J45" s="67" t="str">
        <f t="shared" si="0"/>
        <v>ACORA</v>
      </c>
      <c r="K45" s="67" t="s">
        <v>2173</v>
      </c>
      <c r="L45" s="67" t="str">
        <f>+VLOOKUP(D45,[2]Instituciones!$A$2:$G$1009,7,FALSE)</f>
        <v>Rural</v>
      </c>
      <c r="M45" s="70">
        <f>IF(F45="Inicial  Prog No Escolariz",IF(K45="Rural 1",Q45*1.15,Q45*1.16),IF(AND(Q45&gt;=0,Q45&lt;=100),Q45+150,IF(AND(Q45&gt;=101.01,Q45&lt;=4391),Q45+140,IF(AND(Q45&gt;=4391.01,Q45&lt;=5160), Q45+130,IF(AND(Q45&gt;=5160.01,Q45&lt;=6911), Q45+110,IF(AND(Q45&gt;=6911.01,Q45&lt;=10080), Q45+90,IF(AND(Q45&gt;=1080.01,Q45&lt;=15582), Q45+85,IF(AND(Q45&gt;=15582.01,Q45&lt;=26000), Q45+80,IF(AND(Q45&gt;=26000.01, Q45&lt;=30000), Q45+50,IF(Q45&gt;=30000.01,Q45+40, "No ha ingresado datos válidos"))))))))))</f>
        <v>350</v>
      </c>
      <c r="N45" s="67">
        <f t="shared" si="1"/>
        <v>23</v>
      </c>
      <c r="Q45" s="70">
        <f t="shared" si="4"/>
        <v>210</v>
      </c>
      <c r="S45" s="70">
        <f t="shared" si="2"/>
        <v>140</v>
      </c>
      <c r="T45" s="67">
        <f>VLOOKUP(D45,Hoja1!$G$5:$K$961,5,FALSE)</f>
        <v>5</v>
      </c>
    </row>
    <row r="46" spans="1:20" s="67" customFormat="1">
      <c r="A46" s="66">
        <v>24</v>
      </c>
      <c r="B46" s="67" t="s">
        <v>201</v>
      </c>
      <c r="C46" s="67" t="s">
        <v>274</v>
      </c>
      <c r="D46" s="72" t="s">
        <v>275</v>
      </c>
      <c r="E46" s="69" t="s">
        <v>276</v>
      </c>
      <c r="F46" s="67" t="s">
        <v>1818</v>
      </c>
      <c r="G46" s="67" t="s">
        <v>204</v>
      </c>
      <c r="H46" s="67" t="s">
        <v>205</v>
      </c>
      <c r="I46" s="67">
        <v>7</v>
      </c>
      <c r="J46" s="67" t="str">
        <f t="shared" si="0"/>
        <v>ACORA</v>
      </c>
      <c r="K46" s="67" t="s">
        <v>206</v>
      </c>
      <c r="L46" s="67" t="str">
        <f>+VLOOKUP(D46,[2]Instituciones!$A$2:$G$1009,7,FALSE)</f>
        <v>Rural</v>
      </c>
      <c r="M46" s="70">
        <f t="shared" ref="M46:M52" si="9">IF(F46="Inicial  Prog No Escolariz",IF(K46="Rural 1",Q46*1.15,Q46*1.16),IF(AND(Q46&gt;=0,Q46&lt;=100),Q46+150,IF(AND(Q46&gt;=101.01,Q46&lt;=4391),Q46+140,IF(AND(Q46&gt;=4391.01,Q46&lt;=5160), Q46+130,IF(AND(Q46&gt;=5160.01,Q46&lt;=6911), Q46+110,IF(AND(Q46&gt;=6911.01,Q46&lt;=10080), Q46+90,IF(AND(Q46&gt;=1080.01,Q46&lt;=15582), Q46+85,IF(AND(Q46&gt;=15582.01,Q46&lt;=26000), Q46+80,IF(AND(Q46&gt;=26000.01, Q46&lt;=30000), Q46+50,IF(Q46&gt;=30000.01,Q46+40, "No ha ingresado datos válidos"))))))))))</f>
        <v>392</v>
      </c>
      <c r="N46" s="67">
        <f t="shared" si="1"/>
        <v>24</v>
      </c>
      <c r="Q46" s="70">
        <f t="shared" si="4"/>
        <v>252</v>
      </c>
      <c r="S46" s="70">
        <f t="shared" si="2"/>
        <v>140</v>
      </c>
      <c r="T46" s="67">
        <f>VLOOKUP(D46,Hoja1!$G$5:$K$961,5,FALSE)</f>
        <v>7</v>
      </c>
    </row>
    <row r="47" spans="1:20" s="67" customFormat="1">
      <c r="A47" s="66">
        <v>25</v>
      </c>
      <c r="B47" s="67" t="s">
        <v>201</v>
      </c>
      <c r="C47" s="67" t="s">
        <v>277</v>
      </c>
      <c r="D47" s="72" t="s">
        <v>278</v>
      </c>
      <c r="E47" s="69" t="s">
        <v>279</v>
      </c>
      <c r="F47" s="67" t="s">
        <v>1818</v>
      </c>
      <c r="G47" s="67" t="s">
        <v>204</v>
      </c>
      <c r="H47" s="67" t="s">
        <v>205</v>
      </c>
      <c r="I47" s="67">
        <v>8</v>
      </c>
      <c r="J47" s="67" t="str">
        <f t="shared" si="0"/>
        <v>ACORA</v>
      </c>
      <c r="K47" s="67" t="s">
        <v>206</v>
      </c>
      <c r="L47" s="67" t="str">
        <f>+VLOOKUP(D47,[2]Instituciones!$A$2:$G$1009,7,FALSE)</f>
        <v>Rural</v>
      </c>
      <c r="M47" s="70">
        <f t="shared" si="9"/>
        <v>428</v>
      </c>
      <c r="N47" s="67">
        <f t="shared" si="1"/>
        <v>25</v>
      </c>
      <c r="Q47" s="70">
        <f t="shared" si="4"/>
        <v>288</v>
      </c>
      <c r="S47" s="70">
        <f t="shared" si="2"/>
        <v>140</v>
      </c>
      <c r="T47" s="67">
        <f>VLOOKUP(D47,Hoja1!$G$5:$K$961,5,FALSE)</f>
        <v>8</v>
      </c>
    </row>
    <row r="48" spans="1:20" s="67" customFormat="1">
      <c r="A48" s="66">
        <v>26</v>
      </c>
      <c r="B48" s="67" t="s">
        <v>201</v>
      </c>
      <c r="C48" s="67" t="s">
        <v>280</v>
      </c>
      <c r="D48" s="72" t="s">
        <v>281</v>
      </c>
      <c r="E48" s="69" t="s">
        <v>282</v>
      </c>
      <c r="F48" s="67" t="s">
        <v>1818</v>
      </c>
      <c r="G48" s="67" t="s">
        <v>204</v>
      </c>
      <c r="H48" s="67" t="s">
        <v>205</v>
      </c>
      <c r="I48" s="67">
        <v>5</v>
      </c>
      <c r="J48" s="67" t="str">
        <f t="shared" si="0"/>
        <v>ACORA</v>
      </c>
      <c r="K48" s="67" t="s">
        <v>2173</v>
      </c>
      <c r="L48" s="67" t="str">
        <f>+VLOOKUP(D48,[2]Instituciones!$A$2:$G$1009,7,FALSE)</f>
        <v>Rural</v>
      </c>
      <c r="M48" s="70">
        <f t="shared" si="9"/>
        <v>350</v>
      </c>
      <c r="N48" s="67">
        <f t="shared" si="1"/>
        <v>26</v>
      </c>
      <c r="Q48" s="70">
        <f t="shared" si="4"/>
        <v>210</v>
      </c>
      <c r="S48" s="70">
        <f t="shared" si="2"/>
        <v>140</v>
      </c>
      <c r="T48" s="67">
        <f>VLOOKUP(D48,Hoja1!$G$5:$K$961,5,FALSE)</f>
        <v>5</v>
      </c>
    </row>
    <row r="49" spans="1:20" s="67" customFormat="1">
      <c r="A49" s="66">
        <v>27</v>
      </c>
      <c r="B49" s="67" t="s">
        <v>201</v>
      </c>
      <c r="C49" s="67" t="s">
        <v>283</v>
      </c>
      <c r="D49" s="72" t="s">
        <v>284</v>
      </c>
      <c r="E49" s="69" t="s">
        <v>285</v>
      </c>
      <c r="F49" s="67" t="s">
        <v>1818</v>
      </c>
      <c r="G49" s="67" t="s">
        <v>204</v>
      </c>
      <c r="H49" s="67" t="s">
        <v>205</v>
      </c>
      <c r="I49" s="67">
        <v>6</v>
      </c>
      <c r="J49" s="67" t="str">
        <f t="shared" si="0"/>
        <v>ACORA</v>
      </c>
      <c r="K49" s="67" t="s">
        <v>206</v>
      </c>
      <c r="L49" s="67" t="str">
        <f>+VLOOKUP(D49,[2]Instituciones!$A$2:$G$1009,7,FALSE)</f>
        <v>Rural</v>
      </c>
      <c r="M49" s="70">
        <f t="shared" si="9"/>
        <v>356</v>
      </c>
      <c r="N49" s="67">
        <f t="shared" si="1"/>
        <v>27</v>
      </c>
      <c r="Q49" s="70">
        <f t="shared" si="4"/>
        <v>216</v>
      </c>
      <c r="S49" s="70">
        <f t="shared" si="2"/>
        <v>140</v>
      </c>
      <c r="T49" s="67">
        <f>VLOOKUP(D49,Hoja1!$G$5:$K$961,5,FALSE)</f>
        <v>6</v>
      </c>
    </row>
    <row r="50" spans="1:20" s="67" customFormat="1">
      <c r="A50" s="66">
        <v>28</v>
      </c>
      <c r="B50" s="67" t="s">
        <v>201</v>
      </c>
      <c r="C50" s="67" t="s">
        <v>286</v>
      </c>
      <c r="D50" s="72" t="s">
        <v>287</v>
      </c>
      <c r="E50" s="69" t="s">
        <v>288</v>
      </c>
      <c r="F50" s="67" t="s">
        <v>1818</v>
      </c>
      <c r="G50" s="67" t="s">
        <v>204</v>
      </c>
      <c r="H50" s="67" t="s">
        <v>205</v>
      </c>
      <c r="I50" s="67">
        <v>13</v>
      </c>
      <c r="J50" s="67" t="str">
        <f t="shared" si="0"/>
        <v>ACORA</v>
      </c>
      <c r="K50" s="67" t="s">
        <v>2174</v>
      </c>
      <c r="L50" s="67" t="str">
        <f>+VLOOKUP(D50,[2]Instituciones!$A$2:$G$1009,7,FALSE)</f>
        <v>Rural</v>
      </c>
      <c r="M50" s="70">
        <f t="shared" si="9"/>
        <v>530</v>
      </c>
      <c r="N50" s="67">
        <f t="shared" si="1"/>
        <v>28</v>
      </c>
      <c r="Q50" s="70">
        <f t="shared" si="4"/>
        <v>390</v>
      </c>
      <c r="S50" s="70">
        <f t="shared" si="2"/>
        <v>140</v>
      </c>
      <c r="T50" s="67">
        <f>VLOOKUP(D50,Hoja1!$G$5:$K$961,5,FALSE)</f>
        <v>13</v>
      </c>
    </row>
    <row r="51" spans="1:20" s="67" customFormat="1">
      <c r="A51" s="66">
        <v>29</v>
      </c>
      <c r="B51" s="67" t="s">
        <v>201</v>
      </c>
      <c r="C51" s="67" t="s">
        <v>289</v>
      </c>
      <c r="D51" s="72" t="s">
        <v>290</v>
      </c>
      <c r="E51" s="69" t="s">
        <v>291</v>
      </c>
      <c r="F51" s="67" t="s">
        <v>1818</v>
      </c>
      <c r="G51" s="67" t="s">
        <v>204</v>
      </c>
      <c r="H51" s="67" t="s">
        <v>205</v>
      </c>
      <c r="I51" s="67">
        <v>10</v>
      </c>
      <c r="J51" s="67" t="str">
        <f t="shared" si="0"/>
        <v>ACORA</v>
      </c>
      <c r="K51" s="67" t="s">
        <v>206</v>
      </c>
      <c r="L51" s="67" t="str">
        <f>+VLOOKUP(D51,[2]Instituciones!$A$2:$G$1009,7,FALSE)</f>
        <v>Rural</v>
      </c>
      <c r="M51" s="70">
        <f t="shared" si="9"/>
        <v>500</v>
      </c>
      <c r="N51" s="67">
        <f t="shared" si="1"/>
        <v>29</v>
      </c>
      <c r="Q51" s="70">
        <f t="shared" si="4"/>
        <v>360</v>
      </c>
      <c r="S51" s="70">
        <f t="shared" si="2"/>
        <v>140</v>
      </c>
      <c r="T51" s="67">
        <f>VLOOKUP(D51,Hoja1!$G$5:$K$961,5,FALSE)</f>
        <v>10</v>
      </c>
    </row>
    <row r="52" spans="1:20" s="67" customFormat="1">
      <c r="A52" s="66">
        <v>30</v>
      </c>
      <c r="B52" s="67" t="s">
        <v>201</v>
      </c>
      <c r="C52" s="67" t="s">
        <v>292</v>
      </c>
      <c r="D52" s="72" t="s">
        <v>293</v>
      </c>
      <c r="E52" s="69" t="s">
        <v>294</v>
      </c>
      <c r="F52" s="67" t="s">
        <v>1818</v>
      </c>
      <c r="G52" s="67" t="s">
        <v>204</v>
      </c>
      <c r="H52" s="67" t="s">
        <v>205</v>
      </c>
      <c r="I52" s="67">
        <v>12</v>
      </c>
      <c r="J52" s="67" t="str">
        <f t="shared" si="0"/>
        <v>ACORA</v>
      </c>
      <c r="K52" s="67" t="s">
        <v>206</v>
      </c>
      <c r="L52" s="67" t="str">
        <f>+VLOOKUP(D52,[2]Instituciones!$A$2:$G$1009,7,FALSE)</f>
        <v>Rural</v>
      </c>
      <c r="M52" s="70">
        <f t="shared" si="9"/>
        <v>572</v>
      </c>
      <c r="N52" s="67">
        <f t="shared" si="1"/>
        <v>30</v>
      </c>
      <c r="Q52" s="70">
        <f t="shared" si="4"/>
        <v>432</v>
      </c>
      <c r="S52" s="70">
        <f t="shared" si="2"/>
        <v>140</v>
      </c>
      <c r="T52" s="67">
        <f>VLOOKUP(D52,Hoja1!$G$5:$K$961,5,FALSE)</f>
        <v>12</v>
      </c>
    </row>
    <row r="53" spans="1:20" s="67" customFormat="1">
      <c r="A53" s="66">
        <v>31</v>
      </c>
      <c r="B53" s="67" t="s">
        <v>201</v>
      </c>
      <c r="C53" s="67" t="s">
        <v>295</v>
      </c>
      <c r="D53" s="72" t="s">
        <v>296</v>
      </c>
      <c r="E53" s="69" t="s">
        <v>297</v>
      </c>
      <c r="F53" s="67" t="s">
        <v>1818</v>
      </c>
      <c r="G53" s="67" t="s">
        <v>204</v>
      </c>
      <c r="H53" s="67" t="s">
        <v>205</v>
      </c>
      <c r="I53" s="67">
        <v>8</v>
      </c>
      <c r="J53" s="67" t="str">
        <f t="shared" si="0"/>
        <v>ACORA</v>
      </c>
      <c r="K53" s="67" t="s">
        <v>206</v>
      </c>
      <c r="L53" s="67" t="str">
        <f>+VLOOKUP(D53,[2]Instituciones!$A$2:$G$1009,7,FALSE)</f>
        <v>Rural</v>
      </c>
      <c r="M53" s="70">
        <f>IF(F53="Inicial  Prog No Escolariz",IF(K53="Rural 1",Q53*1.15,Q53*1.16),IF(AND(Q53&gt;=0,Q53&lt;=100),Q53+150,IF(AND(Q53&gt;=101.01,Q53&lt;=4391),Q53+140,IF(AND(Q53&gt;=4391.01,Q53&lt;=5160), Q53+130,IF(AND(Q53&gt;=5160.01,Q53&lt;=6911), Q53+110,IF(AND(Q53&gt;=6911.01,Q53&lt;=10080), Q53+90,IF(AND(Q53&gt;=1080.01,Q53&lt;=15582), Q53+85,IF(AND(Q53&gt;=15582.01,Q53&lt;=26000), Q53+80,IF(AND(Q53&gt;=26000.01, Q53&lt;=30000), Q53+50,IF(Q53&gt;=30000.01,Q53+40, "No ha ingresado datos válidos"))))))))))</f>
        <v>428</v>
      </c>
      <c r="N53" s="67">
        <f t="shared" si="1"/>
        <v>31</v>
      </c>
      <c r="Q53" s="70">
        <f t="shared" si="4"/>
        <v>288</v>
      </c>
      <c r="S53" s="70">
        <f t="shared" si="2"/>
        <v>140</v>
      </c>
      <c r="T53" s="67">
        <f>VLOOKUP(D53,Hoja1!$G$5:$K$961,5,FALSE)</f>
        <v>8</v>
      </c>
    </row>
    <row r="54" spans="1:20" s="67" customFormat="1">
      <c r="A54" s="66">
        <v>32</v>
      </c>
      <c r="B54" s="67" t="s">
        <v>201</v>
      </c>
      <c r="C54" s="67" t="s">
        <v>298</v>
      </c>
      <c r="D54" s="72" t="s">
        <v>299</v>
      </c>
      <c r="E54" s="69" t="s">
        <v>300</v>
      </c>
      <c r="F54" s="67" t="s">
        <v>1818</v>
      </c>
      <c r="G54" s="67" t="s">
        <v>204</v>
      </c>
      <c r="H54" s="67" t="s">
        <v>205</v>
      </c>
      <c r="I54" s="67">
        <v>7</v>
      </c>
      <c r="J54" s="67" t="str">
        <f t="shared" si="0"/>
        <v>ACORA</v>
      </c>
      <c r="K54" s="67" t="s">
        <v>2174</v>
      </c>
      <c r="L54" s="67" t="str">
        <f>+VLOOKUP(D54,[2]Instituciones!$A$2:$G$1009,7,FALSE)</f>
        <v>Rural</v>
      </c>
      <c r="M54" s="70">
        <f>IF(F54="Inicial  Prog No Escolariz",IF(K54="Rural 1",Q54*1.15,Q54*1.16),IF(AND(Q54&gt;=0,Q54&lt;=100),Q54+150,IF(AND(Q54&gt;=101.01,Q54&lt;=4391),Q54+140,IF(AND(Q54&gt;=4391.01,Q54&lt;=5160), Q54+130,IF(AND(Q54&gt;=5160.01,Q54&lt;=6911), Q54+110,IF(AND(Q54&gt;=6911.01,Q54&lt;=10080), Q54+90,IF(AND(Q54&gt;=1080.01,Q54&lt;=15582), Q54+85,IF(AND(Q54&gt;=15582.01,Q54&lt;=26000), Q54+80,IF(AND(Q54&gt;=26000.01, Q54&lt;=30000), Q54+50,IF(Q54&gt;=30000.01,Q54+40, "No ha ingresado datos válidos"))))))))))</f>
        <v>350</v>
      </c>
      <c r="N54" s="67">
        <f t="shared" si="1"/>
        <v>32</v>
      </c>
      <c r="Q54" s="70">
        <f t="shared" si="4"/>
        <v>210</v>
      </c>
      <c r="S54" s="70">
        <f t="shared" si="2"/>
        <v>140</v>
      </c>
      <c r="T54" s="67">
        <f>VLOOKUP(D54,Hoja1!$G$5:$K$961,5,FALSE)</f>
        <v>7</v>
      </c>
    </row>
    <row r="55" spans="1:20" s="67" customFormat="1">
      <c r="A55" s="66">
        <v>33</v>
      </c>
      <c r="B55" s="67" t="s">
        <v>201</v>
      </c>
      <c r="C55" s="67" t="s">
        <v>222</v>
      </c>
      <c r="D55" s="72" t="s">
        <v>223</v>
      </c>
      <c r="E55" s="69" t="s">
        <v>1825</v>
      </c>
      <c r="F55" s="67" t="s">
        <v>1818</v>
      </c>
      <c r="G55" s="67" t="s">
        <v>204</v>
      </c>
      <c r="H55" s="67" t="s">
        <v>205</v>
      </c>
      <c r="I55" s="67">
        <v>7</v>
      </c>
      <c r="J55" s="67" t="str">
        <f t="shared" si="0"/>
        <v>ACORA</v>
      </c>
      <c r="K55" s="67" t="s">
        <v>2174</v>
      </c>
      <c r="L55" s="67" t="str">
        <f>+VLOOKUP(D55,[2]Instituciones!$A$2:$G$1009,7,FALSE)</f>
        <v>Rural</v>
      </c>
      <c r="M55" s="70">
        <f t="shared" ref="M55:M59" si="10">IF(F55="Inicial  Prog No Escolariz",IF(K55="Rural 1",Q55*1.15,Q55*1.16),IF(AND(Q55&gt;=0,Q55&lt;=100),Q55+150,IF(AND(Q55&gt;=101.01,Q55&lt;=4391),Q55+140,IF(AND(Q55&gt;=4391.01,Q55&lt;=5160), Q55+130,IF(AND(Q55&gt;=5160.01,Q55&lt;=6911), Q55+110,IF(AND(Q55&gt;=6911.01,Q55&lt;=10080), Q55+90,IF(AND(Q55&gt;=1080.01,Q55&lt;=15582), Q55+85,IF(AND(Q55&gt;=15582.01,Q55&lt;=26000), Q55+80,IF(AND(Q55&gt;=26000.01, Q55&lt;=30000), Q55+50,IF(Q55&gt;=30000.01,Q55+40, "No ha ingresado datos válidos"))))))))))</f>
        <v>350</v>
      </c>
      <c r="N55" s="67">
        <f t="shared" si="1"/>
        <v>33</v>
      </c>
      <c r="Q55" s="70">
        <f t="shared" si="4"/>
        <v>210</v>
      </c>
      <c r="S55" s="70">
        <f t="shared" si="2"/>
        <v>140</v>
      </c>
      <c r="T55" s="67">
        <f>VLOOKUP(D55,Hoja1!$G$5:$K$961,5,FALSE)</f>
        <v>7</v>
      </c>
    </row>
    <row r="56" spans="1:20" s="67" customFormat="1">
      <c r="A56" s="66">
        <v>34</v>
      </c>
      <c r="B56" s="67" t="s">
        <v>201</v>
      </c>
      <c r="C56" s="67" t="s">
        <v>201</v>
      </c>
      <c r="D56" s="72" t="s">
        <v>301</v>
      </c>
      <c r="E56" s="69" t="s">
        <v>302</v>
      </c>
      <c r="F56" s="67" t="s">
        <v>1818</v>
      </c>
      <c r="G56" s="67" t="s">
        <v>204</v>
      </c>
      <c r="H56" s="67" t="s">
        <v>205</v>
      </c>
      <c r="I56" s="67">
        <v>99</v>
      </c>
      <c r="J56" s="67" t="str">
        <f t="shared" si="0"/>
        <v>ACORA</v>
      </c>
      <c r="K56" s="67" t="s">
        <v>2173</v>
      </c>
      <c r="L56" s="67" t="str">
        <f>+VLOOKUP(D56,[2]Instituciones!$A$2:$G$1009,7,FALSE)</f>
        <v>Urbana</v>
      </c>
      <c r="M56" s="70">
        <f t="shared" si="10"/>
        <v>4298</v>
      </c>
      <c r="N56" s="67">
        <f t="shared" si="1"/>
        <v>34</v>
      </c>
      <c r="Q56" s="70">
        <f t="shared" si="4"/>
        <v>4158</v>
      </c>
      <c r="S56" s="70">
        <f t="shared" si="2"/>
        <v>140</v>
      </c>
      <c r="T56" s="67">
        <f>VLOOKUP(D56,Hoja1!$G$5:$K$961,5,FALSE)</f>
        <v>99</v>
      </c>
    </row>
    <row r="57" spans="1:20" s="67" customFormat="1">
      <c r="A57" s="66">
        <v>35</v>
      </c>
      <c r="B57" s="67" t="s">
        <v>201</v>
      </c>
      <c r="C57" s="67" t="s">
        <v>202</v>
      </c>
      <c r="D57" s="72" t="s">
        <v>203</v>
      </c>
      <c r="E57" s="69" t="s">
        <v>1826</v>
      </c>
      <c r="F57" s="67" t="s">
        <v>1818</v>
      </c>
      <c r="G57" s="67" t="s">
        <v>204</v>
      </c>
      <c r="H57" s="67" t="s">
        <v>205</v>
      </c>
      <c r="I57" s="67">
        <v>10</v>
      </c>
      <c r="J57" s="67" t="str">
        <f t="shared" si="0"/>
        <v>ACORA</v>
      </c>
      <c r="K57" s="67" t="s">
        <v>206</v>
      </c>
      <c r="L57" s="67" t="str">
        <f>+VLOOKUP(D57,[2]Instituciones!$A$2:$G$1009,7,FALSE)</f>
        <v>Rural</v>
      </c>
      <c r="M57" s="70">
        <f t="shared" si="10"/>
        <v>500</v>
      </c>
      <c r="N57" s="67">
        <f t="shared" si="1"/>
        <v>35</v>
      </c>
      <c r="Q57" s="70">
        <f t="shared" si="4"/>
        <v>360</v>
      </c>
      <c r="S57" s="70">
        <f t="shared" si="2"/>
        <v>140</v>
      </c>
      <c r="T57" s="67">
        <f>VLOOKUP(D57,Hoja1!$G$5:$K$961,5,FALSE)</f>
        <v>10</v>
      </c>
    </row>
    <row r="58" spans="1:20" s="67" customFormat="1">
      <c r="A58" s="66">
        <v>36</v>
      </c>
      <c r="B58" s="67" t="s">
        <v>201</v>
      </c>
      <c r="C58" s="67" t="s">
        <v>792</v>
      </c>
      <c r="D58" s="72" t="s">
        <v>207</v>
      </c>
      <c r="E58" s="69" t="s">
        <v>1827</v>
      </c>
      <c r="F58" s="67" t="s">
        <v>1818</v>
      </c>
      <c r="G58" s="67" t="s">
        <v>204</v>
      </c>
      <c r="H58" s="67" t="s">
        <v>205</v>
      </c>
      <c r="I58" s="67">
        <v>15</v>
      </c>
      <c r="J58" s="67" t="str">
        <f t="shared" si="0"/>
        <v>ACORA</v>
      </c>
      <c r="K58" s="67" t="s">
        <v>206</v>
      </c>
      <c r="L58" s="67" t="str">
        <f>+VLOOKUP(D58,[2]Instituciones!$A$2:$G$1009,7,FALSE)</f>
        <v>Rural</v>
      </c>
      <c r="M58" s="70">
        <f t="shared" si="10"/>
        <v>680</v>
      </c>
      <c r="N58" s="67">
        <f t="shared" si="1"/>
        <v>36</v>
      </c>
      <c r="Q58" s="70">
        <f t="shared" si="4"/>
        <v>540</v>
      </c>
      <c r="S58" s="70">
        <f t="shared" si="2"/>
        <v>140</v>
      </c>
      <c r="T58" s="67">
        <f>VLOOKUP(D58,Hoja1!$G$5:$K$961,5,FALSE)</f>
        <v>15</v>
      </c>
    </row>
    <row r="59" spans="1:20" s="67" customFormat="1">
      <c r="A59" s="66">
        <v>37</v>
      </c>
      <c r="B59" s="67" t="s">
        <v>201</v>
      </c>
      <c r="C59" s="67" t="s">
        <v>208</v>
      </c>
      <c r="D59" s="72" t="s">
        <v>209</v>
      </c>
      <c r="E59" s="69" t="s">
        <v>1828</v>
      </c>
      <c r="F59" s="67" t="s">
        <v>1818</v>
      </c>
      <c r="G59" s="67" t="s">
        <v>204</v>
      </c>
      <c r="H59" s="67" t="s">
        <v>205</v>
      </c>
      <c r="I59" s="67">
        <v>9</v>
      </c>
      <c r="J59" s="67" t="str">
        <f t="shared" si="0"/>
        <v>ACORA</v>
      </c>
      <c r="K59" s="67" t="s">
        <v>2174</v>
      </c>
      <c r="L59" s="67" t="str">
        <f>+VLOOKUP(D59,[2]Instituciones!$A$2:$G$1009,7,FALSE)</f>
        <v>Rural</v>
      </c>
      <c r="M59" s="70">
        <f t="shared" si="10"/>
        <v>410</v>
      </c>
      <c r="N59" s="67">
        <f t="shared" si="1"/>
        <v>37</v>
      </c>
      <c r="Q59" s="70">
        <f t="shared" si="4"/>
        <v>270</v>
      </c>
      <c r="S59" s="70">
        <f t="shared" si="2"/>
        <v>140</v>
      </c>
      <c r="T59" s="67">
        <f>VLOOKUP(D59,Hoja1!$G$5:$K$961,5,FALSE)</f>
        <v>9</v>
      </c>
    </row>
    <row r="60" spans="1:20" s="67" customFormat="1">
      <c r="A60" s="66">
        <v>38</v>
      </c>
      <c r="B60" s="67" t="s">
        <v>201</v>
      </c>
      <c r="C60" s="67" t="s">
        <v>210</v>
      </c>
      <c r="D60" s="72" t="s">
        <v>211</v>
      </c>
      <c r="E60" s="69" t="s">
        <v>1829</v>
      </c>
      <c r="F60" s="67" t="s">
        <v>1818</v>
      </c>
      <c r="G60" s="67" t="s">
        <v>204</v>
      </c>
      <c r="H60" s="67" t="s">
        <v>205</v>
      </c>
      <c r="I60" s="67">
        <v>6</v>
      </c>
      <c r="J60" s="67" t="str">
        <f t="shared" si="0"/>
        <v>ACORA</v>
      </c>
      <c r="K60" s="67" t="s">
        <v>2173</v>
      </c>
      <c r="L60" s="67" t="str">
        <f>+VLOOKUP(D60,[2]Instituciones!$A$2:$G$1009,7,FALSE)</f>
        <v>Rural</v>
      </c>
      <c r="M60" s="70">
        <f>IF(F60="Inicial  Prog No Escolariz",IF(K60="Rural 1",Q60*1.15,Q60*1.16),IF(AND(Q60&gt;=0,Q60&lt;=100),Q60+150,IF(AND(Q60&gt;=101.01,Q60&lt;=4391),Q60+140,IF(AND(Q60&gt;=4391.01,Q60&lt;=5160), Q60+130,IF(AND(Q60&gt;=5160.01,Q60&lt;=6911), Q60+110,IF(AND(Q60&gt;=6911.01,Q60&lt;=10080), Q60+90,IF(AND(Q60&gt;=1080.01,Q60&lt;=15582), Q60+85,IF(AND(Q60&gt;=15582.01,Q60&lt;=26000), Q60+80,IF(AND(Q60&gt;=26000.01, Q60&lt;=30000), Q60+50,IF(Q60&gt;=30000.01,Q60+40, "No ha ingresado datos válidos"))))))))))</f>
        <v>392</v>
      </c>
      <c r="N60" s="67">
        <f t="shared" si="1"/>
        <v>38</v>
      </c>
      <c r="Q60" s="70">
        <f t="shared" si="4"/>
        <v>252</v>
      </c>
      <c r="S60" s="70">
        <f t="shared" si="2"/>
        <v>140</v>
      </c>
      <c r="T60" s="67">
        <f>VLOOKUP(D60,Hoja1!$G$5:$K$961,5,FALSE)</f>
        <v>6</v>
      </c>
    </row>
    <row r="61" spans="1:20" s="67" customFormat="1">
      <c r="A61" s="66">
        <v>39</v>
      </c>
      <c r="B61" s="67" t="s">
        <v>201</v>
      </c>
      <c r="C61" s="67" t="s">
        <v>224</v>
      </c>
      <c r="D61" s="72" t="s">
        <v>225</v>
      </c>
      <c r="E61" s="69" t="s">
        <v>1830</v>
      </c>
      <c r="F61" s="67" t="s">
        <v>1818</v>
      </c>
      <c r="G61" s="67" t="s">
        <v>204</v>
      </c>
      <c r="H61" s="67" t="s">
        <v>205</v>
      </c>
      <c r="I61" s="67">
        <v>2</v>
      </c>
      <c r="J61" s="67" t="str">
        <f t="shared" si="0"/>
        <v>ACORA</v>
      </c>
      <c r="K61" s="67" t="s">
        <v>206</v>
      </c>
      <c r="L61" s="67" t="str">
        <f>+VLOOKUP(D61,[2]Instituciones!$A$2:$G$1009,7,FALSE)</f>
        <v>Rural</v>
      </c>
      <c r="M61" s="70">
        <f>IF(F61="Inicial  Prog No Escolariz",IF(K61="Rural 1",Q61*1.15,Q61*1.16),IF(AND(Q61&gt;=0,Q61&lt;=100),Q61+150,IF(AND(Q61&gt;=101.01,Q61&lt;=4391),Q61+140,IF(AND(Q61&gt;=4391.01,Q61&lt;=5160), Q61+130,IF(AND(Q61&gt;=5160.01,Q61&lt;=6911), Q61+110,IF(AND(Q61&gt;=6911.01,Q61&lt;=10080), Q61+90,IF(AND(Q61&gt;=1080.01,Q61&lt;=15582), Q61+85,IF(AND(Q61&gt;=15582.01,Q61&lt;=26000), Q61+80,IF(AND(Q61&gt;=26000.01, Q61&lt;=30000), Q61+50,IF(Q61&gt;=30000.01,Q61+40, "No ha ingresado datos válidos"))))))))))</f>
        <v>222</v>
      </c>
      <c r="N61" s="67">
        <f t="shared" si="1"/>
        <v>39</v>
      </c>
      <c r="Q61" s="70">
        <f t="shared" si="4"/>
        <v>72</v>
      </c>
      <c r="S61" s="70">
        <f t="shared" si="2"/>
        <v>150</v>
      </c>
      <c r="T61" s="67">
        <f>VLOOKUP(D61,Hoja1!$G$5:$K$961,5,FALSE)</f>
        <v>2</v>
      </c>
    </row>
    <row r="62" spans="1:20" s="67" customFormat="1">
      <c r="A62" s="66">
        <v>40</v>
      </c>
      <c r="B62" s="67" t="s">
        <v>201</v>
      </c>
      <c r="C62" s="67" t="s">
        <v>226</v>
      </c>
      <c r="D62" s="72" t="s">
        <v>227</v>
      </c>
      <c r="E62" s="69" t="s">
        <v>1831</v>
      </c>
      <c r="F62" s="67" t="s">
        <v>1818</v>
      </c>
      <c r="G62" s="67" t="s">
        <v>204</v>
      </c>
      <c r="H62" s="67" t="s">
        <v>205</v>
      </c>
      <c r="I62" s="67">
        <v>9</v>
      </c>
      <c r="J62" s="67" t="str">
        <f t="shared" si="0"/>
        <v>ACORA</v>
      </c>
      <c r="K62" s="67" t="s">
        <v>206</v>
      </c>
      <c r="L62" s="67" t="str">
        <f>+VLOOKUP(D62,[2]Instituciones!$A$2:$G$1009,7,FALSE)</f>
        <v>Rural</v>
      </c>
      <c r="M62" s="70">
        <f t="shared" ref="M62:M66" si="11">IF(F62="Inicial  Prog No Escolariz",IF(K62="Rural 1",Q62*1.15,Q62*1.16),IF(AND(Q62&gt;=0,Q62&lt;=100),Q62+150,IF(AND(Q62&gt;=101.01,Q62&lt;=4391),Q62+140,IF(AND(Q62&gt;=4391.01,Q62&lt;=5160), Q62+130,IF(AND(Q62&gt;=5160.01,Q62&lt;=6911), Q62+110,IF(AND(Q62&gt;=6911.01,Q62&lt;=10080), Q62+90,IF(AND(Q62&gt;=1080.01,Q62&lt;=15582), Q62+85,IF(AND(Q62&gt;=15582.01,Q62&lt;=26000), Q62+80,IF(AND(Q62&gt;=26000.01, Q62&lt;=30000), Q62+50,IF(Q62&gt;=30000.01,Q62+40, "No ha ingresado datos válidos"))))))))))</f>
        <v>464</v>
      </c>
      <c r="N62" s="67">
        <f t="shared" si="1"/>
        <v>40</v>
      </c>
      <c r="Q62" s="70">
        <f t="shared" si="4"/>
        <v>324</v>
      </c>
      <c r="S62" s="70">
        <f t="shared" si="2"/>
        <v>140</v>
      </c>
      <c r="T62" s="67">
        <f>VLOOKUP(D62,Hoja1!$G$5:$K$961,5,FALSE)</f>
        <v>9</v>
      </c>
    </row>
    <row r="63" spans="1:20" s="67" customFormat="1">
      <c r="A63" s="66">
        <v>41</v>
      </c>
      <c r="B63" s="67" t="s">
        <v>201</v>
      </c>
      <c r="C63" s="67" t="s">
        <v>303</v>
      </c>
      <c r="D63" s="72" t="s">
        <v>304</v>
      </c>
      <c r="E63" s="69" t="s">
        <v>303</v>
      </c>
      <c r="F63" s="67" t="s">
        <v>1818</v>
      </c>
      <c r="G63" s="67" t="s">
        <v>204</v>
      </c>
      <c r="H63" s="67" t="s">
        <v>205</v>
      </c>
      <c r="I63" s="67">
        <v>4</v>
      </c>
      <c r="J63" s="67" t="str">
        <f t="shared" si="0"/>
        <v>ACORA</v>
      </c>
      <c r="K63" s="67" t="s">
        <v>206</v>
      </c>
      <c r="L63" s="67" t="str">
        <f>+VLOOKUP(D63,[2]Instituciones!$A$2:$G$1009,7,FALSE)</f>
        <v>Rural</v>
      </c>
      <c r="M63" s="70">
        <f t="shared" si="11"/>
        <v>284</v>
      </c>
      <c r="N63" s="67">
        <f t="shared" si="1"/>
        <v>41</v>
      </c>
      <c r="Q63" s="70">
        <f t="shared" si="4"/>
        <v>144</v>
      </c>
      <c r="S63" s="70">
        <f t="shared" si="2"/>
        <v>140</v>
      </c>
      <c r="T63" s="67">
        <f>VLOOKUP(D63,Hoja1!$G$5:$K$961,5,FALSE)</f>
        <v>4</v>
      </c>
    </row>
    <row r="64" spans="1:20" s="67" customFormat="1">
      <c r="A64" s="66">
        <v>42</v>
      </c>
      <c r="B64" s="67" t="s">
        <v>201</v>
      </c>
      <c r="C64" s="67" t="s">
        <v>305</v>
      </c>
      <c r="D64" s="72" t="s">
        <v>306</v>
      </c>
      <c r="E64" s="69" t="s">
        <v>307</v>
      </c>
      <c r="F64" s="67" t="s">
        <v>1818</v>
      </c>
      <c r="G64" s="67" t="s">
        <v>204</v>
      </c>
      <c r="H64" s="67" t="s">
        <v>205</v>
      </c>
      <c r="I64" s="67">
        <v>8</v>
      </c>
      <c r="J64" s="67" t="str">
        <f t="shared" si="0"/>
        <v>ACORA</v>
      </c>
      <c r="K64" s="67" t="s">
        <v>2174</v>
      </c>
      <c r="L64" s="67" t="str">
        <f>+VLOOKUP(D64,[2]Instituciones!$A$2:$G$1009,7,FALSE)</f>
        <v>Rural</v>
      </c>
      <c r="M64" s="70">
        <f t="shared" si="11"/>
        <v>380</v>
      </c>
      <c r="N64" s="67">
        <f t="shared" si="1"/>
        <v>42</v>
      </c>
      <c r="Q64" s="70">
        <f t="shared" si="4"/>
        <v>240</v>
      </c>
      <c r="S64" s="70">
        <f t="shared" si="2"/>
        <v>140</v>
      </c>
      <c r="T64" s="67">
        <f>VLOOKUP(D64,Hoja1!$G$5:$K$961,5,FALSE)</f>
        <v>8</v>
      </c>
    </row>
    <row r="65" spans="1:20" s="67" customFormat="1">
      <c r="A65" s="66">
        <v>43</v>
      </c>
      <c r="B65" s="67" t="s">
        <v>201</v>
      </c>
      <c r="C65" s="67" t="s">
        <v>201</v>
      </c>
      <c r="D65" s="72" t="s">
        <v>308</v>
      </c>
      <c r="E65" s="69" t="s">
        <v>309</v>
      </c>
      <c r="F65" s="67" t="s">
        <v>1818</v>
      </c>
      <c r="G65" s="67" t="s">
        <v>204</v>
      </c>
      <c r="H65" s="67" t="s">
        <v>205</v>
      </c>
      <c r="I65" s="67">
        <v>16</v>
      </c>
      <c r="J65" s="67" t="str">
        <f t="shared" si="0"/>
        <v>ACORA</v>
      </c>
      <c r="K65" s="67" t="s">
        <v>2173</v>
      </c>
      <c r="L65" s="67" t="str">
        <f>+VLOOKUP(D65,[2]Instituciones!$A$2:$G$1009,7,FALSE)</f>
        <v>Urbana</v>
      </c>
      <c r="M65" s="70">
        <f t="shared" si="11"/>
        <v>812</v>
      </c>
      <c r="N65" s="67">
        <f t="shared" si="1"/>
        <v>43</v>
      </c>
      <c r="Q65" s="70">
        <f t="shared" si="4"/>
        <v>672</v>
      </c>
      <c r="S65" s="70">
        <f t="shared" si="2"/>
        <v>140</v>
      </c>
      <c r="T65" s="67">
        <f>VLOOKUP(D65,Hoja1!$G$5:$K$961,5,FALSE)</f>
        <v>16</v>
      </c>
    </row>
    <row r="66" spans="1:20" s="67" customFormat="1">
      <c r="A66" s="66">
        <v>44</v>
      </c>
      <c r="B66" s="67" t="s">
        <v>310</v>
      </c>
      <c r="C66" s="67" t="s">
        <v>310</v>
      </c>
      <c r="D66" s="72" t="s">
        <v>313</v>
      </c>
      <c r="E66" s="69" t="s">
        <v>314</v>
      </c>
      <c r="F66" s="67" t="s">
        <v>1818</v>
      </c>
      <c r="G66" s="67" t="s">
        <v>204</v>
      </c>
      <c r="H66" s="67" t="s">
        <v>205</v>
      </c>
      <c r="I66" s="67">
        <v>5</v>
      </c>
      <c r="J66" s="67" t="str">
        <f t="shared" si="0"/>
        <v>AMANTANI</v>
      </c>
      <c r="K66" s="67" t="s">
        <v>206</v>
      </c>
      <c r="L66" s="67" t="str">
        <f>+VLOOKUP(D66,[2]Instituciones!$A$2:$G$1009,7,FALSE)</f>
        <v>Rural</v>
      </c>
      <c r="M66" s="70">
        <f t="shared" si="11"/>
        <v>320</v>
      </c>
      <c r="N66" s="67">
        <f t="shared" si="1"/>
        <v>44</v>
      </c>
      <c r="Q66" s="70">
        <f t="shared" si="4"/>
        <v>180</v>
      </c>
      <c r="S66" s="70">
        <f t="shared" si="2"/>
        <v>140</v>
      </c>
      <c r="T66" s="67">
        <f>VLOOKUP(D66,Hoja1!$G$5:$K$961,5,FALSE)</f>
        <v>5</v>
      </c>
    </row>
    <row r="67" spans="1:20" s="67" customFormat="1">
      <c r="A67" s="66">
        <v>45</v>
      </c>
      <c r="B67" s="67" t="s">
        <v>310</v>
      </c>
      <c r="C67" s="67" t="s">
        <v>310</v>
      </c>
      <c r="D67" s="72" t="s">
        <v>315</v>
      </c>
      <c r="E67" s="69" t="s">
        <v>316</v>
      </c>
      <c r="F67" s="67" t="s">
        <v>1818</v>
      </c>
      <c r="G67" s="67" t="s">
        <v>204</v>
      </c>
      <c r="H67" s="67" t="s">
        <v>205</v>
      </c>
      <c r="I67" s="67">
        <v>6</v>
      </c>
      <c r="J67" s="67" t="str">
        <f t="shared" ref="J67:J130" si="12">+B67</f>
        <v>AMANTANI</v>
      </c>
      <c r="K67" s="67" t="s">
        <v>206</v>
      </c>
      <c r="L67" s="67" t="str">
        <f>+VLOOKUP(D67,[2]Instituciones!$A$2:$G$1009,7,FALSE)</f>
        <v>Rural</v>
      </c>
      <c r="M67" s="70">
        <f>IF(F67="Inicial  Prog No Escolariz",IF(K67="Rural 1",Q67*1.15,Q67*1.16),IF(AND(Q67&gt;=0,Q67&lt;=100),Q67+150,IF(AND(Q67&gt;=101.01,Q67&lt;=4391),Q67+140,IF(AND(Q67&gt;=4391.01,Q67&lt;=5160), Q67+130,IF(AND(Q67&gt;=5160.01,Q67&lt;=6911), Q67+110,IF(AND(Q67&gt;=6911.01,Q67&lt;=10080), Q67+90,IF(AND(Q67&gt;=1080.01,Q67&lt;=15582), Q67+85,IF(AND(Q67&gt;=15582.01,Q67&lt;=26000), Q67+80,IF(AND(Q67&gt;=26000.01, Q67&lt;=30000), Q67+50,IF(Q67&gt;=30000.01,Q67+40, "No ha ingresado datos válidos"))))))))))</f>
        <v>356</v>
      </c>
      <c r="N67" s="67">
        <f t="shared" ref="N67:N130" si="13">+A67</f>
        <v>45</v>
      </c>
      <c r="Q67" s="70">
        <f t="shared" ref="Q67:Q130" si="14">+IF(K67="Rural",I67*2*12,IF(K67="Rural 1",I67*3.5*12,IF(K67="Rural 2",I67*3*12,IF(K67="Rural 3",I67*2.5*12,IF(K67="Urbana",I67*1.3*12,IF(K67="Urbana 1",I67*1.4*12,0))))))</f>
        <v>216</v>
      </c>
      <c r="S67" s="70">
        <f t="shared" ref="S67:S130" si="15">+M67-Q67</f>
        <v>140</v>
      </c>
      <c r="T67" s="67">
        <f>VLOOKUP(D67,Hoja1!$G$5:$K$961,5,FALSE)</f>
        <v>6</v>
      </c>
    </row>
    <row r="68" spans="1:20" s="67" customFormat="1">
      <c r="A68" s="66">
        <v>46</v>
      </c>
      <c r="B68" s="67" t="s">
        <v>310</v>
      </c>
      <c r="C68" s="67" t="s">
        <v>317</v>
      </c>
      <c r="D68" s="72" t="s">
        <v>318</v>
      </c>
      <c r="E68" s="69" t="s">
        <v>319</v>
      </c>
      <c r="F68" s="67" t="s">
        <v>1818</v>
      </c>
      <c r="G68" s="67" t="s">
        <v>204</v>
      </c>
      <c r="H68" s="67" t="s">
        <v>205</v>
      </c>
      <c r="I68" s="67">
        <v>13</v>
      </c>
      <c r="J68" s="67" t="str">
        <f t="shared" si="12"/>
        <v>AMANTANI</v>
      </c>
      <c r="K68" s="67" t="s">
        <v>2173</v>
      </c>
      <c r="L68" s="67" t="str">
        <f>+VLOOKUP(D68,[2]Instituciones!$A$2:$G$1009,7,FALSE)</f>
        <v>Rural</v>
      </c>
      <c r="M68" s="70">
        <f>IF(F68="Inicial  Prog No Escolariz",IF(K68="Rural 1",Q68*1.15,Q68*1.16),IF(AND(Q68&gt;=0,Q68&lt;=100),Q68+150,IF(AND(Q68&gt;=101.01,Q68&lt;=4391),Q68+140,IF(AND(Q68&gt;=4391.01,Q68&lt;=5160), Q68+130,IF(AND(Q68&gt;=5160.01,Q68&lt;=6911), Q68+110,IF(AND(Q68&gt;=6911.01,Q68&lt;=10080), Q68+90,IF(AND(Q68&gt;=1080.01,Q68&lt;=15582), Q68+85,IF(AND(Q68&gt;=15582.01,Q68&lt;=26000), Q68+80,IF(AND(Q68&gt;=26000.01, Q68&lt;=30000), Q68+50,IF(Q68&gt;=30000.01,Q68+40, "No ha ingresado datos válidos"))))))))))</f>
        <v>686</v>
      </c>
      <c r="N68" s="67">
        <f t="shared" si="13"/>
        <v>46</v>
      </c>
      <c r="Q68" s="70">
        <f t="shared" si="14"/>
        <v>546</v>
      </c>
      <c r="S68" s="70">
        <f t="shared" si="15"/>
        <v>140</v>
      </c>
      <c r="T68" s="67">
        <f>VLOOKUP(D68,Hoja1!$G$5:$K$961,5,FALSE)</f>
        <v>13</v>
      </c>
    </row>
    <row r="69" spans="1:20" s="67" customFormat="1">
      <c r="A69" s="66">
        <v>47</v>
      </c>
      <c r="B69" s="67" t="s">
        <v>310</v>
      </c>
      <c r="C69" s="67" t="s">
        <v>1415</v>
      </c>
      <c r="D69" s="72" t="s">
        <v>320</v>
      </c>
      <c r="E69" s="69" t="s">
        <v>321</v>
      </c>
      <c r="F69" s="67" t="s">
        <v>1818</v>
      </c>
      <c r="G69" s="67" t="s">
        <v>204</v>
      </c>
      <c r="H69" s="67" t="s">
        <v>205</v>
      </c>
      <c r="I69" s="67">
        <v>7</v>
      </c>
      <c r="J69" s="67" t="str">
        <f t="shared" si="12"/>
        <v>AMANTANI</v>
      </c>
      <c r="K69" s="67" t="s">
        <v>2173</v>
      </c>
      <c r="L69" s="67" t="str">
        <f>+VLOOKUP(D69,[2]Instituciones!$A$2:$G$1009,7,FALSE)</f>
        <v>Rural</v>
      </c>
      <c r="M69" s="70">
        <f t="shared" ref="M69:M70" si="16">IF(F69="Inicial  Prog No Escolariz",IF(K69="Rural 1",Q69*1.15,Q69*1.16),IF(AND(Q69&gt;=0,Q69&lt;=100),Q69+150,IF(AND(Q69&gt;=101.01,Q69&lt;=4391),Q69+140,IF(AND(Q69&gt;=4391.01,Q69&lt;=5160), Q69+130,IF(AND(Q69&gt;=5160.01,Q69&lt;=6911), Q69+110,IF(AND(Q69&gt;=6911.01,Q69&lt;=10080), Q69+90,IF(AND(Q69&gt;=1080.01,Q69&lt;=15582), Q69+85,IF(AND(Q69&gt;=15582.01,Q69&lt;=26000), Q69+80,IF(AND(Q69&gt;=26000.01, Q69&lt;=30000), Q69+50,IF(Q69&gt;=30000.01,Q69+40, "No ha ingresado datos válidos"))))))))))</f>
        <v>434</v>
      </c>
      <c r="N69" s="67">
        <f t="shared" si="13"/>
        <v>47</v>
      </c>
      <c r="Q69" s="70">
        <f t="shared" si="14"/>
        <v>294</v>
      </c>
      <c r="S69" s="70">
        <f t="shared" si="15"/>
        <v>140</v>
      </c>
      <c r="T69" s="67">
        <f>VLOOKUP(D69,Hoja1!$G$5:$K$961,5,FALSE)</f>
        <v>7</v>
      </c>
    </row>
    <row r="70" spans="1:20" s="67" customFormat="1">
      <c r="A70" s="66">
        <v>48</v>
      </c>
      <c r="B70" s="67" t="s">
        <v>310</v>
      </c>
      <c r="C70" s="67" t="s">
        <v>322</v>
      </c>
      <c r="D70" s="72" t="s">
        <v>323</v>
      </c>
      <c r="E70" s="69" t="s">
        <v>324</v>
      </c>
      <c r="F70" s="67" t="s">
        <v>1818</v>
      </c>
      <c r="G70" s="67" t="s">
        <v>204</v>
      </c>
      <c r="H70" s="67" t="s">
        <v>205</v>
      </c>
      <c r="I70" s="67">
        <v>9</v>
      </c>
      <c r="J70" s="67" t="str">
        <f t="shared" si="12"/>
        <v>AMANTANI</v>
      </c>
      <c r="K70" s="67" t="s">
        <v>2173</v>
      </c>
      <c r="L70" s="67" t="str">
        <f>+VLOOKUP(D70,[2]Instituciones!$A$2:$G$1009,7,FALSE)</f>
        <v>Rural</v>
      </c>
      <c r="M70" s="70">
        <f t="shared" si="16"/>
        <v>518</v>
      </c>
      <c r="N70" s="67">
        <f t="shared" si="13"/>
        <v>48</v>
      </c>
      <c r="Q70" s="70">
        <f t="shared" si="14"/>
        <v>378</v>
      </c>
      <c r="S70" s="70">
        <f t="shared" si="15"/>
        <v>140</v>
      </c>
      <c r="T70" s="67">
        <f>VLOOKUP(D70,Hoja1!$G$5:$K$961,5,FALSE)</f>
        <v>9</v>
      </c>
    </row>
    <row r="71" spans="1:20" s="67" customFormat="1">
      <c r="A71" s="66">
        <v>49</v>
      </c>
      <c r="B71" s="67" t="s">
        <v>310</v>
      </c>
      <c r="C71" s="67" t="s">
        <v>325</v>
      </c>
      <c r="D71" s="72" t="s">
        <v>326</v>
      </c>
      <c r="E71" s="69" t="s">
        <v>327</v>
      </c>
      <c r="F71" s="67" t="s">
        <v>1818</v>
      </c>
      <c r="G71" s="67" t="s">
        <v>204</v>
      </c>
      <c r="H71" s="67" t="s">
        <v>205</v>
      </c>
      <c r="I71" s="67">
        <v>5</v>
      </c>
      <c r="J71" s="67" t="str">
        <f t="shared" si="12"/>
        <v>AMANTANI</v>
      </c>
      <c r="K71" s="67" t="s">
        <v>2173</v>
      </c>
      <c r="L71" s="67" t="str">
        <f>+VLOOKUP(D71,[2]Instituciones!$A$2:$G$1009,7,FALSE)</f>
        <v>Rural</v>
      </c>
      <c r="M71" s="70">
        <f>IF(F71="Inicial  Prog No Escolariz",IF(K71="Rural 1",Q71*1.15,Q71*1.16),IF(AND(Q71&gt;=0,Q71&lt;=100),Q71+150,IF(AND(Q71&gt;=101.01,Q71&lt;=4391),Q71+140,IF(AND(Q71&gt;=4391.01,Q71&lt;=5160), Q71+130,IF(AND(Q71&gt;=5160.01,Q71&lt;=6911), Q71+110,IF(AND(Q71&gt;=6911.01,Q71&lt;=10080), Q71+90,IF(AND(Q71&gt;=1080.01,Q71&lt;=15582), Q71+85,IF(AND(Q71&gt;=15582.01,Q71&lt;=26000), Q71+80,IF(AND(Q71&gt;=26000.01, Q71&lt;=30000), Q71+50,IF(Q71&gt;=30000.01,Q71+40, "No ha ingresado datos válidos"))))))))))</f>
        <v>350</v>
      </c>
      <c r="N71" s="67">
        <f t="shared" si="13"/>
        <v>49</v>
      </c>
      <c r="Q71" s="70">
        <f t="shared" si="14"/>
        <v>210</v>
      </c>
      <c r="S71" s="70">
        <f t="shared" si="15"/>
        <v>140</v>
      </c>
      <c r="T71" s="67">
        <f>VLOOKUP(D71,Hoja1!$G$5:$K$961,5,FALSE)</f>
        <v>5</v>
      </c>
    </row>
    <row r="72" spans="1:20" s="67" customFormat="1">
      <c r="A72" s="66">
        <v>50</v>
      </c>
      <c r="B72" s="67" t="s">
        <v>310</v>
      </c>
      <c r="C72" s="67" t="s">
        <v>1832</v>
      </c>
      <c r="D72" s="72" t="s">
        <v>312</v>
      </c>
      <c r="E72" s="69" t="s">
        <v>1833</v>
      </c>
      <c r="F72" s="67" t="s">
        <v>1818</v>
      </c>
      <c r="G72" s="67" t="s">
        <v>204</v>
      </c>
      <c r="H72" s="67" t="s">
        <v>205</v>
      </c>
      <c r="I72" s="67">
        <v>43</v>
      </c>
      <c r="J72" s="67" t="str">
        <f t="shared" si="12"/>
        <v>AMANTANI</v>
      </c>
      <c r="K72" s="67" t="s">
        <v>2173</v>
      </c>
      <c r="L72" s="67" t="str">
        <f>+VLOOKUP(D72,[2]Instituciones!$A$2:$G$1009,7,FALSE)</f>
        <v>Rural</v>
      </c>
      <c r="M72" s="70">
        <f>IF(F72="Inicial  Prog No Escolariz",IF(K72="Rural 1",Q72*1.15,Q72*1.16),IF(AND(Q72&gt;=0,Q72&lt;=100),Q72+150,IF(AND(Q72&gt;=101.01,Q72&lt;=4391),Q72+140,IF(AND(Q72&gt;=4391.01,Q72&lt;=5160), Q72+130,IF(AND(Q72&gt;=5160.01,Q72&lt;=6911), Q72+110,IF(AND(Q72&gt;=6911.01,Q72&lt;=10080), Q72+90,IF(AND(Q72&gt;=1080.01,Q72&lt;=15582), Q72+85,IF(AND(Q72&gt;=15582.01,Q72&lt;=26000), Q72+80,IF(AND(Q72&gt;=26000.01, Q72&lt;=30000), Q72+50,IF(Q72&gt;=30000.01,Q72+40, "No ha ingresado datos válidos"))))))))))</f>
        <v>1946</v>
      </c>
      <c r="N72" s="67">
        <f t="shared" si="13"/>
        <v>50</v>
      </c>
      <c r="Q72" s="70">
        <f t="shared" si="14"/>
        <v>1806</v>
      </c>
      <c r="S72" s="70">
        <f t="shared" si="15"/>
        <v>140</v>
      </c>
      <c r="T72" s="67">
        <f>VLOOKUP(D72,Hoja1!$G$5:$K$961,5,FALSE)</f>
        <v>43</v>
      </c>
    </row>
    <row r="73" spans="1:20" s="67" customFormat="1">
      <c r="A73" s="66">
        <v>51</v>
      </c>
      <c r="B73" s="67" t="s">
        <v>40</v>
      </c>
      <c r="C73" s="67" t="s">
        <v>333</v>
      </c>
      <c r="D73" s="72" t="s">
        <v>334</v>
      </c>
      <c r="E73" s="69" t="s">
        <v>1834</v>
      </c>
      <c r="F73" s="67" t="s">
        <v>1818</v>
      </c>
      <c r="G73" s="67" t="s">
        <v>204</v>
      </c>
      <c r="H73" s="67" t="s">
        <v>205</v>
      </c>
      <c r="I73" s="67">
        <v>9</v>
      </c>
      <c r="J73" s="67" t="str">
        <f t="shared" si="12"/>
        <v>ATUNCOLLA</v>
      </c>
      <c r="K73" s="67" t="s">
        <v>206</v>
      </c>
      <c r="L73" s="67" t="str">
        <f>+VLOOKUP(D73,[2]Instituciones!$A$2:$G$1009,7,FALSE)</f>
        <v>Rural</v>
      </c>
      <c r="M73" s="70">
        <f t="shared" ref="M73:M136" si="17">IF(F73="Inicial  Prog No Escolariz",IF(K73="Rural 1",Q73*1.15,Q73*1.16),IF(AND(Q73&gt;=0,Q73&lt;=100),Q73+150,IF(AND(Q73&gt;=101.01,Q73&lt;=4391),Q73+140,IF(AND(Q73&gt;=4391.01,Q73&lt;=5160), Q73+130,IF(AND(Q73&gt;=5160.01,Q73&lt;=6911), Q73+110,IF(AND(Q73&gt;=6911.01,Q73&lt;=10080), Q73+90,IF(AND(Q73&gt;=1080.01,Q73&lt;=15582), Q73+85,IF(AND(Q73&gt;=15582.01,Q73&lt;=26000), Q73+80,IF(AND(Q73&gt;=26000.01, Q73&lt;=30000), Q73+50,IF(Q73&gt;=30000.01,Q73+40, "No ha ingresado datos válidos"))))))))))</f>
        <v>464</v>
      </c>
      <c r="N73" s="67">
        <f t="shared" si="13"/>
        <v>51</v>
      </c>
      <c r="Q73" s="70">
        <f t="shared" si="14"/>
        <v>324</v>
      </c>
      <c r="S73" s="70">
        <f t="shared" si="15"/>
        <v>140</v>
      </c>
      <c r="T73" s="67">
        <f>VLOOKUP(D73,Hoja1!$G$5:$K$961,5,FALSE)</f>
        <v>9</v>
      </c>
    </row>
    <row r="74" spans="1:20" s="67" customFormat="1">
      <c r="A74" s="66">
        <v>52</v>
      </c>
      <c r="B74" s="67" t="s">
        <v>40</v>
      </c>
      <c r="C74" s="67" t="s">
        <v>335</v>
      </c>
      <c r="D74" s="72" t="s">
        <v>336</v>
      </c>
      <c r="E74" s="69" t="s">
        <v>1835</v>
      </c>
      <c r="F74" s="67" t="s">
        <v>1818</v>
      </c>
      <c r="G74" s="67" t="s">
        <v>204</v>
      </c>
      <c r="H74" s="67" t="s">
        <v>205</v>
      </c>
      <c r="I74" s="67">
        <v>11</v>
      </c>
      <c r="J74" s="67" t="str">
        <f t="shared" si="12"/>
        <v>ATUNCOLLA</v>
      </c>
      <c r="K74" s="67" t="s">
        <v>206</v>
      </c>
      <c r="L74" s="67" t="str">
        <f>+VLOOKUP(D74,[2]Instituciones!$A$2:$G$1009,7,FALSE)</f>
        <v>Rural</v>
      </c>
      <c r="M74" s="70">
        <f t="shared" si="17"/>
        <v>536</v>
      </c>
      <c r="N74" s="67">
        <f t="shared" si="13"/>
        <v>52</v>
      </c>
      <c r="Q74" s="70">
        <f t="shared" si="14"/>
        <v>396</v>
      </c>
      <c r="S74" s="70">
        <f t="shared" si="15"/>
        <v>140</v>
      </c>
      <c r="T74" s="67">
        <f>VLOOKUP(D74,Hoja1!$G$5:$K$961,5,FALSE)</f>
        <v>11</v>
      </c>
    </row>
    <row r="75" spans="1:20" s="67" customFormat="1">
      <c r="A75" s="66">
        <v>53</v>
      </c>
      <c r="B75" s="67" t="s">
        <v>40</v>
      </c>
      <c r="C75" s="67" t="s">
        <v>329</v>
      </c>
      <c r="D75" s="72" t="s">
        <v>330</v>
      </c>
      <c r="E75" s="69" t="s">
        <v>1836</v>
      </c>
      <c r="F75" s="67" t="s">
        <v>1818</v>
      </c>
      <c r="G75" s="67" t="s">
        <v>204</v>
      </c>
      <c r="H75" s="67" t="s">
        <v>205</v>
      </c>
      <c r="I75" s="67">
        <v>29</v>
      </c>
      <c r="J75" s="67" t="str">
        <f t="shared" si="12"/>
        <v>ATUNCOLLA</v>
      </c>
      <c r="K75" s="67" t="s">
        <v>206</v>
      </c>
      <c r="L75" s="67" t="str">
        <f>+VLOOKUP(D75,[2]Instituciones!$A$2:$G$1009,7,FALSE)</f>
        <v>Rural</v>
      </c>
      <c r="M75" s="70">
        <f t="shared" si="17"/>
        <v>1184</v>
      </c>
      <c r="N75" s="67">
        <f t="shared" si="13"/>
        <v>53</v>
      </c>
      <c r="Q75" s="70">
        <f t="shared" si="14"/>
        <v>1044</v>
      </c>
      <c r="S75" s="70">
        <f t="shared" si="15"/>
        <v>140</v>
      </c>
      <c r="T75" s="67">
        <f>VLOOKUP(D75,Hoja1!$G$5:$K$961,5,FALSE)</f>
        <v>29</v>
      </c>
    </row>
    <row r="76" spans="1:20" s="67" customFormat="1">
      <c r="A76" s="66">
        <v>54</v>
      </c>
      <c r="B76" s="67" t="s">
        <v>40</v>
      </c>
      <c r="C76" s="67" t="s">
        <v>1837</v>
      </c>
      <c r="D76" s="72" t="s">
        <v>337</v>
      </c>
      <c r="E76" s="69" t="s">
        <v>338</v>
      </c>
      <c r="F76" s="67" t="s">
        <v>1818</v>
      </c>
      <c r="G76" s="67" t="s">
        <v>204</v>
      </c>
      <c r="H76" s="67" t="s">
        <v>205</v>
      </c>
      <c r="I76" s="67">
        <v>12</v>
      </c>
      <c r="J76" s="67" t="str">
        <f t="shared" si="12"/>
        <v>ATUNCOLLA</v>
      </c>
      <c r="K76" s="67" t="s">
        <v>206</v>
      </c>
      <c r="L76" s="67" t="str">
        <f>+VLOOKUP(D76,[2]Instituciones!$A$2:$G$1009,7,FALSE)</f>
        <v>Rural</v>
      </c>
      <c r="M76" s="70">
        <f t="shared" si="17"/>
        <v>572</v>
      </c>
      <c r="N76" s="67">
        <f t="shared" si="13"/>
        <v>54</v>
      </c>
      <c r="Q76" s="70">
        <f t="shared" si="14"/>
        <v>432</v>
      </c>
      <c r="S76" s="70">
        <f t="shared" si="15"/>
        <v>140</v>
      </c>
      <c r="T76" s="67">
        <f>VLOOKUP(D76,Hoja1!$G$5:$K$961,5,FALSE)</f>
        <v>12</v>
      </c>
    </row>
    <row r="77" spans="1:20" s="67" customFormat="1">
      <c r="A77" s="66">
        <v>55</v>
      </c>
      <c r="B77" s="67" t="s">
        <v>40</v>
      </c>
      <c r="C77" s="67" t="s">
        <v>1838</v>
      </c>
      <c r="D77" s="72" t="s">
        <v>339</v>
      </c>
      <c r="E77" s="69" t="s">
        <v>1839</v>
      </c>
      <c r="F77" s="67" t="s">
        <v>1818</v>
      </c>
      <c r="G77" s="67" t="s">
        <v>204</v>
      </c>
      <c r="H77" s="67" t="s">
        <v>205</v>
      </c>
      <c r="I77" s="67">
        <v>6</v>
      </c>
      <c r="J77" s="67" t="str">
        <f t="shared" si="12"/>
        <v>ATUNCOLLA</v>
      </c>
      <c r="K77" s="67" t="s">
        <v>206</v>
      </c>
      <c r="L77" s="67" t="str">
        <f>+VLOOKUP(D77,[2]Instituciones!$A$2:$G$1009,7,FALSE)</f>
        <v>Rural</v>
      </c>
      <c r="M77" s="70">
        <f t="shared" si="17"/>
        <v>356</v>
      </c>
      <c r="N77" s="67">
        <f t="shared" si="13"/>
        <v>55</v>
      </c>
      <c r="Q77" s="70">
        <f t="shared" si="14"/>
        <v>216</v>
      </c>
      <c r="S77" s="70">
        <f t="shared" si="15"/>
        <v>140</v>
      </c>
      <c r="T77" s="67">
        <f>VLOOKUP(D77,Hoja1!$G$5:$K$961,5,FALSE)</f>
        <v>6</v>
      </c>
    </row>
    <row r="78" spans="1:20" s="67" customFormat="1">
      <c r="A78" s="66">
        <v>56</v>
      </c>
      <c r="B78" s="67" t="s">
        <v>40</v>
      </c>
      <c r="C78" s="67" t="s">
        <v>340</v>
      </c>
      <c r="D78" s="72" t="s">
        <v>341</v>
      </c>
      <c r="E78" s="69" t="s">
        <v>342</v>
      </c>
      <c r="F78" s="67" t="s">
        <v>1818</v>
      </c>
      <c r="G78" s="67" t="s">
        <v>204</v>
      </c>
      <c r="H78" s="67" t="s">
        <v>205</v>
      </c>
      <c r="I78" s="67">
        <v>25</v>
      </c>
      <c r="J78" s="67" t="str">
        <f t="shared" si="12"/>
        <v>ATUNCOLLA</v>
      </c>
      <c r="K78" s="67" t="s">
        <v>2174</v>
      </c>
      <c r="L78" s="67" t="str">
        <f>+VLOOKUP(D78,[2]Instituciones!$A$2:$G$1009,7,FALSE)</f>
        <v>Rural</v>
      </c>
      <c r="M78" s="70">
        <f t="shared" si="17"/>
        <v>890</v>
      </c>
      <c r="N78" s="67">
        <f t="shared" si="13"/>
        <v>56</v>
      </c>
      <c r="Q78" s="70">
        <f t="shared" si="14"/>
        <v>750</v>
      </c>
      <c r="S78" s="70">
        <f t="shared" si="15"/>
        <v>140</v>
      </c>
      <c r="T78" s="67">
        <f>VLOOKUP(D78,Hoja1!$G$5:$K$961,5,FALSE)</f>
        <v>25</v>
      </c>
    </row>
    <row r="79" spans="1:20" s="67" customFormat="1">
      <c r="A79" s="66">
        <v>57</v>
      </c>
      <c r="B79" s="67" t="s">
        <v>40</v>
      </c>
      <c r="C79" s="67" t="s">
        <v>40</v>
      </c>
      <c r="D79" s="72" t="s">
        <v>328</v>
      </c>
      <c r="E79" s="69" t="s">
        <v>1840</v>
      </c>
      <c r="F79" s="67" t="s">
        <v>1818</v>
      </c>
      <c r="G79" s="67" t="s">
        <v>204</v>
      </c>
      <c r="H79" s="67" t="s">
        <v>205</v>
      </c>
      <c r="I79" s="67">
        <v>27</v>
      </c>
      <c r="J79" s="67" t="str">
        <f t="shared" si="12"/>
        <v>ATUNCOLLA</v>
      </c>
      <c r="K79" s="67" t="s">
        <v>206</v>
      </c>
      <c r="L79" s="67" t="str">
        <f>+VLOOKUP(D79,[2]Instituciones!$A$2:$G$1009,7,FALSE)</f>
        <v>Rural</v>
      </c>
      <c r="M79" s="70">
        <f t="shared" si="17"/>
        <v>1112</v>
      </c>
      <c r="N79" s="67">
        <f t="shared" si="13"/>
        <v>57</v>
      </c>
      <c r="Q79" s="70">
        <f t="shared" si="14"/>
        <v>972</v>
      </c>
      <c r="S79" s="70">
        <f t="shared" si="15"/>
        <v>140</v>
      </c>
      <c r="T79" s="67">
        <f>VLOOKUP(D79,Hoja1!$G$5:$K$961,5,FALSE)</f>
        <v>27</v>
      </c>
    </row>
    <row r="80" spans="1:20" s="67" customFormat="1">
      <c r="A80" s="66">
        <v>58</v>
      </c>
      <c r="B80" s="67" t="s">
        <v>40</v>
      </c>
      <c r="C80" s="67" t="s">
        <v>343</v>
      </c>
      <c r="D80" s="72" t="s">
        <v>344</v>
      </c>
      <c r="E80" s="69" t="s">
        <v>343</v>
      </c>
      <c r="F80" s="67" t="s">
        <v>1818</v>
      </c>
      <c r="G80" s="67" t="s">
        <v>204</v>
      </c>
      <c r="H80" s="67" t="s">
        <v>205</v>
      </c>
      <c r="I80" s="67">
        <v>12</v>
      </c>
      <c r="J80" s="67" t="str">
        <f t="shared" si="12"/>
        <v>ATUNCOLLA</v>
      </c>
      <c r="K80" s="67" t="s">
        <v>206</v>
      </c>
      <c r="L80" s="67" t="str">
        <f>+VLOOKUP(D80,[2]Instituciones!$A$2:$G$1009,7,FALSE)</f>
        <v>Rural</v>
      </c>
      <c r="M80" s="70">
        <f t="shared" si="17"/>
        <v>572</v>
      </c>
      <c r="N80" s="67">
        <f t="shared" si="13"/>
        <v>58</v>
      </c>
      <c r="Q80" s="70">
        <f t="shared" si="14"/>
        <v>432</v>
      </c>
      <c r="S80" s="70">
        <f t="shared" si="15"/>
        <v>140</v>
      </c>
      <c r="T80" s="67">
        <f>VLOOKUP(D80,Hoja1!$G$5:$K$961,5,FALSE)</f>
        <v>12</v>
      </c>
    </row>
    <row r="81" spans="1:20" s="67" customFormat="1">
      <c r="A81" s="66">
        <v>59</v>
      </c>
      <c r="B81" s="67" t="s">
        <v>40</v>
      </c>
      <c r="C81" s="67" t="s">
        <v>331</v>
      </c>
      <c r="D81" s="72" t="s">
        <v>332</v>
      </c>
      <c r="E81" s="69" t="s">
        <v>1841</v>
      </c>
      <c r="F81" s="67" t="s">
        <v>1818</v>
      </c>
      <c r="G81" s="67" t="s">
        <v>204</v>
      </c>
      <c r="H81" s="67" t="s">
        <v>205</v>
      </c>
      <c r="I81" s="67">
        <v>16</v>
      </c>
      <c r="J81" s="67" t="str">
        <f t="shared" si="12"/>
        <v>ATUNCOLLA</v>
      </c>
      <c r="K81" s="67" t="s">
        <v>206</v>
      </c>
      <c r="L81" s="67" t="str">
        <f>+VLOOKUP(D81,[2]Instituciones!$A$2:$G$1009,7,FALSE)</f>
        <v>Rural</v>
      </c>
      <c r="M81" s="70">
        <f t="shared" si="17"/>
        <v>716</v>
      </c>
      <c r="N81" s="67">
        <f t="shared" si="13"/>
        <v>59</v>
      </c>
      <c r="Q81" s="70">
        <f t="shared" si="14"/>
        <v>576</v>
      </c>
      <c r="S81" s="70">
        <f t="shared" si="15"/>
        <v>140</v>
      </c>
      <c r="T81" s="67">
        <f>VLOOKUP(D81,Hoja1!$G$5:$K$961,5,FALSE)</f>
        <v>16</v>
      </c>
    </row>
    <row r="82" spans="1:20" s="67" customFormat="1">
      <c r="A82" s="66">
        <v>60</v>
      </c>
      <c r="B82" s="67" t="s">
        <v>345</v>
      </c>
      <c r="C82" s="67" t="s">
        <v>358</v>
      </c>
      <c r="D82" s="72" t="s">
        <v>359</v>
      </c>
      <c r="E82" s="69" t="s">
        <v>360</v>
      </c>
      <c r="F82" s="67" t="s">
        <v>1818</v>
      </c>
      <c r="G82" s="67" t="s">
        <v>204</v>
      </c>
      <c r="H82" s="67" t="s">
        <v>205</v>
      </c>
      <c r="I82" s="67">
        <v>9</v>
      </c>
      <c r="J82" s="67" t="str">
        <f t="shared" si="12"/>
        <v>CAPACHICA</v>
      </c>
      <c r="K82" s="67" t="s">
        <v>206</v>
      </c>
      <c r="L82" s="67" t="str">
        <f>+VLOOKUP(D82,[2]Instituciones!$A$2:$G$1009,7,FALSE)</f>
        <v>Rural</v>
      </c>
      <c r="M82" s="70">
        <f t="shared" si="17"/>
        <v>464</v>
      </c>
      <c r="N82" s="67">
        <f t="shared" si="13"/>
        <v>60</v>
      </c>
      <c r="Q82" s="70">
        <f t="shared" si="14"/>
        <v>324</v>
      </c>
      <c r="S82" s="70">
        <f t="shared" si="15"/>
        <v>140</v>
      </c>
      <c r="T82" s="67">
        <f>VLOOKUP(D82,Hoja1!$G$5:$K$961,5,FALSE)</f>
        <v>9</v>
      </c>
    </row>
    <row r="83" spans="1:20" s="67" customFormat="1">
      <c r="A83" s="66">
        <v>61</v>
      </c>
      <c r="B83" s="67" t="s">
        <v>345</v>
      </c>
      <c r="C83" s="67" t="s">
        <v>361</v>
      </c>
      <c r="D83" s="72" t="s">
        <v>362</v>
      </c>
      <c r="E83" s="69" t="s">
        <v>363</v>
      </c>
      <c r="F83" s="67" t="s">
        <v>1818</v>
      </c>
      <c r="G83" s="67" t="s">
        <v>204</v>
      </c>
      <c r="H83" s="67" t="s">
        <v>205</v>
      </c>
      <c r="I83" s="67">
        <v>27</v>
      </c>
      <c r="J83" s="67" t="str">
        <f t="shared" si="12"/>
        <v>CAPACHICA</v>
      </c>
      <c r="K83" s="67" t="s">
        <v>206</v>
      </c>
      <c r="L83" s="67" t="str">
        <f>+VLOOKUP(D83,[2]Instituciones!$A$2:$G$1009,7,FALSE)</f>
        <v>Rural</v>
      </c>
      <c r="M83" s="70">
        <f t="shared" si="17"/>
        <v>1112</v>
      </c>
      <c r="N83" s="67">
        <f t="shared" si="13"/>
        <v>61</v>
      </c>
      <c r="Q83" s="70">
        <f t="shared" si="14"/>
        <v>972</v>
      </c>
      <c r="S83" s="70">
        <f t="shared" si="15"/>
        <v>140</v>
      </c>
      <c r="T83" s="67">
        <f>VLOOKUP(D83,Hoja1!$G$5:$K$961,5,FALSE)</f>
        <v>27</v>
      </c>
    </row>
    <row r="84" spans="1:20" s="67" customFormat="1">
      <c r="A84" s="66">
        <v>62</v>
      </c>
      <c r="B84" s="67" t="s">
        <v>345</v>
      </c>
      <c r="C84" s="67" t="s">
        <v>364</v>
      </c>
      <c r="D84" s="72" t="s">
        <v>365</v>
      </c>
      <c r="E84" s="69" t="s">
        <v>366</v>
      </c>
      <c r="F84" s="67" t="s">
        <v>1818</v>
      </c>
      <c r="G84" s="67" t="s">
        <v>204</v>
      </c>
      <c r="H84" s="67" t="s">
        <v>205</v>
      </c>
      <c r="I84" s="67">
        <v>17</v>
      </c>
      <c r="J84" s="67" t="str">
        <f t="shared" si="12"/>
        <v>CAPACHICA</v>
      </c>
      <c r="K84" s="67" t="s">
        <v>206</v>
      </c>
      <c r="L84" s="67" t="str">
        <f>+VLOOKUP(D84,[2]Instituciones!$A$2:$G$1009,7,FALSE)</f>
        <v>Rural</v>
      </c>
      <c r="M84" s="70">
        <f t="shared" si="17"/>
        <v>752</v>
      </c>
      <c r="N84" s="67">
        <f t="shared" si="13"/>
        <v>62</v>
      </c>
      <c r="Q84" s="70">
        <f t="shared" si="14"/>
        <v>612</v>
      </c>
      <c r="S84" s="70">
        <f t="shared" si="15"/>
        <v>140</v>
      </c>
      <c r="T84" s="67">
        <f>VLOOKUP(D84,Hoja1!$G$5:$K$961,5,FALSE)</f>
        <v>17</v>
      </c>
    </row>
    <row r="85" spans="1:20" s="67" customFormat="1">
      <c r="A85" s="66">
        <v>63</v>
      </c>
      <c r="B85" s="67" t="s">
        <v>345</v>
      </c>
      <c r="C85" s="67" t="s">
        <v>367</v>
      </c>
      <c r="D85" s="72" t="s">
        <v>368</v>
      </c>
      <c r="E85" s="69" t="s">
        <v>369</v>
      </c>
      <c r="F85" s="67" t="s">
        <v>1818</v>
      </c>
      <c r="G85" s="67" t="s">
        <v>204</v>
      </c>
      <c r="H85" s="67" t="s">
        <v>205</v>
      </c>
      <c r="I85" s="67">
        <v>7</v>
      </c>
      <c r="J85" s="67" t="str">
        <f t="shared" si="12"/>
        <v>CAPACHICA</v>
      </c>
      <c r="K85" s="67" t="s">
        <v>2173</v>
      </c>
      <c r="L85" s="67" t="str">
        <f>+VLOOKUP(D85,[2]Instituciones!$A$2:$G$1009,7,FALSE)</f>
        <v>Rural</v>
      </c>
      <c r="M85" s="70">
        <f t="shared" si="17"/>
        <v>434</v>
      </c>
      <c r="N85" s="67">
        <f t="shared" si="13"/>
        <v>63</v>
      </c>
      <c r="Q85" s="70">
        <f t="shared" si="14"/>
        <v>294</v>
      </c>
      <c r="S85" s="70">
        <f t="shared" si="15"/>
        <v>140</v>
      </c>
      <c r="T85" s="67">
        <f>VLOOKUP(D85,Hoja1!$G$5:$K$961,5,FALSE)</f>
        <v>7</v>
      </c>
    </row>
    <row r="86" spans="1:20" s="67" customFormat="1">
      <c r="A86" s="66">
        <v>64</v>
      </c>
      <c r="B86" s="67" t="s">
        <v>345</v>
      </c>
      <c r="C86" s="67" t="s">
        <v>349</v>
      </c>
      <c r="D86" s="72" t="s">
        <v>351</v>
      </c>
      <c r="E86" s="69" t="s">
        <v>1842</v>
      </c>
      <c r="F86" s="67" t="s">
        <v>1818</v>
      </c>
      <c r="G86" s="67" t="s">
        <v>204</v>
      </c>
      <c r="H86" s="67" t="s">
        <v>205</v>
      </c>
      <c r="I86" s="67">
        <v>8</v>
      </c>
      <c r="J86" s="67" t="str">
        <f t="shared" si="12"/>
        <v>CAPACHICA</v>
      </c>
      <c r="K86" s="67" t="s">
        <v>2173</v>
      </c>
      <c r="L86" s="67" t="str">
        <f>+VLOOKUP(D86,[2]Instituciones!$A$2:$G$1009,7,FALSE)</f>
        <v>Rural</v>
      </c>
      <c r="M86" s="70">
        <f t="shared" si="17"/>
        <v>476</v>
      </c>
      <c r="N86" s="67">
        <f t="shared" si="13"/>
        <v>64</v>
      </c>
      <c r="Q86" s="70">
        <f t="shared" si="14"/>
        <v>336</v>
      </c>
      <c r="S86" s="70">
        <f t="shared" si="15"/>
        <v>140</v>
      </c>
      <c r="T86" s="67">
        <f>VLOOKUP(D86,Hoja1!$G$5:$K$961,5,FALSE)</f>
        <v>8</v>
      </c>
    </row>
    <row r="87" spans="1:20" s="67" customFormat="1">
      <c r="A87" s="66">
        <v>65</v>
      </c>
      <c r="B87" s="67" t="s">
        <v>345</v>
      </c>
      <c r="C87" s="67" t="s">
        <v>1843</v>
      </c>
      <c r="D87" s="72" t="s">
        <v>353</v>
      </c>
      <c r="E87" s="69" t="s">
        <v>1844</v>
      </c>
      <c r="F87" s="67" t="s">
        <v>1818</v>
      </c>
      <c r="G87" s="67" t="s">
        <v>204</v>
      </c>
      <c r="H87" s="67" t="s">
        <v>205</v>
      </c>
      <c r="I87" s="67">
        <v>5</v>
      </c>
      <c r="J87" s="67" t="str">
        <f t="shared" si="12"/>
        <v>CAPACHICA</v>
      </c>
      <c r="K87" s="67" t="s">
        <v>206</v>
      </c>
      <c r="L87" s="67" t="str">
        <f>+VLOOKUP(D87,[2]Instituciones!$A$2:$G$1009,7,FALSE)</f>
        <v>Rural</v>
      </c>
      <c r="M87" s="70">
        <f t="shared" si="17"/>
        <v>320</v>
      </c>
      <c r="N87" s="67">
        <f t="shared" si="13"/>
        <v>65</v>
      </c>
      <c r="Q87" s="70">
        <f t="shared" si="14"/>
        <v>180</v>
      </c>
      <c r="S87" s="70">
        <f t="shared" si="15"/>
        <v>140</v>
      </c>
      <c r="T87" s="67">
        <f>VLOOKUP(D87,Hoja1!$G$5:$K$961,5,FALSE)</f>
        <v>5</v>
      </c>
    </row>
    <row r="88" spans="1:20" s="67" customFormat="1">
      <c r="A88" s="66">
        <v>66</v>
      </c>
      <c r="B88" s="67" t="s">
        <v>345</v>
      </c>
      <c r="C88" s="67" t="s">
        <v>370</v>
      </c>
      <c r="D88" s="72" t="s">
        <v>371</v>
      </c>
      <c r="E88" s="69" t="s">
        <v>372</v>
      </c>
      <c r="F88" s="67" t="s">
        <v>1818</v>
      </c>
      <c r="G88" s="67" t="s">
        <v>204</v>
      </c>
      <c r="H88" s="67" t="s">
        <v>205</v>
      </c>
      <c r="I88" s="67">
        <v>19</v>
      </c>
      <c r="J88" s="67" t="str">
        <f t="shared" si="12"/>
        <v>CAPACHICA</v>
      </c>
      <c r="K88" s="67" t="s">
        <v>206</v>
      </c>
      <c r="L88" s="67" t="str">
        <f>+VLOOKUP(D88,[2]Instituciones!$A$2:$G$1009,7,FALSE)</f>
        <v>Rural</v>
      </c>
      <c r="M88" s="70">
        <f t="shared" si="17"/>
        <v>824</v>
      </c>
      <c r="N88" s="67">
        <f t="shared" si="13"/>
        <v>66</v>
      </c>
      <c r="Q88" s="70">
        <f t="shared" si="14"/>
        <v>684</v>
      </c>
      <c r="S88" s="70">
        <f t="shared" si="15"/>
        <v>140</v>
      </c>
      <c r="T88" s="67">
        <f>VLOOKUP(D88,Hoja1!$G$5:$K$961,5,FALSE)</f>
        <v>19</v>
      </c>
    </row>
    <row r="89" spans="1:20" s="67" customFormat="1">
      <c r="A89" s="66">
        <v>67</v>
      </c>
      <c r="B89" s="67" t="s">
        <v>345</v>
      </c>
      <c r="C89" s="67" t="s">
        <v>373</v>
      </c>
      <c r="D89" s="72" t="s">
        <v>374</v>
      </c>
      <c r="E89" s="69" t="s">
        <v>375</v>
      </c>
      <c r="F89" s="67" t="s">
        <v>1818</v>
      </c>
      <c r="G89" s="67" t="s">
        <v>204</v>
      </c>
      <c r="H89" s="67" t="s">
        <v>205</v>
      </c>
      <c r="I89" s="67">
        <v>6</v>
      </c>
      <c r="J89" s="67" t="str">
        <f t="shared" si="12"/>
        <v>CAPACHICA</v>
      </c>
      <c r="K89" s="67" t="s">
        <v>206</v>
      </c>
      <c r="L89" s="67" t="str">
        <f>+VLOOKUP(D89,[2]Instituciones!$A$2:$G$1009,7,FALSE)</f>
        <v>Rural</v>
      </c>
      <c r="M89" s="70">
        <f t="shared" si="17"/>
        <v>356</v>
      </c>
      <c r="N89" s="67">
        <f t="shared" si="13"/>
        <v>67</v>
      </c>
      <c r="Q89" s="70">
        <f t="shared" si="14"/>
        <v>216</v>
      </c>
      <c r="S89" s="70">
        <f t="shared" si="15"/>
        <v>140</v>
      </c>
      <c r="T89" s="67">
        <f>VLOOKUP(D89,Hoja1!$G$5:$K$961,5,FALSE)</f>
        <v>6</v>
      </c>
    </row>
    <row r="90" spans="1:20" s="67" customFormat="1">
      <c r="A90" s="66">
        <v>68</v>
      </c>
      <c r="B90" s="67" t="s">
        <v>345</v>
      </c>
      <c r="C90" s="67" t="s">
        <v>376</v>
      </c>
      <c r="D90" s="72" t="s">
        <v>377</v>
      </c>
      <c r="E90" s="69" t="s">
        <v>378</v>
      </c>
      <c r="F90" s="67" t="s">
        <v>1818</v>
      </c>
      <c r="G90" s="67" t="s">
        <v>204</v>
      </c>
      <c r="H90" s="67" t="s">
        <v>205</v>
      </c>
      <c r="I90" s="67">
        <v>9</v>
      </c>
      <c r="J90" s="67" t="str">
        <f t="shared" si="12"/>
        <v>CAPACHICA</v>
      </c>
      <c r="K90" s="67" t="s">
        <v>206</v>
      </c>
      <c r="L90" s="67" t="str">
        <f>+VLOOKUP(D90,[2]Instituciones!$A$2:$G$1009,7,FALSE)</f>
        <v>Rural</v>
      </c>
      <c r="M90" s="70">
        <f t="shared" si="17"/>
        <v>464</v>
      </c>
      <c r="N90" s="67">
        <f t="shared" si="13"/>
        <v>68</v>
      </c>
      <c r="Q90" s="70">
        <f t="shared" si="14"/>
        <v>324</v>
      </c>
      <c r="S90" s="70">
        <f t="shared" si="15"/>
        <v>140</v>
      </c>
      <c r="T90" s="67">
        <f>VLOOKUP(D90,Hoja1!$G$5:$K$961,5,FALSE)</f>
        <v>9</v>
      </c>
    </row>
    <row r="91" spans="1:20" s="67" customFormat="1">
      <c r="A91" s="66">
        <v>69</v>
      </c>
      <c r="B91" s="67" t="s">
        <v>345</v>
      </c>
      <c r="C91" s="67" t="s">
        <v>352</v>
      </c>
      <c r="D91" s="72" t="s">
        <v>379</v>
      </c>
      <c r="E91" s="69" t="s">
        <v>380</v>
      </c>
      <c r="F91" s="67" t="s">
        <v>1818</v>
      </c>
      <c r="G91" s="67" t="s">
        <v>204</v>
      </c>
      <c r="H91" s="67" t="s">
        <v>205</v>
      </c>
      <c r="I91" s="67">
        <v>20</v>
      </c>
      <c r="J91" s="67" t="str">
        <f t="shared" si="12"/>
        <v>CAPACHICA</v>
      </c>
      <c r="K91" s="67" t="s">
        <v>206</v>
      </c>
      <c r="L91" s="67" t="str">
        <f>+VLOOKUP(D91,[2]Instituciones!$A$2:$G$1009,7,FALSE)</f>
        <v>Rural</v>
      </c>
      <c r="M91" s="70">
        <f t="shared" si="17"/>
        <v>860</v>
      </c>
      <c r="N91" s="67">
        <f t="shared" si="13"/>
        <v>69</v>
      </c>
      <c r="Q91" s="70">
        <f t="shared" si="14"/>
        <v>720</v>
      </c>
      <c r="S91" s="70">
        <f t="shared" si="15"/>
        <v>140</v>
      </c>
      <c r="T91" s="67">
        <f>VLOOKUP(D91,Hoja1!$G$5:$K$961,5,FALSE)</f>
        <v>20</v>
      </c>
    </row>
    <row r="92" spans="1:20" s="67" customFormat="1">
      <c r="A92" s="66">
        <v>70</v>
      </c>
      <c r="B92" s="67" t="s">
        <v>345</v>
      </c>
      <c r="C92" s="67" t="s">
        <v>354</v>
      </c>
      <c r="D92" s="72" t="s">
        <v>355</v>
      </c>
      <c r="E92" s="69" t="s">
        <v>1845</v>
      </c>
      <c r="F92" s="67" t="s">
        <v>1818</v>
      </c>
      <c r="G92" s="67" t="s">
        <v>204</v>
      </c>
      <c r="H92" s="67" t="s">
        <v>205</v>
      </c>
      <c r="I92" s="67">
        <v>6</v>
      </c>
      <c r="J92" s="67" t="str">
        <f t="shared" si="12"/>
        <v>CAPACHICA</v>
      </c>
      <c r="K92" s="67" t="s">
        <v>206</v>
      </c>
      <c r="L92" s="67" t="str">
        <f>+VLOOKUP(D92,[2]Instituciones!$A$2:$G$1009,7,FALSE)</f>
        <v>Rural</v>
      </c>
      <c r="M92" s="70">
        <f t="shared" si="17"/>
        <v>356</v>
      </c>
      <c r="N92" s="67">
        <f t="shared" si="13"/>
        <v>70</v>
      </c>
      <c r="Q92" s="70">
        <f t="shared" si="14"/>
        <v>216</v>
      </c>
      <c r="S92" s="70">
        <f t="shared" si="15"/>
        <v>140</v>
      </c>
      <c r="T92" s="67">
        <f>VLOOKUP(D92,Hoja1!$G$5:$K$961,5,FALSE)</f>
        <v>6</v>
      </c>
    </row>
    <row r="93" spans="1:20" s="67" customFormat="1">
      <c r="A93" s="66">
        <v>71</v>
      </c>
      <c r="B93" s="67" t="s">
        <v>345</v>
      </c>
      <c r="C93" s="67" t="s">
        <v>356</v>
      </c>
      <c r="D93" s="72" t="s">
        <v>357</v>
      </c>
      <c r="E93" s="69" t="s">
        <v>1846</v>
      </c>
      <c r="F93" s="67" t="s">
        <v>1818</v>
      </c>
      <c r="G93" s="67" t="s">
        <v>204</v>
      </c>
      <c r="H93" s="67" t="s">
        <v>205</v>
      </c>
      <c r="I93" s="67">
        <v>4</v>
      </c>
      <c r="J93" s="67" t="str">
        <f t="shared" si="12"/>
        <v>CAPACHICA</v>
      </c>
      <c r="K93" s="67" t="s">
        <v>2173</v>
      </c>
      <c r="L93" s="67" t="str">
        <f>+VLOOKUP(D93,[2]Instituciones!$A$2:$G$1009,7,FALSE)</f>
        <v>Rural</v>
      </c>
      <c r="M93" s="70">
        <f t="shared" si="17"/>
        <v>308</v>
      </c>
      <c r="N93" s="67">
        <f t="shared" si="13"/>
        <v>71</v>
      </c>
      <c r="Q93" s="70">
        <f t="shared" si="14"/>
        <v>168</v>
      </c>
      <c r="S93" s="70">
        <f t="shared" si="15"/>
        <v>140</v>
      </c>
      <c r="T93" s="67">
        <f>VLOOKUP(D93,Hoja1!$G$5:$K$961,5,FALSE)</f>
        <v>4</v>
      </c>
    </row>
    <row r="94" spans="1:20" s="67" customFormat="1">
      <c r="A94" s="66">
        <v>72</v>
      </c>
      <c r="B94" s="67" t="s">
        <v>345</v>
      </c>
      <c r="C94" s="67" t="s">
        <v>345</v>
      </c>
      <c r="D94" s="72" t="s">
        <v>346</v>
      </c>
      <c r="E94" s="69" t="s">
        <v>1847</v>
      </c>
      <c r="F94" s="67" t="s">
        <v>1818</v>
      </c>
      <c r="G94" s="67" t="s">
        <v>204</v>
      </c>
      <c r="H94" s="67" t="s">
        <v>205</v>
      </c>
      <c r="I94" s="67">
        <v>29</v>
      </c>
      <c r="J94" s="67" t="str">
        <f t="shared" si="12"/>
        <v>CAPACHICA</v>
      </c>
      <c r="K94" s="67" t="s">
        <v>2174</v>
      </c>
      <c r="L94" s="67" t="str">
        <f>+VLOOKUP(D94,[2]Instituciones!$A$2:$G$1009,7,FALSE)</f>
        <v>Rural</v>
      </c>
      <c r="M94" s="70">
        <f t="shared" si="17"/>
        <v>1010</v>
      </c>
      <c r="N94" s="67">
        <f t="shared" si="13"/>
        <v>72</v>
      </c>
      <c r="Q94" s="70">
        <f t="shared" si="14"/>
        <v>870</v>
      </c>
      <c r="S94" s="70">
        <f t="shared" si="15"/>
        <v>140</v>
      </c>
      <c r="T94" s="67">
        <f>VLOOKUP(D94,Hoja1!$G$5:$K$961,5,FALSE)</f>
        <v>29</v>
      </c>
    </row>
    <row r="95" spans="1:20" s="67" customFormat="1">
      <c r="A95" s="66">
        <v>73</v>
      </c>
      <c r="B95" s="67" t="s">
        <v>345</v>
      </c>
      <c r="C95" s="67" t="s">
        <v>347</v>
      </c>
      <c r="D95" s="72" t="s">
        <v>348</v>
      </c>
      <c r="E95" s="69" t="s">
        <v>1848</v>
      </c>
      <c r="F95" s="67" t="s">
        <v>1818</v>
      </c>
      <c r="G95" s="67" t="s">
        <v>204</v>
      </c>
      <c r="H95" s="67" t="s">
        <v>205</v>
      </c>
      <c r="I95" s="67">
        <v>8</v>
      </c>
      <c r="J95" s="67" t="str">
        <f t="shared" si="12"/>
        <v>CAPACHICA</v>
      </c>
      <c r="K95" s="67" t="s">
        <v>206</v>
      </c>
      <c r="L95" s="67" t="str">
        <f>+VLOOKUP(D95,[2]Instituciones!$A$2:$G$1009,7,FALSE)</f>
        <v>Rural</v>
      </c>
      <c r="M95" s="70">
        <f t="shared" si="17"/>
        <v>428</v>
      </c>
      <c r="N95" s="67">
        <f t="shared" si="13"/>
        <v>73</v>
      </c>
      <c r="Q95" s="70">
        <f t="shared" si="14"/>
        <v>288</v>
      </c>
      <c r="S95" s="70">
        <f t="shared" si="15"/>
        <v>140</v>
      </c>
      <c r="T95" s="67">
        <f>VLOOKUP(D95,Hoja1!$G$5:$K$961,5,FALSE)</f>
        <v>8</v>
      </c>
    </row>
    <row r="96" spans="1:20" s="67" customFormat="1">
      <c r="A96" s="66">
        <v>74</v>
      </c>
      <c r="B96" s="67" t="s">
        <v>345</v>
      </c>
      <c r="C96" s="67" t="s">
        <v>349</v>
      </c>
      <c r="D96" s="72" t="s">
        <v>350</v>
      </c>
      <c r="E96" s="69" t="s">
        <v>1849</v>
      </c>
      <c r="F96" s="67" t="s">
        <v>1818</v>
      </c>
      <c r="G96" s="67" t="s">
        <v>204</v>
      </c>
      <c r="H96" s="67" t="s">
        <v>205</v>
      </c>
      <c r="I96" s="67">
        <v>10</v>
      </c>
      <c r="J96" s="67" t="str">
        <f t="shared" si="12"/>
        <v>CAPACHICA</v>
      </c>
      <c r="K96" s="67" t="s">
        <v>2173</v>
      </c>
      <c r="L96" s="67" t="str">
        <f>+VLOOKUP(D96,[2]Instituciones!$A$2:$G$1009,7,FALSE)</f>
        <v>Rural</v>
      </c>
      <c r="M96" s="70">
        <f t="shared" si="17"/>
        <v>560</v>
      </c>
      <c r="N96" s="67">
        <f t="shared" si="13"/>
        <v>74</v>
      </c>
      <c r="Q96" s="70">
        <f t="shared" si="14"/>
        <v>420</v>
      </c>
      <c r="S96" s="70">
        <f t="shared" si="15"/>
        <v>140</v>
      </c>
      <c r="T96" s="67">
        <f>VLOOKUP(D96,Hoja1!$G$5:$K$961,5,FALSE)</f>
        <v>10</v>
      </c>
    </row>
    <row r="97" spans="1:20" s="67" customFormat="1">
      <c r="A97" s="66">
        <v>75</v>
      </c>
      <c r="B97" s="67" t="s">
        <v>381</v>
      </c>
      <c r="C97" s="67" t="s">
        <v>389</v>
      </c>
      <c r="D97" s="72" t="s">
        <v>390</v>
      </c>
      <c r="E97" s="69" t="s">
        <v>391</v>
      </c>
      <c r="F97" s="67" t="s">
        <v>1818</v>
      </c>
      <c r="G97" s="67" t="s">
        <v>204</v>
      </c>
      <c r="H97" s="67" t="s">
        <v>205</v>
      </c>
      <c r="I97" s="67">
        <v>7</v>
      </c>
      <c r="J97" s="67" t="str">
        <f t="shared" si="12"/>
        <v>CHUCUITO</v>
      </c>
      <c r="K97" s="67" t="s">
        <v>206</v>
      </c>
      <c r="L97" s="67" t="str">
        <f>+VLOOKUP(D97,[2]Instituciones!$A$2:$G$1009,7,FALSE)</f>
        <v>Rural</v>
      </c>
      <c r="M97" s="70">
        <f t="shared" si="17"/>
        <v>392</v>
      </c>
      <c r="N97" s="67">
        <f t="shared" si="13"/>
        <v>75</v>
      </c>
      <c r="Q97" s="70">
        <f t="shared" si="14"/>
        <v>252</v>
      </c>
      <c r="S97" s="70">
        <f t="shared" si="15"/>
        <v>140</v>
      </c>
      <c r="T97" s="67">
        <f>VLOOKUP(D97,Hoja1!$G$5:$K$961,5,FALSE)</f>
        <v>7</v>
      </c>
    </row>
    <row r="98" spans="1:20" s="67" customFormat="1">
      <c r="A98" s="66">
        <v>76</v>
      </c>
      <c r="B98" s="67" t="s">
        <v>381</v>
      </c>
      <c r="C98" s="67" t="s">
        <v>392</v>
      </c>
      <c r="D98" s="72" t="s">
        <v>393</v>
      </c>
      <c r="E98" s="69" t="s">
        <v>394</v>
      </c>
      <c r="F98" s="67" t="s">
        <v>1818</v>
      </c>
      <c r="G98" s="67" t="s">
        <v>204</v>
      </c>
      <c r="H98" s="67" t="s">
        <v>205</v>
      </c>
      <c r="I98" s="67">
        <v>8</v>
      </c>
      <c r="J98" s="67" t="str">
        <f t="shared" si="12"/>
        <v>CHUCUITO</v>
      </c>
      <c r="K98" s="67" t="s">
        <v>2174</v>
      </c>
      <c r="L98" s="67" t="str">
        <f>+VLOOKUP(D98,[2]Instituciones!$A$2:$G$1009,7,FALSE)</f>
        <v>Rural</v>
      </c>
      <c r="M98" s="70">
        <f t="shared" si="17"/>
        <v>380</v>
      </c>
      <c r="N98" s="67">
        <f t="shared" si="13"/>
        <v>76</v>
      </c>
      <c r="Q98" s="70">
        <f t="shared" si="14"/>
        <v>240</v>
      </c>
      <c r="S98" s="70">
        <f t="shared" si="15"/>
        <v>140</v>
      </c>
      <c r="T98" s="67">
        <f>VLOOKUP(D98,Hoja1!$G$5:$K$961,5,FALSE)</f>
        <v>8</v>
      </c>
    </row>
    <row r="99" spans="1:20" s="67" customFormat="1">
      <c r="A99" s="66">
        <v>77</v>
      </c>
      <c r="B99" s="67" t="s">
        <v>381</v>
      </c>
      <c r="C99" s="67" t="s">
        <v>387</v>
      </c>
      <c r="D99" s="72" t="s">
        <v>388</v>
      </c>
      <c r="E99" s="69" t="s">
        <v>1850</v>
      </c>
      <c r="F99" s="67" t="s">
        <v>1818</v>
      </c>
      <c r="G99" s="67" t="s">
        <v>204</v>
      </c>
      <c r="H99" s="67" t="s">
        <v>205</v>
      </c>
      <c r="I99" s="67">
        <v>8</v>
      </c>
      <c r="J99" s="67" t="str">
        <f t="shared" si="12"/>
        <v>CHUCUITO</v>
      </c>
      <c r="K99" s="67" t="s">
        <v>206</v>
      </c>
      <c r="L99" s="67" t="str">
        <f>+VLOOKUP(D99,[2]Instituciones!$A$2:$G$1009,7,FALSE)</f>
        <v>Rural</v>
      </c>
      <c r="M99" s="70">
        <f t="shared" si="17"/>
        <v>428</v>
      </c>
      <c r="N99" s="67">
        <f t="shared" si="13"/>
        <v>77</v>
      </c>
      <c r="Q99" s="70">
        <f t="shared" si="14"/>
        <v>288</v>
      </c>
      <c r="S99" s="70">
        <f t="shared" si="15"/>
        <v>140</v>
      </c>
      <c r="T99" s="67">
        <f>VLOOKUP(D99,Hoja1!$G$5:$K$961,5,FALSE)</f>
        <v>8</v>
      </c>
    </row>
    <row r="100" spans="1:20" s="67" customFormat="1">
      <c r="A100" s="66">
        <v>78</v>
      </c>
      <c r="B100" s="67" t="s">
        <v>381</v>
      </c>
      <c r="C100" s="67" t="s">
        <v>395</v>
      </c>
      <c r="D100" s="72" t="s">
        <v>396</v>
      </c>
      <c r="E100" s="69" t="s">
        <v>397</v>
      </c>
      <c r="F100" s="67" t="s">
        <v>1818</v>
      </c>
      <c r="G100" s="67" t="s">
        <v>204</v>
      </c>
      <c r="H100" s="67" t="s">
        <v>205</v>
      </c>
      <c r="I100" s="67">
        <v>9</v>
      </c>
      <c r="J100" s="67" t="str">
        <f t="shared" si="12"/>
        <v>CHUCUITO</v>
      </c>
      <c r="K100" s="67" t="s">
        <v>206</v>
      </c>
      <c r="L100" s="67" t="str">
        <f>+VLOOKUP(D100,[2]Instituciones!$A$2:$G$1009,7,FALSE)</f>
        <v>Rural</v>
      </c>
      <c r="M100" s="70">
        <f t="shared" si="17"/>
        <v>464</v>
      </c>
      <c r="N100" s="67">
        <f t="shared" si="13"/>
        <v>78</v>
      </c>
      <c r="Q100" s="70">
        <f t="shared" si="14"/>
        <v>324</v>
      </c>
      <c r="S100" s="70">
        <f t="shared" si="15"/>
        <v>140</v>
      </c>
      <c r="T100" s="67">
        <f>VLOOKUP(D100,Hoja1!$G$5:$K$961,5,FALSE)</f>
        <v>9</v>
      </c>
    </row>
    <row r="101" spans="1:20" s="67" customFormat="1">
      <c r="A101" s="66">
        <v>79</v>
      </c>
      <c r="B101" s="67" t="s">
        <v>381</v>
      </c>
      <c r="C101" s="67" t="s">
        <v>398</v>
      </c>
      <c r="D101" s="72" t="s">
        <v>399</v>
      </c>
      <c r="E101" s="69" t="s">
        <v>400</v>
      </c>
      <c r="F101" s="67" t="s">
        <v>1818</v>
      </c>
      <c r="G101" s="67" t="s">
        <v>204</v>
      </c>
      <c r="H101" s="67" t="s">
        <v>205</v>
      </c>
      <c r="I101" s="67">
        <v>18</v>
      </c>
      <c r="J101" s="67" t="str">
        <f t="shared" si="12"/>
        <v>CHUCUITO</v>
      </c>
      <c r="K101" s="67" t="s">
        <v>206</v>
      </c>
      <c r="L101" s="67" t="str">
        <f>+VLOOKUP(D101,[2]Instituciones!$A$2:$G$1009,7,FALSE)</f>
        <v>Rural</v>
      </c>
      <c r="M101" s="70">
        <f t="shared" si="17"/>
        <v>788</v>
      </c>
      <c r="N101" s="67">
        <f t="shared" si="13"/>
        <v>79</v>
      </c>
      <c r="Q101" s="70">
        <f t="shared" si="14"/>
        <v>648</v>
      </c>
      <c r="S101" s="70">
        <f t="shared" si="15"/>
        <v>140</v>
      </c>
      <c r="T101" s="67">
        <f>VLOOKUP(D101,Hoja1!$G$5:$K$961,5,FALSE)</f>
        <v>18</v>
      </c>
    </row>
    <row r="102" spans="1:20" s="67" customFormat="1">
      <c r="A102" s="66">
        <v>80</v>
      </c>
      <c r="B102" s="67" t="s">
        <v>381</v>
      </c>
      <c r="C102" s="67" t="s">
        <v>401</v>
      </c>
      <c r="D102" s="72" t="s">
        <v>402</v>
      </c>
      <c r="E102" s="69" t="s">
        <v>403</v>
      </c>
      <c r="F102" s="67" t="s">
        <v>1818</v>
      </c>
      <c r="G102" s="67" t="s">
        <v>204</v>
      </c>
      <c r="H102" s="67" t="s">
        <v>205</v>
      </c>
      <c r="I102" s="67">
        <v>11</v>
      </c>
      <c r="J102" s="67" t="str">
        <f t="shared" si="12"/>
        <v>CHUCUITO</v>
      </c>
      <c r="K102" s="67" t="s">
        <v>206</v>
      </c>
      <c r="L102" s="67" t="str">
        <f>+VLOOKUP(D102,[2]Instituciones!$A$2:$G$1009,7,FALSE)</f>
        <v>Rural</v>
      </c>
      <c r="M102" s="70">
        <f t="shared" si="17"/>
        <v>536</v>
      </c>
      <c r="N102" s="67">
        <f t="shared" si="13"/>
        <v>80</v>
      </c>
      <c r="Q102" s="70">
        <f t="shared" si="14"/>
        <v>396</v>
      </c>
      <c r="S102" s="70">
        <f t="shared" si="15"/>
        <v>140</v>
      </c>
      <c r="T102" s="67">
        <f>VLOOKUP(D102,Hoja1!$G$5:$K$961,5,FALSE)</f>
        <v>11</v>
      </c>
    </row>
    <row r="103" spans="1:20" s="67" customFormat="1">
      <c r="A103" s="66">
        <v>81</v>
      </c>
      <c r="B103" s="67" t="s">
        <v>381</v>
      </c>
      <c r="C103" s="67" t="s">
        <v>404</v>
      </c>
      <c r="D103" s="72" t="s">
        <v>405</v>
      </c>
      <c r="E103" s="69" t="s">
        <v>406</v>
      </c>
      <c r="F103" s="67" t="s">
        <v>1818</v>
      </c>
      <c r="G103" s="67" t="s">
        <v>204</v>
      </c>
      <c r="H103" s="67" t="s">
        <v>205</v>
      </c>
      <c r="I103" s="67">
        <v>10</v>
      </c>
      <c r="J103" s="67" t="str">
        <f t="shared" si="12"/>
        <v>CHUCUITO</v>
      </c>
      <c r="K103" s="67" t="s">
        <v>206</v>
      </c>
      <c r="L103" s="67" t="str">
        <f>+VLOOKUP(D103,[2]Instituciones!$A$2:$G$1009,7,FALSE)</f>
        <v>Rural</v>
      </c>
      <c r="M103" s="70">
        <f t="shared" si="17"/>
        <v>500</v>
      </c>
      <c r="N103" s="67">
        <f t="shared" si="13"/>
        <v>81</v>
      </c>
      <c r="Q103" s="70">
        <f t="shared" si="14"/>
        <v>360</v>
      </c>
      <c r="S103" s="70">
        <f t="shared" si="15"/>
        <v>140</v>
      </c>
      <c r="T103" s="67">
        <f>VLOOKUP(D103,Hoja1!$G$5:$K$961,5,FALSE)</f>
        <v>10</v>
      </c>
    </row>
    <row r="104" spans="1:20" s="67" customFormat="1">
      <c r="A104" s="66">
        <v>82</v>
      </c>
      <c r="B104" s="67" t="s">
        <v>381</v>
      </c>
      <c r="C104" s="67" t="s">
        <v>381</v>
      </c>
      <c r="D104" s="72" t="s">
        <v>382</v>
      </c>
      <c r="E104" s="69" t="s">
        <v>1851</v>
      </c>
      <c r="F104" s="67" t="s">
        <v>1818</v>
      </c>
      <c r="G104" s="67" t="s">
        <v>204</v>
      </c>
      <c r="H104" s="67" t="s">
        <v>205</v>
      </c>
      <c r="I104" s="67">
        <v>33</v>
      </c>
      <c r="J104" s="67" t="str">
        <f t="shared" si="12"/>
        <v>CHUCUITO</v>
      </c>
      <c r="K104" s="67" t="s">
        <v>2174</v>
      </c>
      <c r="L104" s="67" t="str">
        <f>+VLOOKUP(D104,[2]Instituciones!$A$2:$G$1009,7,FALSE)</f>
        <v>Rural</v>
      </c>
      <c r="M104" s="70">
        <f t="shared" si="17"/>
        <v>1130</v>
      </c>
      <c r="N104" s="67">
        <f t="shared" si="13"/>
        <v>82</v>
      </c>
      <c r="Q104" s="70">
        <f t="shared" si="14"/>
        <v>990</v>
      </c>
      <c r="S104" s="70">
        <f t="shared" si="15"/>
        <v>140</v>
      </c>
      <c r="T104" s="67">
        <f>VLOOKUP(D104,Hoja1!$G$5:$K$961,5,FALSE)</f>
        <v>33</v>
      </c>
    </row>
    <row r="105" spans="1:20" s="67" customFormat="1">
      <c r="A105" s="66">
        <v>83</v>
      </c>
      <c r="B105" s="67" t="s">
        <v>381</v>
      </c>
      <c r="C105" s="67" t="s">
        <v>383</v>
      </c>
      <c r="D105" s="72" t="s">
        <v>384</v>
      </c>
      <c r="E105" s="69" t="s">
        <v>1852</v>
      </c>
      <c r="F105" s="67" t="s">
        <v>1818</v>
      </c>
      <c r="G105" s="67" t="s">
        <v>204</v>
      </c>
      <c r="H105" s="67" t="s">
        <v>205</v>
      </c>
      <c r="I105" s="67">
        <v>10</v>
      </c>
      <c r="J105" s="67" t="str">
        <f t="shared" si="12"/>
        <v>CHUCUITO</v>
      </c>
      <c r="K105" s="67" t="s">
        <v>206</v>
      </c>
      <c r="L105" s="67" t="str">
        <f>+VLOOKUP(D105,[2]Instituciones!$A$2:$G$1009,7,FALSE)</f>
        <v>Rural</v>
      </c>
      <c r="M105" s="70">
        <f t="shared" si="17"/>
        <v>500</v>
      </c>
      <c r="N105" s="67">
        <f t="shared" si="13"/>
        <v>83</v>
      </c>
      <c r="Q105" s="70">
        <f t="shared" si="14"/>
        <v>360</v>
      </c>
      <c r="S105" s="70">
        <f t="shared" si="15"/>
        <v>140</v>
      </c>
      <c r="T105" s="67">
        <f>VLOOKUP(D105,Hoja1!$G$5:$K$961,5,FALSE)</f>
        <v>10</v>
      </c>
    </row>
    <row r="106" spans="1:20" s="67" customFormat="1">
      <c r="A106" s="66">
        <v>84</v>
      </c>
      <c r="B106" s="67" t="s">
        <v>381</v>
      </c>
      <c r="C106" s="67" t="s">
        <v>385</v>
      </c>
      <c r="D106" s="72" t="s">
        <v>386</v>
      </c>
      <c r="E106" s="69" t="s">
        <v>1853</v>
      </c>
      <c r="F106" s="67" t="s">
        <v>1818</v>
      </c>
      <c r="G106" s="67" t="s">
        <v>204</v>
      </c>
      <c r="H106" s="67" t="s">
        <v>205</v>
      </c>
      <c r="I106" s="67">
        <v>17</v>
      </c>
      <c r="J106" s="67" t="str">
        <f t="shared" si="12"/>
        <v>CHUCUITO</v>
      </c>
      <c r="K106" s="67" t="s">
        <v>2174</v>
      </c>
      <c r="L106" s="67" t="str">
        <f>+VLOOKUP(D106,[2]Instituciones!$A$2:$G$1009,7,FALSE)</f>
        <v>Rural</v>
      </c>
      <c r="M106" s="70">
        <f t="shared" si="17"/>
        <v>650</v>
      </c>
      <c r="N106" s="67">
        <f t="shared" si="13"/>
        <v>84</v>
      </c>
      <c r="Q106" s="70">
        <f t="shared" si="14"/>
        <v>510</v>
      </c>
      <c r="S106" s="70">
        <f t="shared" si="15"/>
        <v>140</v>
      </c>
      <c r="T106" s="67">
        <f>VLOOKUP(D106,Hoja1!$G$5:$K$961,5,FALSE)</f>
        <v>17</v>
      </c>
    </row>
    <row r="107" spans="1:20" s="67" customFormat="1">
      <c r="A107" s="66">
        <v>85</v>
      </c>
      <c r="B107" s="67" t="s">
        <v>381</v>
      </c>
      <c r="C107" s="67" t="s">
        <v>407</v>
      </c>
      <c r="D107" s="72" t="s">
        <v>408</v>
      </c>
      <c r="E107" s="69" t="s">
        <v>409</v>
      </c>
      <c r="F107" s="67" t="s">
        <v>1818</v>
      </c>
      <c r="G107" s="67" t="s">
        <v>204</v>
      </c>
      <c r="H107" s="67" t="s">
        <v>205</v>
      </c>
      <c r="I107" s="67">
        <v>14</v>
      </c>
      <c r="J107" s="67" t="str">
        <f t="shared" si="12"/>
        <v>CHUCUITO</v>
      </c>
      <c r="K107" s="67" t="s">
        <v>206</v>
      </c>
      <c r="L107" s="67" t="str">
        <f>+VLOOKUP(D107,[2]Instituciones!$A$2:$G$1009,7,FALSE)</f>
        <v>Rural</v>
      </c>
      <c r="M107" s="70">
        <f t="shared" si="17"/>
        <v>644</v>
      </c>
      <c r="N107" s="67">
        <f t="shared" si="13"/>
        <v>85</v>
      </c>
      <c r="Q107" s="70">
        <f t="shared" si="14"/>
        <v>504</v>
      </c>
      <c r="S107" s="70">
        <f t="shared" si="15"/>
        <v>140</v>
      </c>
      <c r="T107" s="67">
        <f>VLOOKUP(D107,Hoja1!$G$5:$K$961,5,FALSE)</f>
        <v>14</v>
      </c>
    </row>
    <row r="108" spans="1:20" s="67" customFormat="1">
      <c r="A108" s="66">
        <v>86</v>
      </c>
      <c r="B108" s="67" t="s">
        <v>410</v>
      </c>
      <c r="C108" s="67" t="s">
        <v>413</v>
      </c>
      <c r="D108" s="72" t="s">
        <v>414</v>
      </c>
      <c r="E108" s="69" t="s">
        <v>1854</v>
      </c>
      <c r="F108" s="67" t="s">
        <v>1818</v>
      </c>
      <c r="G108" s="67" t="s">
        <v>204</v>
      </c>
      <c r="H108" s="67" t="s">
        <v>205</v>
      </c>
      <c r="I108" s="67">
        <v>7</v>
      </c>
      <c r="J108" s="67" t="str">
        <f t="shared" si="12"/>
        <v>COATA</v>
      </c>
      <c r="K108" s="67" t="s">
        <v>206</v>
      </c>
      <c r="L108" s="67" t="str">
        <f>+VLOOKUP(D108,[2]Instituciones!$A$2:$G$1009,7,FALSE)</f>
        <v>Rural</v>
      </c>
      <c r="M108" s="70">
        <f t="shared" si="17"/>
        <v>392</v>
      </c>
      <c r="N108" s="67">
        <f t="shared" si="13"/>
        <v>86</v>
      </c>
      <c r="Q108" s="70">
        <f t="shared" si="14"/>
        <v>252</v>
      </c>
      <c r="S108" s="70">
        <f t="shared" si="15"/>
        <v>140</v>
      </c>
      <c r="T108" s="67">
        <f>VLOOKUP(D108,Hoja1!$G$5:$K$961,5,FALSE)</f>
        <v>7</v>
      </c>
    </row>
    <row r="109" spans="1:20" s="67" customFormat="1">
      <c r="A109" s="66">
        <v>87</v>
      </c>
      <c r="B109" s="67" t="s">
        <v>410</v>
      </c>
      <c r="C109" s="67" t="s">
        <v>419</v>
      </c>
      <c r="D109" s="72" t="s">
        <v>420</v>
      </c>
      <c r="E109" s="69" t="s">
        <v>421</v>
      </c>
      <c r="F109" s="67" t="s">
        <v>1818</v>
      </c>
      <c r="G109" s="67" t="s">
        <v>204</v>
      </c>
      <c r="H109" s="67" t="s">
        <v>205</v>
      </c>
      <c r="I109" s="67">
        <v>23</v>
      </c>
      <c r="J109" s="67" t="str">
        <f t="shared" si="12"/>
        <v>COATA</v>
      </c>
      <c r="K109" s="67" t="s">
        <v>2174</v>
      </c>
      <c r="L109" s="67" t="str">
        <f>+VLOOKUP(D109,[2]Instituciones!$A$2:$G$1009,7,FALSE)</f>
        <v>Rural</v>
      </c>
      <c r="M109" s="70">
        <f t="shared" si="17"/>
        <v>830</v>
      </c>
      <c r="N109" s="67">
        <f t="shared" si="13"/>
        <v>87</v>
      </c>
      <c r="Q109" s="70">
        <f t="shared" si="14"/>
        <v>690</v>
      </c>
      <c r="S109" s="70">
        <f t="shared" si="15"/>
        <v>140</v>
      </c>
      <c r="T109" s="67">
        <f>VLOOKUP(D109,Hoja1!$G$5:$K$961,5,FALSE)</f>
        <v>23</v>
      </c>
    </row>
    <row r="110" spans="1:20" s="67" customFormat="1">
      <c r="A110" s="66">
        <v>88</v>
      </c>
      <c r="B110" s="67" t="s">
        <v>410</v>
      </c>
      <c r="C110" s="67" t="s">
        <v>422</v>
      </c>
      <c r="D110" s="72" t="s">
        <v>423</v>
      </c>
      <c r="E110" s="69" t="s">
        <v>424</v>
      </c>
      <c r="F110" s="67" t="s">
        <v>1818</v>
      </c>
      <c r="G110" s="67" t="s">
        <v>204</v>
      </c>
      <c r="H110" s="67" t="s">
        <v>205</v>
      </c>
      <c r="I110" s="67">
        <v>20</v>
      </c>
      <c r="J110" s="67" t="str">
        <f t="shared" si="12"/>
        <v>COATA</v>
      </c>
      <c r="K110" s="67" t="s">
        <v>206</v>
      </c>
      <c r="L110" s="67" t="str">
        <f>+VLOOKUP(D110,[2]Instituciones!$A$2:$G$1009,7,FALSE)</f>
        <v>Rural</v>
      </c>
      <c r="M110" s="70">
        <f t="shared" si="17"/>
        <v>860</v>
      </c>
      <c r="N110" s="67">
        <f t="shared" si="13"/>
        <v>88</v>
      </c>
      <c r="Q110" s="70">
        <f t="shared" si="14"/>
        <v>720</v>
      </c>
      <c r="S110" s="70">
        <f t="shared" si="15"/>
        <v>140</v>
      </c>
      <c r="T110" s="67">
        <f>VLOOKUP(D110,Hoja1!$G$5:$K$961,5,FALSE)</f>
        <v>20</v>
      </c>
    </row>
    <row r="111" spans="1:20" s="67" customFormat="1">
      <c r="A111" s="66">
        <v>89</v>
      </c>
      <c r="B111" s="67" t="s">
        <v>410</v>
      </c>
      <c r="C111" s="67" t="s">
        <v>415</v>
      </c>
      <c r="D111" s="72" t="s">
        <v>416</v>
      </c>
      <c r="E111" s="69" t="s">
        <v>1855</v>
      </c>
      <c r="F111" s="67" t="s">
        <v>1818</v>
      </c>
      <c r="G111" s="67" t="s">
        <v>204</v>
      </c>
      <c r="H111" s="67" t="s">
        <v>205</v>
      </c>
      <c r="I111" s="67">
        <v>58</v>
      </c>
      <c r="J111" s="67" t="str">
        <f t="shared" si="12"/>
        <v>COATA</v>
      </c>
      <c r="K111" s="67" t="s">
        <v>2174</v>
      </c>
      <c r="L111" s="67" t="str">
        <f>+VLOOKUP(D111,[2]Instituciones!$A$2:$G$1009,7,FALSE)</f>
        <v>Rural</v>
      </c>
      <c r="M111" s="70">
        <f t="shared" si="17"/>
        <v>1880</v>
      </c>
      <c r="N111" s="67">
        <f t="shared" si="13"/>
        <v>89</v>
      </c>
      <c r="Q111" s="70">
        <f t="shared" si="14"/>
        <v>1740</v>
      </c>
      <c r="S111" s="70">
        <f t="shared" si="15"/>
        <v>140</v>
      </c>
      <c r="T111" s="67">
        <f>VLOOKUP(D111,Hoja1!$G$5:$K$961,5,FALSE)</f>
        <v>58</v>
      </c>
    </row>
    <row r="112" spans="1:20" s="67" customFormat="1">
      <c r="A112" s="66">
        <v>90</v>
      </c>
      <c r="B112" s="67" t="s">
        <v>410</v>
      </c>
      <c r="C112" s="67" t="s">
        <v>425</v>
      </c>
      <c r="D112" s="72" t="s">
        <v>426</v>
      </c>
      <c r="E112" s="69" t="s">
        <v>427</v>
      </c>
      <c r="F112" s="67" t="s">
        <v>1818</v>
      </c>
      <c r="G112" s="67" t="s">
        <v>204</v>
      </c>
      <c r="H112" s="67" t="s">
        <v>205</v>
      </c>
      <c r="I112" s="67">
        <v>11</v>
      </c>
      <c r="J112" s="67" t="str">
        <f t="shared" si="12"/>
        <v>COATA</v>
      </c>
      <c r="K112" s="67" t="s">
        <v>206</v>
      </c>
      <c r="L112" s="67" t="str">
        <f>+VLOOKUP(D112,[2]Instituciones!$A$2:$G$1009,7,FALSE)</f>
        <v>Rural</v>
      </c>
      <c r="M112" s="70">
        <f t="shared" si="17"/>
        <v>536</v>
      </c>
      <c r="N112" s="67">
        <f t="shared" si="13"/>
        <v>90</v>
      </c>
      <c r="Q112" s="70">
        <f t="shared" si="14"/>
        <v>396</v>
      </c>
      <c r="S112" s="70">
        <f t="shared" si="15"/>
        <v>140</v>
      </c>
      <c r="T112" s="67">
        <f>VLOOKUP(D112,Hoja1!$G$5:$K$961,5,FALSE)</f>
        <v>11</v>
      </c>
    </row>
    <row r="113" spans="1:20" s="67" customFormat="1">
      <c r="A113" s="66">
        <v>91</v>
      </c>
      <c r="B113" s="67" t="s">
        <v>410</v>
      </c>
      <c r="C113" s="67" t="s">
        <v>949</v>
      </c>
      <c r="D113" s="72" t="s">
        <v>428</v>
      </c>
      <c r="E113" s="69" t="s">
        <v>429</v>
      </c>
      <c r="F113" s="67" t="s">
        <v>1818</v>
      </c>
      <c r="G113" s="67" t="s">
        <v>204</v>
      </c>
      <c r="H113" s="67" t="s">
        <v>205</v>
      </c>
      <c r="I113" s="67">
        <v>12</v>
      </c>
      <c r="J113" s="67" t="str">
        <f t="shared" si="12"/>
        <v>COATA</v>
      </c>
      <c r="K113" s="67" t="s">
        <v>206</v>
      </c>
      <c r="L113" s="67" t="str">
        <f>+VLOOKUP(D113,[2]Instituciones!$A$2:$G$1009,7,FALSE)</f>
        <v>Rural</v>
      </c>
      <c r="M113" s="70">
        <f t="shared" si="17"/>
        <v>572</v>
      </c>
      <c r="N113" s="67">
        <f t="shared" si="13"/>
        <v>91</v>
      </c>
      <c r="Q113" s="70">
        <f t="shared" si="14"/>
        <v>432</v>
      </c>
      <c r="S113" s="70">
        <f t="shared" si="15"/>
        <v>140</v>
      </c>
      <c r="T113" s="67">
        <f>VLOOKUP(D113,Hoja1!$G$5:$K$961,5,FALSE)</f>
        <v>12</v>
      </c>
    </row>
    <row r="114" spans="1:20" s="67" customFormat="1">
      <c r="A114" s="66">
        <v>92</v>
      </c>
      <c r="B114" s="67" t="s">
        <v>410</v>
      </c>
      <c r="C114" s="67" t="s">
        <v>948</v>
      </c>
      <c r="D114" s="72" t="s">
        <v>430</v>
      </c>
      <c r="E114" s="69" t="s">
        <v>431</v>
      </c>
      <c r="F114" s="67" t="s">
        <v>1818</v>
      </c>
      <c r="G114" s="67" t="s">
        <v>204</v>
      </c>
      <c r="H114" s="67" t="s">
        <v>205</v>
      </c>
      <c r="I114" s="67">
        <v>8</v>
      </c>
      <c r="J114" s="67" t="str">
        <f t="shared" si="12"/>
        <v>COATA</v>
      </c>
      <c r="K114" s="67" t="s">
        <v>206</v>
      </c>
      <c r="L114" s="67" t="str">
        <f>+VLOOKUP(D114,[2]Instituciones!$A$2:$G$1009,7,FALSE)</f>
        <v>Rural</v>
      </c>
      <c r="M114" s="70">
        <f t="shared" si="17"/>
        <v>428</v>
      </c>
      <c r="N114" s="67">
        <f t="shared" si="13"/>
        <v>92</v>
      </c>
      <c r="Q114" s="70">
        <f t="shared" si="14"/>
        <v>288</v>
      </c>
      <c r="S114" s="70">
        <f t="shared" si="15"/>
        <v>140</v>
      </c>
      <c r="T114" s="67">
        <f>VLOOKUP(D114,Hoja1!$G$5:$K$961,5,FALSE)</f>
        <v>8</v>
      </c>
    </row>
    <row r="115" spans="1:20" s="67" customFormat="1">
      <c r="A115" s="66">
        <v>93</v>
      </c>
      <c r="B115" s="67" t="s">
        <v>410</v>
      </c>
      <c r="C115" s="67" t="s">
        <v>1473</v>
      </c>
      <c r="D115" s="72" t="s">
        <v>433</v>
      </c>
      <c r="E115" s="69" t="s">
        <v>434</v>
      </c>
      <c r="F115" s="67" t="s">
        <v>1818</v>
      </c>
      <c r="G115" s="67" t="s">
        <v>204</v>
      </c>
      <c r="H115" s="67" t="s">
        <v>205</v>
      </c>
      <c r="I115" s="67">
        <v>10</v>
      </c>
      <c r="J115" s="67" t="str">
        <f t="shared" si="12"/>
        <v>COATA</v>
      </c>
      <c r="K115" s="67" t="s">
        <v>206</v>
      </c>
      <c r="L115" s="67" t="str">
        <f>+VLOOKUP(D115,[2]Instituciones!$A$2:$G$1009,7,FALSE)</f>
        <v>Rural</v>
      </c>
      <c r="M115" s="70">
        <f t="shared" si="17"/>
        <v>500</v>
      </c>
      <c r="N115" s="67">
        <f t="shared" si="13"/>
        <v>93</v>
      </c>
      <c r="Q115" s="70">
        <f t="shared" si="14"/>
        <v>360</v>
      </c>
      <c r="S115" s="70">
        <f t="shared" si="15"/>
        <v>140</v>
      </c>
      <c r="T115" s="67">
        <f>VLOOKUP(D115,Hoja1!$G$5:$K$961,5,FALSE)</f>
        <v>10</v>
      </c>
    </row>
    <row r="116" spans="1:20" s="67" customFormat="1">
      <c r="A116" s="66">
        <v>94</v>
      </c>
      <c r="B116" s="67" t="s">
        <v>410</v>
      </c>
      <c r="C116" s="67" t="s">
        <v>435</v>
      </c>
      <c r="D116" s="72" t="s">
        <v>436</v>
      </c>
      <c r="E116" s="69" t="s">
        <v>437</v>
      </c>
      <c r="F116" s="67" t="s">
        <v>1818</v>
      </c>
      <c r="G116" s="67" t="s">
        <v>204</v>
      </c>
      <c r="H116" s="67" t="s">
        <v>205</v>
      </c>
      <c r="I116" s="67">
        <v>5</v>
      </c>
      <c r="J116" s="67" t="str">
        <f t="shared" si="12"/>
        <v>COATA</v>
      </c>
      <c r="K116" s="67" t="s">
        <v>206</v>
      </c>
      <c r="L116" s="67" t="str">
        <f>+VLOOKUP(D116,[2]Instituciones!$A$2:$G$1009,7,FALSE)</f>
        <v>Rural</v>
      </c>
      <c r="M116" s="70">
        <f t="shared" si="17"/>
        <v>320</v>
      </c>
      <c r="N116" s="67">
        <f t="shared" si="13"/>
        <v>94</v>
      </c>
      <c r="Q116" s="70">
        <f t="shared" si="14"/>
        <v>180</v>
      </c>
      <c r="S116" s="70">
        <f t="shared" si="15"/>
        <v>140</v>
      </c>
      <c r="T116" s="67">
        <f>VLOOKUP(D116,Hoja1!$G$5:$K$961,5,FALSE)</f>
        <v>5</v>
      </c>
    </row>
    <row r="117" spans="1:20" s="67" customFormat="1">
      <c r="A117" s="66">
        <v>95</v>
      </c>
      <c r="B117" s="67" t="s">
        <v>410</v>
      </c>
      <c r="C117" s="67" t="s">
        <v>438</v>
      </c>
      <c r="D117" s="72" t="s">
        <v>439</v>
      </c>
      <c r="E117" s="69" t="s">
        <v>440</v>
      </c>
      <c r="F117" s="67" t="s">
        <v>1818</v>
      </c>
      <c r="G117" s="67" t="s">
        <v>204</v>
      </c>
      <c r="H117" s="67" t="s">
        <v>205</v>
      </c>
      <c r="I117" s="67">
        <v>16</v>
      </c>
      <c r="J117" s="67" t="str">
        <f t="shared" si="12"/>
        <v>COATA</v>
      </c>
      <c r="K117" s="67" t="s">
        <v>206</v>
      </c>
      <c r="L117" s="67" t="str">
        <f>+VLOOKUP(D117,[2]Instituciones!$A$2:$G$1009,7,FALSE)</f>
        <v>Rural</v>
      </c>
      <c r="M117" s="70">
        <f t="shared" si="17"/>
        <v>716</v>
      </c>
      <c r="N117" s="67">
        <f t="shared" si="13"/>
        <v>95</v>
      </c>
      <c r="Q117" s="70">
        <f t="shared" si="14"/>
        <v>576</v>
      </c>
      <c r="S117" s="70">
        <f t="shared" si="15"/>
        <v>140</v>
      </c>
      <c r="T117" s="67">
        <f>VLOOKUP(D117,Hoja1!$G$5:$K$961,5,FALSE)</f>
        <v>16</v>
      </c>
    </row>
    <row r="118" spans="1:20" s="67" customFormat="1">
      <c r="A118" s="66">
        <v>96</v>
      </c>
      <c r="B118" s="67" t="s">
        <v>410</v>
      </c>
      <c r="C118" s="67" t="s">
        <v>441</v>
      </c>
      <c r="D118" s="72" t="s">
        <v>442</v>
      </c>
      <c r="E118" s="69" t="s">
        <v>443</v>
      </c>
      <c r="F118" s="67" t="s">
        <v>1818</v>
      </c>
      <c r="G118" s="67" t="s">
        <v>204</v>
      </c>
      <c r="H118" s="67" t="s">
        <v>205</v>
      </c>
      <c r="I118" s="67">
        <v>11</v>
      </c>
      <c r="J118" s="67" t="str">
        <f t="shared" si="12"/>
        <v>COATA</v>
      </c>
      <c r="K118" s="67" t="s">
        <v>206</v>
      </c>
      <c r="L118" s="67" t="str">
        <f>+VLOOKUP(D118,[2]Instituciones!$A$2:$G$1009,7,FALSE)</f>
        <v>Rural</v>
      </c>
      <c r="M118" s="70">
        <f t="shared" si="17"/>
        <v>536</v>
      </c>
      <c r="N118" s="67">
        <f t="shared" si="13"/>
        <v>96</v>
      </c>
      <c r="Q118" s="70">
        <f t="shared" si="14"/>
        <v>396</v>
      </c>
      <c r="S118" s="70">
        <f t="shared" si="15"/>
        <v>140</v>
      </c>
      <c r="T118" s="67">
        <f>VLOOKUP(D118,Hoja1!$G$5:$K$961,5,FALSE)</f>
        <v>11</v>
      </c>
    </row>
    <row r="119" spans="1:20" s="67" customFormat="1">
      <c r="A119" s="66">
        <v>97</v>
      </c>
      <c r="B119" s="67" t="s">
        <v>410</v>
      </c>
      <c r="C119" s="67" t="s">
        <v>417</v>
      </c>
      <c r="D119" s="72" t="s">
        <v>418</v>
      </c>
      <c r="E119" s="69" t="s">
        <v>1856</v>
      </c>
      <c r="F119" s="67" t="s">
        <v>1818</v>
      </c>
      <c r="G119" s="67" t="s">
        <v>204</v>
      </c>
      <c r="H119" s="67" t="s">
        <v>205</v>
      </c>
      <c r="I119" s="67">
        <v>15</v>
      </c>
      <c r="J119" s="67" t="str">
        <f t="shared" si="12"/>
        <v>COATA</v>
      </c>
      <c r="K119" s="67" t="s">
        <v>2174</v>
      </c>
      <c r="L119" s="67" t="str">
        <f>+VLOOKUP(D119,[2]Instituciones!$A$2:$G$1009,7,FALSE)</f>
        <v>Rural</v>
      </c>
      <c r="M119" s="70">
        <f t="shared" si="17"/>
        <v>590</v>
      </c>
      <c r="N119" s="67">
        <f t="shared" si="13"/>
        <v>97</v>
      </c>
      <c r="Q119" s="70">
        <f t="shared" si="14"/>
        <v>450</v>
      </c>
      <c r="S119" s="70">
        <f t="shared" si="15"/>
        <v>140</v>
      </c>
      <c r="T119" s="67">
        <f>VLOOKUP(D119,Hoja1!$G$5:$K$961,5,FALSE)</f>
        <v>15</v>
      </c>
    </row>
    <row r="120" spans="1:20" s="67" customFormat="1">
      <c r="A120" s="66">
        <v>98</v>
      </c>
      <c r="B120" s="67" t="s">
        <v>410</v>
      </c>
      <c r="C120" s="67" t="s">
        <v>444</v>
      </c>
      <c r="D120" s="72" t="s">
        <v>445</v>
      </c>
      <c r="E120" s="69" t="s">
        <v>446</v>
      </c>
      <c r="F120" s="67" t="s">
        <v>1818</v>
      </c>
      <c r="G120" s="67" t="s">
        <v>204</v>
      </c>
      <c r="H120" s="67" t="s">
        <v>205</v>
      </c>
      <c r="I120" s="67">
        <v>7</v>
      </c>
      <c r="J120" s="67" t="str">
        <f t="shared" si="12"/>
        <v>COATA</v>
      </c>
      <c r="K120" s="67" t="s">
        <v>206</v>
      </c>
      <c r="L120" s="67" t="str">
        <f>+VLOOKUP(D120,[2]Instituciones!$A$2:$G$1009,7,FALSE)</f>
        <v>Rural</v>
      </c>
      <c r="M120" s="70">
        <f t="shared" si="17"/>
        <v>392</v>
      </c>
      <c r="N120" s="67">
        <f t="shared" si="13"/>
        <v>98</v>
      </c>
      <c r="Q120" s="70">
        <f t="shared" si="14"/>
        <v>252</v>
      </c>
      <c r="S120" s="70">
        <f t="shared" si="15"/>
        <v>140</v>
      </c>
      <c r="T120" s="67">
        <f>VLOOKUP(D120,Hoja1!$G$5:$K$961,5,FALSE)</f>
        <v>7</v>
      </c>
    </row>
    <row r="121" spans="1:20" s="67" customFormat="1">
      <c r="A121" s="66">
        <v>99</v>
      </c>
      <c r="B121" s="67" t="s">
        <v>410</v>
      </c>
      <c r="C121" s="67" t="s">
        <v>410</v>
      </c>
      <c r="D121" s="72" t="s">
        <v>447</v>
      </c>
      <c r="E121" s="69" t="s">
        <v>448</v>
      </c>
      <c r="F121" s="67" t="s">
        <v>1818</v>
      </c>
      <c r="G121" s="67" t="s">
        <v>204</v>
      </c>
      <c r="H121" s="67" t="s">
        <v>205</v>
      </c>
      <c r="I121" s="67">
        <v>35</v>
      </c>
      <c r="J121" s="67" t="str">
        <f t="shared" si="12"/>
        <v>COATA</v>
      </c>
      <c r="K121" s="67" t="s">
        <v>206</v>
      </c>
      <c r="L121" s="67" t="str">
        <f>+VLOOKUP(D121,[2]Instituciones!$A$2:$G$1009,7,FALSE)</f>
        <v>Rural</v>
      </c>
      <c r="M121" s="70">
        <f t="shared" si="17"/>
        <v>1400</v>
      </c>
      <c r="N121" s="67">
        <f t="shared" si="13"/>
        <v>99</v>
      </c>
      <c r="Q121" s="70">
        <f t="shared" si="14"/>
        <v>1260</v>
      </c>
      <c r="S121" s="70">
        <f t="shared" si="15"/>
        <v>140</v>
      </c>
      <c r="T121" s="67">
        <f>VLOOKUP(D121,Hoja1!$G$5:$K$961,5,FALSE)</f>
        <v>35</v>
      </c>
    </row>
    <row r="122" spans="1:20" s="67" customFormat="1">
      <c r="A122" s="66">
        <v>100</v>
      </c>
      <c r="B122" s="67" t="s">
        <v>410</v>
      </c>
      <c r="C122" s="67" t="s">
        <v>411</v>
      </c>
      <c r="D122" s="72" t="s">
        <v>412</v>
      </c>
      <c r="E122" s="69" t="s">
        <v>1857</v>
      </c>
      <c r="F122" s="67" t="s">
        <v>1818</v>
      </c>
      <c r="G122" s="67" t="s">
        <v>204</v>
      </c>
      <c r="H122" s="67" t="s">
        <v>205</v>
      </c>
      <c r="I122" s="67">
        <v>25</v>
      </c>
      <c r="J122" s="67" t="str">
        <f t="shared" si="12"/>
        <v>COATA</v>
      </c>
      <c r="K122" s="67" t="s">
        <v>206</v>
      </c>
      <c r="L122" s="67" t="str">
        <f>+VLOOKUP(D122,[2]Instituciones!$A$2:$G$1009,7,FALSE)</f>
        <v>Rural</v>
      </c>
      <c r="M122" s="70">
        <f t="shared" si="17"/>
        <v>1040</v>
      </c>
      <c r="N122" s="67">
        <f t="shared" si="13"/>
        <v>100</v>
      </c>
      <c r="Q122" s="70">
        <f t="shared" si="14"/>
        <v>900</v>
      </c>
      <c r="S122" s="70">
        <f t="shared" si="15"/>
        <v>140</v>
      </c>
      <c r="T122" s="67">
        <f>VLOOKUP(D122,Hoja1!$G$5:$K$961,5,FALSE)</f>
        <v>25</v>
      </c>
    </row>
    <row r="123" spans="1:20" s="67" customFormat="1">
      <c r="A123" s="66">
        <v>101</v>
      </c>
      <c r="B123" s="67" t="s">
        <v>449</v>
      </c>
      <c r="C123" s="67" t="s">
        <v>454</v>
      </c>
      <c r="D123" s="72" t="s">
        <v>455</v>
      </c>
      <c r="E123" s="69" t="s">
        <v>456</v>
      </c>
      <c r="F123" s="67" t="s">
        <v>1818</v>
      </c>
      <c r="G123" s="67" t="s">
        <v>204</v>
      </c>
      <c r="H123" s="67" t="s">
        <v>205</v>
      </c>
      <c r="I123" s="67">
        <v>18</v>
      </c>
      <c r="J123" s="67" t="str">
        <f t="shared" si="12"/>
        <v>HUATA</v>
      </c>
      <c r="K123" s="67" t="s">
        <v>206</v>
      </c>
      <c r="L123" s="67" t="str">
        <f>+VLOOKUP(D123,[2]Instituciones!$A$2:$G$1009,7,FALSE)</f>
        <v>Rural</v>
      </c>
      <c r="M123" s="70">
        <f t="shared" si="17"/>
        <v>788</v>
      </c>
      <c r="N123" s="67">
        <f t="shared" si="13"/>
        <v>101</v>
      </c>
      <c r="Q123" s="70">
        <f t="shared" si="14"/>
        <v>648</v>
      </c>
      <c r="S123" s="70">
        <f t="shared" si="15"/>
        <v>140</v>
      </c>
      <c r="T123" s="67">
        <f>VLOOKUP(D123,Hoja1!$G$5:$K$961,5,FALSE)</f>
        <v>18</v>
      </c>
    </row>
    <row r="124" spans="1:20" s="67" customFormat="1">
      <c r="A124" s="66">
        <v>102</v>
      </c>
      <c r="B124" s="67" t="s">
        <v>449</v>
      </c>
      <c r="C124" s="67" t="s">
        <v>452</v>
      </c>
      <c r="D124" s="72" t="s">
        <v>453</v>
      </c>
      <c r="E124" s="69" t="s">
        <v>1858</v>
      </c>
      <c r="F124" s="67" t="s">
        <v>1818</v>
      </c>
      <c r="G124" s="67" t="s">
        <v>204</v>
      </c>
      <c r="H124" s="67" t="s">
        <v>205</v>
      </c>
      <c r="I124" s="67">
        <v>5</v>
      </c>
      <c r="J124" s="67" t="str">
        <f t="shared" si="12"/>
        <v>HUATA</v>
      </c>
      <c r="K124" s="67" t="s">
        <v>206</v>
      </c>
      <c r="L124" s="67" t="str">
        <f>+VLOOKUP(D124,[2]Instituciones!$A$2:$G$1009,7,FALSE)</f>
        <v>Rural</v>
      </c>
      <c r="M124" s="70">
        <f t="shared" si="17"/>
        <v>320</v>
      </c>
      <c r="N124" s="67">
        <f t="shared" si="13"/>
        <v>102</v>
      </c>
      <c r="Q124" s="70">
        <f t="shared" si="14"/>
        <v>180</v>
      </c>
      <c r="S124" s="70">
        <f t="shared" si="15"/>
        <v>140</v>
      </c>
      <c r="T124" s="67">
        <f>VLOOKUP(D124,Hoja1!$G$5:$K$961,5,FALSE)</f>
        <v>5</v>
      </c>
    </row>
    <row r="125" spans="1:20" s="67" customFormat="1">
      <c r="A125" s="66">
        <v>103</v>
      </c>
      <c r="B125" s="67" t="s">
        <v>449</v>
      </c>
      <c r="C125" s="67" t="s">
        <v>457</v>
      </c>
      <c r="D125" s="72" t="s">
        <v>458</v>
      </c>
      <c r="E125" s="69" t="s">
        <v>459</v>
      </c>
      <c r="F125" s="67" t="s">
        <v>1818</v>
      </c>
      <c r="G125" s="67" t="s">
        <v>204</v>
      </c>
      <c r="H125" s="67" t="s">
        <v>205</v>
      </c>
      <c r="I125" s="67">
        <v>8</v>
      </c>
      <c r="J125" s="67" t="str">
        <f t="shared" si="12"/>
        <v>HUATA</v>
      </c>
      <c r="K125" s="67" t="s">
        <v>206</v>
      </c>
      <c r="L125" s="67" t="str">
        <f>+VLOOKUP(D125,[2]Instituciones!$A$2:$G$1009,7,FALSE)</f>
        <v>Rural</v>
      </c>
      <c r="M125" s="70">
        <f t="shared" si="17"/>
        <v>428</v>
      </c>
      <c r="N125" s="67">
        <f t="shared" si="13"/>
        <v>103</v>
      </c>
      <c r="Q125" s="70">
        <f t="shared" si="14"/>
        <v>288</v>
      </c>
      <c r="S125" s="70">
        <f t="shared" si="15"/>
        <v>140</v>
      </c>
      <c r="T125" s="67">
        <f>VLOOKUP(D125,Hoja1!$G$5:$K$961,5,FALSE)</f>
        <v>8</v>
      </c>
    </row>
    <row r="126" spans="1:20" s="67" customFormat="1">
      <c r="A126" s="66">
        <v>104</v>
      </c>
      <c r="B126" s="67" t="s">
        <v>449</v>
      </c>
      <c r="C126" s="67" t="s">
        <v>460</v>
      </c>
      <c r="D126" s="72" t="s">
        <v>461</v>
      </c>
      <c r="E126" s="69" t="s">
        <v>462</v>
      </c>
      <c r="F126" s="67" t="s">
        <v>1818</v>
      </c>
      <c r="G126" s="67" t="s">
        <v>204</v>
      </c>
      <c r="H126" s="67" t="s">
        <v>205</v>
      </c>
      <c r="I126" s="67">
        <v>14</v>
      </c>
      <c r="J126" s="67" t="str">
        <f t="shared" si="12"/>
        <v>HUATA</v>
      </c>
      <c r="K126" s="67" t="s">
        <v>206</v>
      </c>
      <c r="L126" s="67" t="str">
        <f>+VLOOKUP(D126,[2]Instituciones!$A$2:$G$1009,7,FALSE)</f>
        <v>Rural</v>
      </c>
      <c r="M126" s="70">
        <f t="shared" si="17"/>
        <v>644</v>
      </c>
      <c r="N126" s="67">
        <f t="shared" si="13"/>
        <v>104</v>
      </c>
      <c r="Q126" s="70">
        <f t="shared" si="14"/>
        <v>504</v>
      </c>
      <c r="S126" s="70">
        <f t="shared" si="15"/>
        <v>140</v>
      </c>
      <c r="T126" s="67">
        <f>VLOOKUP(D126,Hoja1!$G$5:$K$961,5,FALSE)</f>
        <v>14</v>
      </c>
    </row>
    <row r="127" spans="1:20" s="67" customFormat="1">
      <c r="A127" s="66">
        <v>105</v>
      </c>
      <c r="B127" s="67" t="s">
        <v>449</v>
      </c>
      <c r="C127" s="67" t="s">
        <v>450</v>
      </c>
      <c r="D127" s="72" t="s">
        <v>451</v>
      </c>
      <c r="E127" s="69" t="s">
        <v>1859</v>
      </c>
      <c r="F127" s="67" t="s">
        <v>1818</v>
      </c>
      <c r="G127" s="67" t="s">
        <v>204</v>
      </c>
      <c r="H127" s="67" t="s">
        <v>205</v>
      </c>
      <c r="I127" s="67">
        <v>47</v>
      </c>
      <c r="J127" s="67" t="str">
        <f t="shared" si="12"/>
        <v>HUATA</v>
      </c>
      <c r="K127" s="67" t="s">
        <v>2174</v>
      </c>
      <c r="L127" s="67" t="str">
        <f>+VLOOKUP(D127,[2]Instituciones!$A$2:$G$1009,7,FALSE)</f>
        <v>Rural</v>
      </c>
      <c r="M127" s="70">
        <f t="shared" si="17"/>
        <v>1550</v>
      </c>
      <c r="N127" s="67">
        <f t="shared" si="13"/>
        <v>105</v>
      </c>
      <c r="Q127" s="70">
        <f t="shared" si="14"/>
        <v>1410</v>
      </c>
      <c r="S127" s="70">
        <f t="shared" si="15"/>
        <v>140</v>
      </c>
      <c r="T127" s="67">
        <f>VLOOKUP(D127,Hoja1!$G$5:$K$961,5,FALSE)</f>
        <v>47</v>
      </c>
    </row>
    <row r="128" spans="1:20" s="67" customFormat="1">
      <c r="A128" s="66">
        <v>106</v>
      </c>
      <c r="B128" s="67" t="s">
        <v>175</v>
      </c>
      <c r="C128" s="67" t="s">
        <v>468</v>
      </c>
      <c r="D128" s="72" t="s">
        <v>469</v>
      </c>
      <c r="E128" s="69" t="s">
        <v>470</v>
      </c>
      <c r="F128" s="67" t="s">
        <v>1818</v>
      </c>
      <c r="G128" s="67" t="s">
        <v>204</v>
      </c>
      <c r="H128" s="67" t="s">
        <v>205</v>
      </c>
      <c r="I128" s="67">
        <v>18</v>
      </c>
      <c r="J128" s="67" t="str">
        <f t="shared" si="12"/>
        <v>MAÑAZO</v>
      </c>
      <c r="K128" s="67" t="s">
        <v>206</v>
      </c>
      <c r="L128" s="67" t="str">
        <f>+VLOOKUP(D128,[2]Instituciones!$A$2:$G$1009,7,FALSE)</f>
        <v>Rural</v>
      </c>
      <c r="M128" s="70">
        <f t="shared" si="17"/>
        <v>788</v>
      </c>
      <c r="N128" s="67">
        <f t="shared" si="13"/>
        <v>106</v>
      </c>
      <c r="Q128" s="70">
        <f t="shared" si="14"/>
        <v>648</v>
      </c>
      <c r="S128" s="70">
        <f t="shared" si="15"/>
        <v>140</v>
      </c>
      <c r="T128" s="67">
        <f>VLOOKUP(D128,Hoja1!$G$5:$K$961,5,FALSE)</f>
        <v>18</v>
      </c>
    </row>
    <row r="129" spans="1:20" s="67" customFormat="1">
      <c r="A129" s="66">
        <v>107</v>
      </c>
      <c r="B129" s="67" t="s">
        <v>175</v>
      </c>
      <c r="C129" s="67" t="s">
        <v>464</v>
      </c>
      <c r="D129" s="72" t="s">
        <v>465</v>
      </c>
      <c r="E129" s="69" t="s">
        <v>1860</v>
      </c>
      <c r="F129" s="67" t="s">
        <v>1818</v>
      </c>
      <c r="G129" s="67" t="s">
        <v>204</v>
      </c>
      <c r="H129" s="67" t="s">
        <v>205</v>
      </c>
      <c r="I129" s="67">
        <v>11</v>
      </c>
      <c r="J129" s="67" t="str">
        <f t="shared" si="12"/>
        <v>MAÑAZO</v>
      </c>
      <c r="K129" s="67" t="s">
        <v>2173</v>
      </c>
      <c r="L129" s="67" t="str">
        <f>+VLOOKUP(D129,[2]Instituciones!$A$2:$G$1009,7,FALSE)</f>
        <v>Rural</v>
      </c>
      <c r="M129" s="70">
        <f t="shared" si="17"/>
        <v>602</v>
      </c>
      <c r="N129" s="67">
        <f t="shared" si="13"/>
        <v>107</v>
      </c>
      <c r="Q129" s="70">
        <f t="shared" si="14"/>
        <v>462</v>
      </c>
      <c r="S129" s="70">
        <f t="shared" si="15"/>
        <v>140</v>
      </c>
      <c r="T129" s="67">
        <f>VLOOKUP(D129,Hoja1!$G$5:$K$961,5,FALSE)</f>
        <v>11</v>
      </c>
    </row>
    <row r="130" spans="1:20" s="67" customFormat="1">
      <c r="A130" s="66">
        <v>108</v>
      </c>
      <c r="B130" s="67" t="s">
        <v>175</v>
      </c>
      <c r="C130" s="67" t="s">
        <v>466</v>
      </c>
      <c r="D130" s="72" t="s">
        <v>467</v>
      </c>
      <c r="E130" s="69" t="s">
        <v>1861</v>
      </c>
      <c r="F130" s="67" t="s">
        <v>1818</v>
      </c>
      <c r="G130" s="67" t="s">
        <v>204</v>
      </c>
      <c r="H130" s="67" t="s">
        <v>205</v>
      </c>
      <c r="I130" s="67">
        <v>17</v>
      </c>
      <c r="J130" s="67" t="str">
        <f t="shared" si="12"/>
        <v>MAÑAZO</v>
      </c>
      <c r="K130" s="67" t="s">
        <v>206</v>
      </c>
      <c r="L130" s="67" t="str">
        <f>+VLOOKUP(D130,[2]Instituciones!$A$2:$G$1009,7,FALSE)</f>
        <v>Rural</v>
      </c>
      <c r="M130" s="70">
        <f t="shared" si="17"/>
        <v>752</v>
      </c>
      <c r="N130" s="67">
        <f t="shared" si="13"/>
        <v>108</v>
      </c>
      <c r="Q130" s="70">
        <f t="shared" si="14"/>
        <v>612</v>
      </c>
      <c r="S130" s="70">
        <f t="shared" si="15"/>
        <v>140</v>
      </c>
      <c r="T130" s="67">
        <f>VLOOKUP(D130,Hoja1!$G$5:$K$961,5,FALSE)</f>
        <v>17</v>
      </c>
    </row>
    <row r="131" spans="1:20" s="67" customFormat="1">
      <c r="A131" s="66">
        <v>109</v>
      </c>
      <c r="B131" s="67" t="s">
        <v>175</v>
      </c>
      <c r="C131" s="67" t="s">
        <v>471</v>
      </c>
      <c r="D131" s="72" t="s">
        <v>472</v>
      </c>
      <c r="E131" s="69" t="s">
        <v>473</v>
      </c>
      <c r="F131" s="67" t="s">
        <v>1818</v>
      </c>
      <c r="G131" s="67" t="s">
        <v>204</v>
      </c>
      <c r="H131" s="67" t="s">
        <v>205</v>
      </c>
      <c r="I131" s="67">
        <v>18</v>
      </c>
      <c r="J131" s="67" t="str">
        <f t="shared" ref="J131:J194" si="18">+B131</f>
        <v>MAÑAZO</v>
      </c>
      <c r="K131" s="67" t="s">
        <v>2173</v>
      </c>
      <c r="L131" s="67" t="str">
        <f>+VLOOKUP(D131,[2]Instituciones!$A$2:$G$1009,7,FALSE)</f>
        <v>Urbana</v>
      </c>
      <c r="M131" s="70">
        <f t="shared" si="17"/>
        <v>896</v>
      </c>
      <c r="N131" s="67">
        <f t="shared" ref="N131:N194" si="19">+A131</f>
        <v>109</v>
      </c>
      <c r="Q131" s="70">
        <f t="shared" ref="Q131:Q194" si="20">+IF(K131="Rural",I131*2*12,IF(K131="Rural 1",I131*3.5*12,IF(K131="Rural 2",I131*3*12,IF(K131="Rural 3",I131*2.5*12,IF(K131="Urbana",I131*1.3*12,IF(K131="Urbana 1",I131*1.4*12,0))))))</f>
        <v>756</v>
      </c>
      <c r="S131" s="70">
        <f t="shared" ref="S131:S194" si="21">+M131-Q131</f>
        <v>140</v>
      </c>
      <c r="T131" s="67">
        <f>VLOOKUP(D131,Hoja1!$G$5:$K$961,5,FALSE)</f>
        <v>18</v>
      </c>
    </row>
    <row r="132" spans="1:20" s="67" customFormat="1">
      <c r="A132" s="66">
        <v>110</v>
      </c>
      <c r="B132" s="67" t="s">
        <v>175</v>
      </c>
      <c r="C132" s="67" t="s">
        <v>474</v>
      </c>
      <c r="D132" s="72" t="s">
        <v>475</v>
      </c>
      <c r="E132" s="69" t="s">
        <v>476</v>
      </c>
      <c r="F132" s="67" t="s">
        <v>1818</v>
      </c>
      <c r="G132" s="67" t="s">
        <v>204</v>
      </c>
      <c r="H132" s="67" t="s">
        <v>205</v>
      </c>
      <c r="I132" s="67">
        <v>23</v>
      </c>
      <c r="J132" s="67" t="str">
        <f t="shared" si="18"/>
        <v>MAÑAZO</v>
      </c>
      <c r="K132" s="67" t="s">
        <v>2173</v>
      </c>
      <c r="L132" s="67" t="str">
        <f>+VLOOKUP(D132,[2]Instituciones!$A$2:$G$1009,7,FALSE)</f>
        <v>Urbana</v>
      </c>
      <c r="M132" s="70">
        <f t="shared" si="17"/>
        <v>1106</v>
      </c>
      <c r="N132" s="67">
        <f t="shared" si="19"/>
        <v>110</v>
      </c>
      <c r="Q132" s="70">
        <f t="shared" si="20"/>
        <v>966</v>
      </c>
      <c r="S132" s="70">
        <f t="shared" si="21"/>
        <v>140</v>
      </c>
      <c r="T132" s="67">
        <f>VLOOKUP(D132,Hoja1!$G$5:$K$961,5,FALSE)</f>
        <v>23</v>
      </c>
    </row>
    <row r="133" spans="1:20" s="67" customFormat="1">
      <c r="A133" s="66">
        <v>111</v>
      </c>
      <c r="B133" s="67" t="s">
        <v>175</v>
      </c>
      <c r="C133" s="67" t="s">
        <v>175</v>
      </c>
      <c r="D133" s="72" t="s">
        <v>463</v>
      </c>
      <c r="E133" s="69" t="s">
        <v>1862</v>
      </c>
      <c r="F133" s="67" t="s">
        <v>1818</v>
      </c>
      <c r="G133" s="67" t="s">
        <v>204</v>
      </c>
      <c r="H133" s="67" t="s">
        <v>205</v>
      </c>
      <c r="I133" s="67">
        <v>50</v>
      </c>
      <c r="J133" s="67" t="str">
        <f t="shared" si="18"/>
        <v>MAÑAZO</v>
      </c>
      <c r="K133" s="67" t="s">
        <v>2173</v>
      </c>
      <c r="L133" s="67" t="str">
        <f>+VLOOKUP(D133,[2]Instituciones!$A$2:$G$1009,7,FALSE)</f>
        <v>Urbana</v>
      </c>
      <c r="M133" s="70">
        <f t="shared" si="17"/>
        <v>2240</v>
      </c>
      <c r="N133" s="67">
        <f t="shared" si="19"/>
        <v>111</v>
      </c>
      <c r="Q133" s="70">
        <f t="shared" si="20"/>
        <v>2100</v>
      </c>
      <c r="S133" s="70">
        <f t="shared" si="21"/>
        <v>140</v>
      </c>
      <c r="T133" s="67">
        <f>VLOOKUP(D133,Hoja1!$G$5:$K$961,5,FALSE)</f>
        <v>50</v>
      </c>
    </row>
    <row r="134" spans="1:20" s="67" customFormat="1">
      <c r="A134" s="66">
        <v>112</v>
      </c>
      <c r="B134" s="67" t="s">
        <v>175</v>
      </c>
      <c r="C134" s="67" t="s">
        <v>175</v>
      </c>
      <c r="D134" s="72" t="s">
        <v>477</v>
      </c>
      <c r="E134" s="69" t="s">
        <v>478</v>
      </c>
      <c r="F134" s="67" t="s">
        <v>1818</v>
      </c>
      <c r="G134" s="67" t="s">
        <v>204</v>
      </c>
      <c r="H134" s="67" t="s">
        <v>205</v>
      </c>
      <c r="I134" s="67">
        <v>22</v>
      </c>
      <c r="J134" s="67" t="str">
        <f t="shared" si="18"/>
        <v>MAÑAZO</v>
      </c>
      <c r="K134" s="67" t="s">
        <v>2173</v>
      </c>
      <c r="L134" s="67" t="str">
        <f>+VLOOKUP(D134,[2]Instituciones!$A$2:$G$1009,7,FALSE)</f>
        <v>Urbana</v>
      </c>
      <c r="M134" s="70">
        <f t="shared" si="17"/>
        <v>1064</v>
      </c>
      <c r="N134" s="67">
        <f t="shared" si="19"/>
        <v>112</v>
      </c>
      <c r="Q134" s="70">
        <f t="shared" si="20"/>
        <v>924</v>
      </c>
      <c r="S134" s="70">
        <f t="shared" si="21"/>
        <v>140</v>
      </c>
      <c r="T134" s="67">
        <f>VLOOKUP(D134,Hoja1!$G$5:$K$961,5,FALSE)</f>
        <v>22</v>
      </c>
    </row>
    <row r="135" spans="1:20" s="67" customFormat="1">
      <c r="A135" s="66">
        <v>113</v>
      </c>
      <c r="B135" s="67" t="s">
        <v>479</v>
      </c>
      <c r="C135" s="67" t="s">
        <v>483</v>
      </c>
      <c r="D135" s="72" t="s">
        <v>484</v>
      </c>
      <c r="E135" s="69" t="s">
        <v>485</v>
      </c>
      <c r="F135" s="67" t="s">
        <v>1818</v>
      </c>
      <c r="G135" s="67" t="s">
        <v>204</v>
      </c>
      <c r="H135" s="67" t="s">
        <v>205</v>
      </c>
      <c r="I135" s="67">
        <v>40</v>
      </c>
      <c r="J135" s="67" t="str">
        <f t="shared" si="18"/>
        <v>PAUCARCOLLA</v>
      </c>
      <c r="K135" s="67" t="s">
        <v>2174</v>
      </c>
      <c r="L135" s="67" t="str">
        <f>+VLOOKUP(D135,[2]Instituciones!$A$2:$G$1009,7,FALSE)</f>
        <v>Rural</v>
      </c>
      <c r="M135" s="70">
        <f t="shared" si="17"/>
        <v>1340</v>
      </c>
      <c r="N135" s="67">
        <f t="shared" si="19"/>
        <v>113</v>
      </c>
      <c r="Q135" s="70">
        <f t="shared" si="20"/>
        <v>1200</v>
      </c>
      <c r="S135" s="70">
        <f t="shared" si="21"/>
        <v>140</v>
      </c>
      <c r="T135" s="67">
        <f>VLOOKUP(D135,Hoja1!$G$5:$K$961,5,FALSE)</f>
        <v>40</v>
      </c>
    </row>
    <row r="136" spans="1:20" s="67" customFormat="1">
      <c r="A136" s="66">
        <v>114</v>
      </c>
      <c r="B136" s="67" t="s">
        <v>479</v>
      </c>
      <c r="C136" s="67" t="s">
        <v>1863</v>
      </c>
      <c r="D136" s="72" t="s">
        <v>487</v>
      </c>
      <c r="E136" s="69" t="s">
        <v>488</v>
      </c>
      <c r="F136" s="67" t="s">
        <v>1818</v>
      </c>
      <c r="G136" s="67" t="s">
        <v>204</v>
      </c>
      <c r="H136" s="67" t="s">
        <v>205</v>
      </c>
      <c r="I136" s="67">
        <v>5</v>
      </c>
      <c r="J136" s="67" t="str">
        <f t="shared" si="18"/>
        <v>PAUCARCOLLA</v>
      </c>
      <c r="K136" s="67" t="s">
        <v>2174</v>
      </c>
      <c r="L136" s="67" t="str">
        <f>+VLOOKUP(D136,[2]Instituciones!$A$2:$G$1009,7,FALSE)</f>
        <v>Rural</v>
      </c>
      <c r="M136" s="70">
        <f t="shared" si="17"/>
        <v>290</v>
      </c>
      <c r="N136" s="67">
        <f t="shared" si="19"/>
        <v>114</v>
      </c>
      <c r="Q136" s="70">
        <f t="shared" si="20"/>
        <v>150</v>
      </c>
      <c r="S136" s="70">
        <f t="shared" si="21"/>
        <v>140</v>
      </c>
      <c r="T136" s="67">
        <f>VLOOKUP(D136,Hoja1!$G$5:$K$961,5,FALSE)</f>
        <v>5</v>
      </c>
    </row>
    <row r="137" spans="1:20" s="67" customFormat="1">
      <c r="A137" s="66">
        <v>115</v>
      </c>
      <c r="B137" s="67" t="s">
        <v>479</v>
      </c>
      <c r="C137" s="67" t="s">
        <v>489</v>
      </c>
      <c r="D137" s="72" t="s">
        <v>490</v>
      </c>
      <c r="E137" s="69" t="s">
        <v>491</v>
      </c>
      <c r="F137" s="67" t="s">
        <v>1818</v>
      </c>
      <c r="G137" s="67" t="s">
        <v>204</v>
      </c>
      <c r="H137" s="67" t="s">
        <v>205</v>
      </c>
      <c r="I137" s="67">
        <v>5</v>
      </c>
      <c r="J137" s="67" t="str">
        <f t="shared" si="18"/>
        <v>PAUCARCOLLA</v>
      </c>
      <c r="K137" s="67" t="s">
        <v>206</v>
      </c>
      <c r="L137" s="67" t="str">
        <f>+VLOOKUP(D137,[2]Instituciones!$A$2:$G$1009,7,FALSE)</f>
        <v>Rural</v>
      </c>
      <c r="M137" s="70">
        <f t="shared" ref="M137:M200" si="22">IF(F137="Inicial  Prog No Escolariz",IF(K137="Rural 1",Q137*1.15,Q137*1.16),IF(AND(Q137&gt;=0,Q137&lt;=100),Q137+150,IF(AND(Q137&gt;=101.01,Q137&lt;=4391),Q137+140,IF(AND(Q137&gt;=4391.01,Q137&lt;=5160), Q137+130,IF(AND(Q137&gt;=5160.01,Q137&lt;=6911), Q137+110,IF(AND(Q137&gt;=6911.01,Q137&lt;=10080), Q137+90,IF(AND(Q137&gt;=1080.01,Q137&lt;=15582), Q137+85,IF(AND(Q137&gt;=15582.01,Q137&lt;=26000), Q137+80,IF(AND(Q137&gt;=26000.01, Q137&lt;=30000), Q137+50,IF(Q137&gt;=30000.01,Q137+40, "No ha ingresado datos válidos"))))))))))</f>
        <v>320</v>
      </c>
      <c r="N137" s="67">
        <f t="shared" si="19"/>
        <v>115</v>
      </c>
      <c r="Q137" s="70">
        <f t="shared" si="20"/>
        <v>180</v>
      </c>
      <c r="S137" s="70">
        <f t="shared" si="21"/>
        <v>140</v>
      </c>
      <c r="T137" s="67">
        <f>VLOOKUP(D137,Hoja1!$G$5:$K$961,5,FALSE)</f>
        <v>5</v>
      </c>
    </row>
    <row r="138" spans="1:20" s="67" customFormat="1">
      <c r="A138" s="66">
        <v>116</v>
      </c>
      <c r="B138" s="67" t="s">
        <v>479</v>
      </c>
      <c r="C138" s="67" t="s">
        <v>492</v>
      </c>
      <c r="D138" s="72" t="s">
        <v>493</v>
      </c>
      <c r="E138" s="69" t="s">
        <v>494</v>
      </c>
      <c r="F138" s="67" t="s">
        <v>1818</v>
      </c>
      <c r="G138" s="67" t="s">
        <v>204</v>
      </c>
      <c r="H138" s="67" t="s">
        <v>205</v>
      </c>
      <c r="I138" s="67">
        <v>8</v>
      </c>
      <c r="J138" s="67" t="str">
        <f t="shared" si="18"/>
        <v>PAUCARCOLLA</v>
      </c>
      <c r="K138" s="67" t="s">
        <v>206</v>
      </c>
      <c r="L138" s="67" t="str">
        <f>+VLOOKUP(D138,[2]Instituciones!$A$2:$G$1009,7,FALSE)</f>
        <v>Rural</v>
      </c>
      <c r="M138" s="70">
        <f t="shared" si="22"/>
        <v>428</v>
      </c>
      <c r="N138" s="67">
        <f t="shared" si="19"/>
        <v>116</v>
      </c>
      <c r="Q138" s="70">
        <f t="shared" si="20"/>
        <v>288</v>
      </c>
      <c r="S138" s="70">
        <f t="shared" si="21"/>
        <v>140</v>
      </c>
      <c r="T138" s="67">
        <f>VLOOKUP(D138,Hoja1!$G$5:$K$961,5,FALSE)</f>
        <v>8</v>
      </c>
    </row>
    <row r="139" spans="1:20" s="67" customFormat="1">
      <c r="A139" s="66">
        <v>117</v>
      </c>
      <c r="B139" s="67" t="s">
        <v>479</v>
      </c>
      <c r="C139" s="67" t="s">
        <v>495</v>
      </c>
      <c r="D139" s="72" t="s">
        <v>496</v>
      </c>
      <c r="E139" s="69" t="s">
        <v>497</v>
      </c>
      <c r="F139" s="67" t="s">
        <v>1818</v>
      </c>
      <c r="G139" s="67" t="s">
        <v>204</v>
      </c>
      <c r="H139" s="67" t="s">
        <v>205</v>
      </c>
      <c r="I139" s="67">
        <v>5</v>
      </c>
      <c r="J139" s="67" t="str">
        <f t="shared" si="18"/>
        <v>PAUCARCOLLA</v>
      </c>
      <c r="K139" s="67" t="s">
        <v>206</v>
      </c>
      <c r="L139" s="67" t="str">
        <f>+VLOOKUP(D139,[2]Instituciones!$A$2:$G$1009,7,FALSE)</f>
        <v>Rural</v>
      </c>
      <c r="M139" s="70">
        <f t="shared" si="22"/>
        <v>320</v>
      </c>
      <c r="N139" s="67">
        <f t="shared" si="19"/>
        <v>117</v>
      </c>
      <c r="Q139" s="70">
        <f t="shared" si="20"/>
        <v>180</v>
      </c>
      <c r="S139" s="70">
        <f t="shared" si="21"/>
        <v>140</v>
      </c>
      <c r="T139" s="67">
        <f>VLOOKUP(D139,Hoja1!$G$5:$K$961,5,FALSE)</f>
        <v>5</v>
      </c>
    </row>
    <row r="140" spans="1:20" s="67" customFormat="1">
      <c r="A140" s="66">
        <v>118</v>
      </c>
      <c r="B140" s="67" t="s">
        <v>479</v>
      </c>
      <c r="C140" s="67" t="s">
        <v>1864</v>
      </c>
      <c r="D140" s="72" t="s">
        <v>499</v>
      </c>
      <c r="E140" s="69" t="s">
        <v>500</v>
      </c>
      <c r="F140" s="67" t="s">
        <v>1818</v>
      </c>
      <c r="G140" s="67" t="s">
        <v>204</v>
      </c>
      <c r="H140" s="67" t="s">
        <v>205</v>
      </c>
      <c r="I140" s="67">
        <v>4</v>
      </c>
      <c r="J140" s="67" t="str">
        <f t="shared" si="18"/>
        <v>PAUCARCOLLA</v>
      </c>
      <c r="K140" s="67" t="s">
        <v>206</v>
      </c>
      <c r="L140" s="67" t="str">
        <f>+VLOOKUP(D140,[2]Instituciones!$A$2:$G$1009,7,FALSE)</f>
        <v>Rural</v>
      </c>
      <c r="M140" s="70">
        <f t="shared" si="22"/>
        <v>284</v>
      </c>
      <c r="N140" s="67">
        <f t="shared" si="19"/>
        <v>118</v>
      </c>
      <c r="Q140" s="70">
        <f t="shared" si="20"/>
        <v>144</v>
      </c>
      <c r="S140" s="70">
        <f t="shared" si="21"/>
        <v>140</v>
      </c>
      <c r="T140" s="67">
        <f>VLOOKUP(D140,Hoja1!$G$5:$K$961,5,FALSE)</f>
        <v>4</v>
      </c>
    </row>
    <row r="141" spans="1:20" s="67" customFormat="1">
      <c r="A141" s="66">
        <v>119</v>
      </c>
      <c r="B141" s="67" t="s">
        <v>479</v>
      </c>
      <c r="C141" s="67" t="s">
        <v>480</v>
      </c>
      <c r="D141" s="72" t="s">
        <v>481</v>
      </c>
      <c r="E141" s="69" t="s">
        <v>1865</v>
      </c>
      <c r="F141" s="67" t="s">
        <v>1818</v>
      </c>
      <c r="G141" s="67" t="s">
        <v>204</v>
      </c>
      <c r="H141" s="67" t="s">
        <v>205</v>
      </c>
      <c r="I141" s="67">
        <v>36</v>
      </c>
      <c r="J141" s="67" t="str">
        <f t="shared" si="18"/>
        <v>PAUCARCOLLA</v>
      </c>
      <c r="K141" s="67" t="s">
        <v>2174</v>
      </c>
      <c r="L141" s="67" t="str">
        <f>+VLOOKUP(D141,[2]Instituciones!$A$2:$G$1009,7,FALSE)</f>
        <v>Rural</v>
      </c>
      <c r="M141" s="70">
        <f t="shared" si="22"/>
        <v>1220</v>
      </c>
      <c r="N141" s="67">
        <f t="shared" si="19"/>
        <v>119</v>
      </c>
      <c r="Q141" s="70">
        <f t="shared" si="20"/>
        <v>1080</v>
      </c>
      <c r="S141" s="70">
        <f t="shared" si="21"/>
        <v>140</v>
      </c>
      <c r="T141" s="67">
        <f>VLOOKUP(D141,Hoja1!$G$5:$K$961,5,FALSE)</f>
        <v>36</v>
      </c>
    </row>
    <row r="142" spans="1:20" s="67" customFormat="1">
      <c r="A142" s="66">
        <v>120</v>
      </c>
      <c r="B142" s="67" t="s">
        <v>479</v>
      </c>
      <c r="C142" s="67" t="s">
        <v>479</v>
      </c>
      <c r="D142" s="72" t="s">
        <v>482</v>
      </c>
      <c r="E142" s="69" t="s">
        <v>1866</v>
      </c>
      <c r="F142" s="67" t="s">
        <v>1818</v>
      </c>
      <c r="G142" s="67" t="s">
        <v>204</v>
      </c>
      <c r="H142" s="67" t="s">
        <v>205</v>
      </c>
      <c r="I142" s="67">
        <v>24</v>
      </c>
      <c r="J142" s="67" t="str">
        <f t="shared" si="18"/>
        <v>PAUCARCOLLA</v>
      </c>
      <c r="K142" s="67" t="s">
        <v>2174</v>
      </c>
      <c r="L142" s="67" t="str">
        <f>+VLOOKUP(D142,[2]Instituciones!$A$2:$G$1009,7,FALSE)</f>
        <v>Rural</v>
      </c>
      <c r="M142" s="70">
        <f t="shared" si="22"/>
        <v>860</v>
      </c>
      <c r="N142" s="67">
        <f t="shared" si="19"/>
        <v>120</v>
      </c>
      <c r="Q142" s="70">
        <f t="shared" si="20"/>
        <v>720</v>
      </c>
      <c r="S142" s="70">
        <f t="shared" si="21"/>
        <v>140</v>
      </c>
      <c r="T142" s="67">
        <f>VLOOKUP(D142,Hoja1!$G$5:$K$961,5,FALSE)</f>
        <v>24</v>
      </c>
    </row>
    <row r="143" spans="1:20" s="67" customFormat="1">
      <c r="A143" s="66">
        <v>121</v>
      </c>
      <c r="B143" s="67" t="s">
        <v>501</v>
      </c>
      <c r="C143" s="67" t="s">
        <v>507</v>
      </c>
      <c r="D143" s="72" t="s">
        <v>508</v>
      </c>
      <c r="E143" s="69" t="s">
        <v>509</v>
      </c>
      <c r="F143" s="67" t="s">
        <v>1818</v>
      </c>
      <c r="G143" s="67" t="s">
        <v>204</v>
      </c>
      <c r="H143" s="67" t="s">
        <v>205</v>
      </c>
      <c r="I143" s="67">
        <v>6</v>
      </c>
      <c r="J143" s="67" t="str">
        <f t="shared" si="18"/>
        <v>PICHACANI</v>
      </c>
      <c r="K143" s="67" t="s">
        <v>206</v>
      </c>
      <c r="L143" s="67" t="str">
        <f>+VLOOKUP(D143,[2]Instituciones!$A$2:$G$1009,7,FALSE)</f>
        <v>Rural</v>
      </c>
      <c r="M143" s="70">
        <f t="shared" si="22"/>
        <v>356</v>
      </c>
      <c r="N143" s="67">
        <f t="shared" si="19"/>
        <v>121</v>
      </c>
      <c r="Q143" s="70">
        <f t="shared" si="20"/>
        <v>216</v>
      </c>
      <c r="S143" s="70">
        <f t="shared" si="21"/>
        <v>140</v>
      </c>
      <c r="T143" s="67">
        <f>VLOOKUP(D143,Hoja1!$G$5:$K$961,5,FALSE)</f>
        <v>6</v>
      </c>
    </row>
    <row r="144" spans="1:20" s="67" customFormat="1">
      <c r="A144" s="66">
        <v>122</v>
      </c>
      <c r="B144" s="67" t="s">
        <v>501</v>
      </c>
      <c r="C144" s="67" t="s">
        <v>510</v>
      </c>
      <c r="D144" s="72" t="s">
        <v>511</v>
      </c>
      <c r="E144" s="69" t="s">
        <v>512</v>
      </c>
      <c r="F144" s="67" t="s">
        <v>1818</v>
      </c>
      <c r="G144" s="67" t="s">
        <v>204</v>
      </c>
      <c r="H144" s="67" t="s">
        <v>205</v>
      </c>
      <c r="I144" s="67">
        <v>16</v>
      </c>
      <c r="J144" s="67" t="str">
        <f t="shared" si="18"/>
        <v>PICHACANI</v>
      </c>
      <c r="K144" s="67" t="s">
        <v>2173</v>
      </c>
      <c r="L144" s="67" t="str">
        <f>+VLOOKUP(D144,[2]Instituciones!$A$2:$G$1009,7,FALSE)</f>
        <v>Rural</v>
      </c>
      <c r="M144" s="70">
        <f t="shared" si="22"/>
        <v>812</v>
      </c>
      <c r="N144" s="67">
        <f t="shared" si="19"/>
        <v>122</v>
      </c>
      <c r="Q144" s="70">
        <f t="shared" si="20"/>
        <v>672</v>
      </c>
      <c r="S144" s="70">
        <f t="shared" si="21"/>
        <v>140</v>
      </c>
      <c r="T144" s="67">
        <f>VLOOKUP(D144,Hoja1!$G$5:$K$961,5,FALSE)</f>
        <v>16</v>
      </c>
    </row>
    <row r="145" spans="1:20" s="67" customFormat="1">
      <c r="A145" s="66">
        <v>123</v>
      </c>
      <c r="B145" s="67" t="s">
        <v>501</v>
      </c>
      <c r="C145" s="67" t="s">
        <v>502</v>
      </c>
      <c r="D145" s="72" t="s">
        <v>503</v>
      </c>
      <c r="E145" s="69" t="s">
        <v>1867</v>
      </c>
      <c r="F145" s="67" t="s">
        <v>1818</v>
      </c>
      <c r="G145" s="67" t="s">
        <v>204</v>
      </c>
      <c r="H145" s="67" t="s">
        <v>205</v>
      </c>
      <c r="I145" s="67">
        <v>41</v>
      </c>
      <c r="J145" s="67" t="str">
        <f t="shared" si="18"/>
        <v>PICHACANI</v>
      </c>
      <c r="K145" s="67" t="s">
        <v>2174</v>
      </c>
      <c r="L145" s="67" t="str">
        <f>+VLOOKUP(D145,[2]Instituciones!$A$2:$G$1009,7,FALSE)</f>
        <v>Urbana</v>
      </c>
      <c r="M145" s="70">
        <f t="shared" si="22"/>
        <v>1370</v>
      </c>
      <c r="N145" s="67">
        <f t="shared" si="19"/>
        <v>123</v>
      </c>
      <c r="Q145" s="70">
        <f t="shared" si="20"/>
        <v>1230</v>
      </c>
      <c r="S145" s="70">
        <f t="shared" si="21"/>
        <v>140</v>
      </c>
      <c r="T145" s="67">
        <f>VLOOKUP(D145,Hoja1!$G$5:$K$961,5,FALSE)</f>
        <v>41</v>
      </c>
    </row>
    <row r="146" spans="1:20" s="67" customFormat="1">
      <c r="A146" s="66">
        <v>124</v>
      </c>
      <c r="B146" s="67" t="s">
        <v>501</v>
      </c>
      <c r="C146" s="67" t="s">
        <v>501</v>
      </c>
      <c r="D146" s="72" t="s">
        <v>504</v>
      </c>
      <c r="E146" s="69" t="s">
        <v>1868</v>
      </c>
      <c r="F146" s="67" t="s">
        <v>1818</v>
      </c>
      <c r="G146" s="67" t="s">
        <v>204</v>
      </c>
      <c r="H146" s="67" t="s">
        <v>205</v>
      </c>
      <c r="I146" s="67">
        <v>9</v>
      </c>
      <c r="J146" s="67" t="str">
        <f t="shared" si="18"/>
        <v>PICHACANI</v>
      </c>
      <c r="K146" s="67" t="s">
        <v>206</v>
      </c>
      <c r="L146" s="67" t="str">
        <f>+VLOOKUP(D146,[2]Instituciones!$A$2:$G$1009,7,FALSE)</f>
        <v>Rural</v>
      </c>
      <c r="M146" s="70">
        <f t="shared" si="22"/>
        <v>464</v>
      </c>
      <c r="N146" s="67">
        <f t="shared" si="19"/>
        <v>124</v>
      </c>
      <c r="Q146" s="70">
        <f t="shared" si="20"/>
        <v>324</v>
      </c>
      <c r="S146" s="70">
        <f t="shared" si="21"/>
        <v>140</v>
      </c>
      <c r="T146" s="67">
        <f>VLOOKUP(D146,Hoja1!$G$5:$K$961,5,FALSE)</f>
        <v>9</v>
      </c>
    </row>
    <row r="147" spans="1:20" s="67" customFormat="1">
      <c r="A147" s="66">
        <v>125</v>
      </c>
      <c r="B147" s="67" t="s">
        <v>501</v>
      </c>
      <c r="C147" s="67" t="s">
        <v>505</v>
      </c>
      <c r="D147" s="72" t="s">
        <v>506</v>
      </c>
      <c r="E147" s="69" t="s">
        <v>1869</v>
      </c>
      <c r="F147" s="67" t="s">
        <v>1818</v>
      </c>
      <c r="G147" s="67" t="s">
        <v>204</v>
      </c>
      <c r="H147" s="67" t="s">
        <v>205</v>
      </c>
      <c r="I147" s="67">
        <v>7</v>
      </c>
      <c r="J147" s="67" t="str">
        <f t="shared" si="18"/>
        <v>PICHACANI</v>
      </c>
      <c r="K147" s="67" t="s">
        <v>206</v>
      </c>
      <c r="L147" s="67" t="str">
        <f>+VLOOKUP(D147,[2]Instituciones!$A$2:$G$1009,7,FALSE)</f>
        <v>Rural</v>
      </c>
      <c r="M147" s="70">
        <f t="shared" si="22"/>
        <v>392</v>
      </c>
      <c r="N147" s="67">
        <f t="shared" si="19"/>
        <v>125</v>
      </c>
      <c r="Q147" s="70">
        <f t="shared" si="20"/>
        <v>252</v>
      </c>
      <c r="S147" s="70">
        <f t="shared" si="21"/>
        <v>140</v>
      </c>
      <c r="T147" s="67">
        <f>VLOOKUP(D147,Hoja1!$G$5:$K$961,5,FALSE)</f>
        <v>7</v>
      </c>
    </row>
    <row r="148" spans="1:20" s="67" customFormat="1">
      <c r="A148" s="66">
        <v>126</v>
      </c>
      <c r="B148" s="67" t="s">
        <v>501</v>
      </c>
      <c r="C148" s="67" t="s">
        <v>513</v>
      </c>
      <c r="D148" s="72" t="s">
        <v>514</v>
      </c>
      <c r="E148" s="69" t="s">
        <v>1870</v>
      </c>
      <c r="F148" s="67" t="s">
        <v>1818</v>
      </c>
      <c r="G148" s="67" t="s">
        <v>204</v>
      </c>
      <c r="H148" s="67" t="s">
        <v>205</v>
      </c>
      <c r="I148" s="67">
        <v>8</v>
      </c>
      <c r="J148" s="67" t="str">
        <f t="shared" si="18"/>
        <v>PICHACANI</v>
      </c>
      <c r="K148" s="67" t="s">
        <v>206</v>
      </c>
      <c r="L148" s="67" t="str">
        <f>+VLOOKUP(D148,[2]Instituciones!$A$2:$G$1009,7,FALSE)</f>
        <v>Rural</v>
      </c>
      <c r="M148" s="70">
        <f t="shared" si="22"/>
        <v>428</v>
      </c>
      <c r="N148" s="67">
        <f t="shared" si="19"/>
        <v>126</v>
      </c>
      <c r="Q148" s="70">
        <f t="shared" si="20"/>
        <v>288</v>
      </c>
      <c r="S148" s="70">
        <f t="shared" si="21"/>
        <v>140</v>
      </c>
      <c r="T148" s="67">
        <f>VLOOKUP(D148,Hoja1!$G$5:$K$961,5,FALSE)</f>
        <v>8</v>
      </c>
    </row>
    <row r="149" spans="1:20" s="67" customFormat="1">
      <c r="A149" s="66">
        <v>127</v>
      </c>
      <c r="B149" s="67" t="s">
        <v>501</v>
      </c>
      <c r="C149" s="67" t="s">
        <v>515</v>
      </c>
      <c r="D149" s="72" t="s">
        <v>516</v>
      </c>
      <c r="E149" s="69" t="s">
        <v>515</v>
      </c>
      <c r="F149" s="67" t="s">
        <v>1818</v>
      </c>
      <c r="G149" s="67" t="s">
        <v>204</v>
      </c>
      <c r="H149" s="67" t="s">
        <v>205</v>
      </c>
      <c r="I149" s="67">
        <v>5</v>
      </c>
      <c r="J149" s="67" t="str">
        <f t="shared" si="18"/>
        <v>PICHACANI</v>
      </c>
      <c r="K149" s="67" t="s">
        <v>206</v>
      </c>
      <c r="L149" s="67" t="str">
        <f>+VLOOKUP(D149,[2]Instituciones!$A$2:$G$1009,7,FALSE)</f>
        <v>Rural</v>
      </c>
      <c r="M149" s="70">
        <f t="shared" si="22"/>
        <v>320</v>
      </c>
      <c r="N149" s="67">
        <f t="shared" si="19"/>
        <v>127</v>
      </c>
      <c r="Q149" s="70">
        <f t="shared" si="20"/>
        <v>180</v>
      </c>
      <c r="S149" s="70">
        <f t="shared" si="21"/>
        <v>140</v>
      </c>
      <c r="T149" s="67">
        <f>VLOOKUP(D149,Hoja1!$G$5:$K$961,5,FALSE)</f>
        <v>5</v>
      </c>
    </row>
    <row r="150" spans="1:20" s="67" customFormat="1">
      <c r="A150" s="66">
        <v>128</v>
      </c>
      <c r="B150" s="67" t="s">
        <v>501</v>
      </c>
      <c r="C150" s="67" t="s">
        <v>502</v>
      </c>
      <c r="D150" s="72" t="s">
        <v>517</v>
      </c>
      <c r="E150" s="69" t="s">
        <v>518</v>
      </c>
      <c r="F150" s="67" t="s">
        <v>1818</v>
      </c>
      <c r="G150" s="67" t="s">
        <v>204</v>
      </c>
      <c r="H150" s="67" t="s">
        <v>205</v>
      </c>
      <c r="I150" s="67">
        <v>26</v>
      </c>
      <c r="J150" s="67" t="str">
        <f t="shared" si="18"/>
        <v>PICHACANI</v>
      </c>
      <c r="K150" s="67" t="s">
        <v>2173</v>
      </c>
      <c r="L150" s="67" t="str">
        <f>+VLOOKUP(D150,[2]Instituciones!$A$2:$G$1009,7,FALSE)</f>
        <v>Urbana</v>
      </c>
      <c r="M150" s="70">
        <f t="shared" si="22"/>
        <v>1232</v>
      </c>
      <c r="N150" s="67">
        <f t="shared" si="19"/>
        <v>128</v>
      </c>
      <c r="Q150" s="70">
        <f t="shared" si="20"/>
        <v>1092</v>
      </c>
      <c r="S150" s="70">
        <f t="shared" si="21"/>
        <v>140</v>
      </c>
      <c r="T150" s="67">
        <f>VLOOKUP(D150,Hoja1!$G$5:$K$961,5,FALSE)</f>
        <v>26</v>
      </c>
    </row>
    <row r="151" spans="1:20" s="67" customFormat="1">
      <c r="A151" s="66">
        <v>129</v>
      </c>
      <c r="B151" s="67" t="s">
        <v>519</v>
      </c>
      <c r="C151" s="67" t="s">
        <v>523</v>
      </c>
      <c r="D151" s="72" t="s">
        <v>524</v>
      </c>
      <c r="E151" s="69" t="s">
        <v>1871</v>
      </c>
      <c r="F151" s="67" t="s">
        <v>1818</v>
      </c>
      <c r="G151" s="67" t="s">
        <v>204</v>
      </c>
      <c r="H151" s="67" t="s">
        <v>205</v>
      </c>
      <c r="I151" s="67">
        <v>5</v>
      </c>
      <c r="J151" s="67" t="str">
        <f t="shared" si="18"/>
        <v>PLATERIA</v>
      </c>
      <c r="K151" s="67" t="s">
        <v>206</v>
      </c>
      <c r="L151" s="67" t="str">
        <f>+VLOOKUP(D151,[2]Instituciones!$A$2:$G$1009,7,FALSE)</f>
        <v>Rural</v>
      </c>
      <c r="M151" s="70">
        <f t="shared" si="22"/>
        <v>320</v>
      </c>
      <c r="N151" s="67">
        <f t="shared" si="19"/>
        <v>129</v>
      </c>
      <c r="Q151" s="70">
        <f t="shared" si="20"/>
        <v>180</v>
      </c>
      <c r="S151" s="70">
        <f t="shared" si="21"/>
        <v>140</v>
      </c>
      <c r="T151" s="67">
        <f>VLOOKUP(D151,Hoja1!$G$5:$K$961,5,FALSE)</f>
        <v>5</v>
      </c>
    </row>
    <row r="152" spans="1:20" s="67" customFormat="1">
      <c r="A152" s="66">
        <v>130</v>
      </c>
      <c r="B152" s="67" t="s">
        <v>519</v>
      </c>
      <c r="C152" s="67" t="s">
        <v>527</v>
      </c>
      <c r="D152" s="72" t="s">
        <v>528</v>
      </c>
      <c r="E152" s="69" t="s">
        <v>529</v>
      </c>
      <c r="F152" s="67" t="s">
        <v>1818</v>
      </c>
      <c r="G152" s="67" t="s">
        <v>204</v>
      </c>
      <c r="H152" s="67" t="s">
        <v>205</v>
      </c>
      <c r="I152" s="67">
        <v>18</v>
      </c>
      <c r="J152" s="67" t="str">
        <f t="shared" si="18"/>
        <v>PLATERIA</v>
      </c>
      <c r="K152" s="67" t="s">
        <v>206</v>
      </c>
      <c r="L152" s="67" t="str">
        <f>+VLOOKUP(D152,[2]Instituciones!$A$2:$G$1009,7,FALSE)</f>
        <v>Rural</v>
      </c>
      <c r="M152" s="70">
        <f t="shared" si="22"/>
        <v>788</v>
      </c>
      <c r="N152" s="67">
        <f t="shared" si="19"/>
        <v>130</v>
      </c>
      <c r="Q152" s="70">
        <f t="shared" si="20"/>
        <v>648</v>
      </c>
      <c r="S152" s="70">
        <f t="shared" si="21"/>
        <v>140</v>
      </c>
      <c r="T152" s="67">
        <f>VLOOKUP(D152,Hoja1!$G$5:$K$961,5,FALSE)</f>
        <v>18</v>
      </c>
    </row>
    <row r="153" spans="1:20" s="67" customFormat="1">
      <c r="A153" s="66">
        <v>131</v>
      </c>
      <c r="B153" s="67" t="s">
        <v>519</v>
      </c>
      <c r="C153" s="67" t="s">
        <v>525</v>
      </c>
      <c r="D153" s="72" t="s">
        <v>526</v>
      </c>
      <c r="E153" s="69" t="s">
        <v>1872</v>
      </c>
      <c r="F153" s="67" t="s">
        <v>1818</v>
      </c>
      <c r="G153" s="67" t="s">
        <v>204</v>
      </c>
      <c r="H153" s="67" t="s">
        <v>205</v>
      </c>
      <c r="I153" s="67">
        <v>7</v>
      </c>
      <c r="J153" s="67" t="str">
        <f t="shared" si="18"/>
        <v>PLATERIA</v>
      </c>
      <c r="K153" s="67" t="s">
        <v>206</v>
      </c>
      <c r="L153" s="67" t="str">
        <f>+VLOOKUP(D153,[2]Instituciones!$A$2:$G$1009,7,FALSE)</f>
        <v>Rural</v>
      </c>
      <c r="M153" s="70">
        <f t="shared" si="22"/>
        <v>392</v>
      </c>
      <c r="N153" s="67">
        <f t="shared" si="19"/>
        <v>131</v>
      </c>
      <c r="Q153" s="70">
        <f t="shared" si="20"/>
        <v>252</v>
      </c>
      <c r="S153" s="70">
        <f t="shared" si="21"/>
        <v>140</v>
      </c>
      <c r="T153" s="67">
        <f>VLOOKUP(D153,Hoja1!$G$5:$K$961,5,FALSE)</f>
        <v>7</v>
      </c>
    </row>
    <row r="154" spans="1:20" s="67" customFormat="1">
      <c r="A154" s="66">
        <v>132</v>
      </c>
      <c r="B154" s="67" t="s">
        <v>519</v>
      </c>
      <c r="C154" s="67" t="s">
        <v>1873</v>
      </c>
      <c r="D154" s="72" t="s">
        <v>531</v>
      </c>
      <c r="E154" s="69" t="s">
        <v>532</v>
      </c>
      <c r="F154" s="67" t="s">
        <v>1818</v>
      </c>
      <c r="G154" s="67" t="s">
        <v>204</v>
      </c>
      <c r="H154" s="67" t="s">
        <v>205</v>
      </c>
      <c r="I154" s="67">
        <v>9</v>
      </c>
      <c r="J154" s="67" t="str">
        <f t="shared" si="18"/>
        <v>PLATERIA</v>
      </c>
      <c r="K154" s="67" t="s">
        <v>206</v>
      </c>
      <c r="L154" s="67" t="str">
        <f>+VLOOKUP(D154,[2]Instituciones!$A$2:$G$1009,7,FALSE)</f>
        <v>Rural</v>
      </c>
      <c r="M154" s="70">
        <f t="shared" si="22"/>
        <v>464</v>
      </c>
      <c r="N154" s="67">
        <f t="shared" si="19"/>
        <v>132</v>
      </c>
      <c r="Q154" s="70">
        <f t="shared" si="20"/>
        <v>324</v>
      </c>
      <c r="S154" s="70">
        <f t="shared" si="21"/>
        <v>140</v>
      </c>
      <c r="T154" s="67">
        <f>VLOOKUP(D154,Hoja1!$G$5:$K$961,5,FALSE)</f>
        <v>9</v>
      </c>
    </row>
    <row r="155" spans="1:20" s="67" customFormat="1">
      <c r="A155" s="66">
        <v>133</v>
      </c>
      <c r="B155" s="67" t="s">
        <v>519</v>
      </c>
      <c r="C155" s="67" t="s">
        <v>520</v>
      </c>
      <c r="D155" s="72" t="s">
        <v>521</v>
      </c>
      <c r="E155" s="69" t="s">
        <v>1874</v>
      </c>
      <c r="F155" s="67" t="s">
        <v>1818</v>
      </c>
      <c r="G155" s="67" t="s">
        <v>204</v>
      </c>
      <c r="H155" s="67" t="s">
        <v>205</v>
      </c>
      <c r="I155" s="67">
        <v>24</v>
      </c>
      <c r="J155" s="67" t="str">
        <f t="shared" si="18"/>
        <v>PLATERIA</v>
      </c>
      <c r="K155" s="67" t="s">
        <v>2174</v>
      </c>
      <c r="L155" s="67" t="str">
        <f>+VLOOKUP(D155,[2]Instituciones!$A$2:$G$1009,7,FALSE)</f>
        <v>Rural</v>
      </c>
      <c r="M155" s="70">
        <f t="shared" si="22"/>
        <v>860</v>
      </c>
      <c r="N155" s="67">
        <f t="shared" si="19"/>
        <v>133</v>
      </c>
      <c r="Q155" s="70">
        <f t="shared" si="20"/>
        <v>720</v>
      </c>
      <c r="S155" s="70">
        <f t="shared" si="21"/>
        <v>140</v>
      </c>
      <c r="T155" s="67">
        <f>VLOOKUP(D155,Hoja1!$G$5:$K$961,5,FALSE)</f>
        <v>24</v>
      </c>
    </row>
    <row r="156" spans="1:20" s="67" customFormat="1">
      <c r="A156" s="66">
        <v>134</v>
      </c>
      <c r="B156" s="67" t="s">
        <v>519</v>
      </c>
      <c r="C156" s="67" t="s">
        <v>533</v>
      </c>
      <c r="D156" s="72" t="s">
        <v>534</v>
      </c>
      <c r="E156" s="69" t="s">
        <v>535</v>
      </c>
      <c r="F156" s="67" t="s">
        <v>1818</v>
      </c>
      <c r="G156" s="67" t="s">
        <v>204</v>
      </c>
      <c r="H156" s="67" t="s">
        <v>205</v>
      </c>
      <c r="I156" s="67">
        <v>14</v>
      </c>
      <c r="J156" s="67" t="str">
        <f t="shared" si="18"/>
        <v>PLATERIA</v>
      </c>
      <c r="K156" s="67" t="s">
        <v>2174</v>
      </c>
      <c r="L156" s="67" t="str">
        <f>+VLOOKUP(D156,[2]Instituciones!$A$2:$G$1009,7,FALSE)</f>
        <v>Rural</v>
      </c>
      <c r="M156" s="70">
        <f t="shared" si="22"/>
        <v>560</v>
      </c>
      <c r="N156" s="67">
        <f t="shared" si="19"/>
        <v>134</v>
      </c>
      <c r="Q156" s="70">
        <f t="shared" si="20"/>
        <v>420</v>
      </c>
      <c r="S156" s="70">
        <f t="shared" si="21"/>
        <v>140</v>
      </c>
      <c r="T156" s="67">
        <f>VLOOKUP(D156,Hoja1!$G$5:$K$961,5,FALSE)</f>
        <v>14</v>
      </c>
    </row>
    <row r="157" spans="1:20" s="67" customFormat="1">
      <c r="A157" s="66">
        <v>135</v>
      </c>
      <c r="B157" s="67" t="s">
        <v>519</v>
      </c>
      <c r="C157" s="67" t="s">
        <v>519</v>
      </c>
      <c r="D157" s="72" t="s">
        <v>522</v>
      </c>
      <c r="E157" s="69" t="s">
        <v>1875</v>
      </c>
      <c r="F157" s="67" t="s">
        <v>1818</v>
      </c>
      <c r="G157" s="67" t="s">
        <v>204</v>
      </c>
      <c r="H157" s="67" t="s">
        <v>205</v>
      </c>
      <c r="I157" s="67">
        <v>30</v>
      </c>
      <c r="J157" s="67" t="str">
        <f t="shared" si="18"/>
        <v>PLATERIA</v>
      </c>
      <c r="K157" s="67" t="s">
        <v>2174</v>
      </c>
      <c r="L157" s="67" t="str">
        <f>+VLOOKUP(D157,[2]Instituciones!$A$2:$G$1009,7,FALSE)</f>
        <v>Rural</v>
      </c>
      <c r="M157" s="70">
        <f t="shared" si="22"/>
        <v>1040</v>
      </c>
      <c r="N157" s="67">
        <f t="shared" si="19"/>
        <v>135</v>
      </c>
      <c r="Q157" s="70">
        <f t="shared" si="20"/>
        <v>900</v>
      </c>
      <c r="S157" s="70">
        <f t="shared" si="21"/>
        <v>140</v>
      </c>
      <c r="T157" s="67">
        <f>VLOOKUP(D157,Hoja1!$G$5:$K$961,5,FALSE)</f>
        <v>30</v>
      </c>
    </row>
    <row r="158" spans="1:20" s="67" customFormat="1">
      <c r="A158" s="66">
        <v>136</v>
      </c>
      <c r="B158" s="67" t="s">
        <v>519</v>
      </c>
      <c r="C158" s="67" t="s">
        <v>536</v>
      </c>
      <c r="D158" s="72" t="s">
        <v>537</v>
      </c>
      <c r="E158" s="69" t="s">
        <v>536</v>
      </c>
      <c r="F158" s="67" t="s">
        <v>1818</v>
      </c>
      <c r="G158" s="67" t="s">
        <v>204</v>
      </c>
      <c r="H158" s="67" t="s">
        <v>205</v>
      </c>
      <c r="I158" s="67">
        <v>3</v>
      </c>
      <c r="J158" s="67" t="str">
        <f t="shared" si="18"/>
        <v>PLATERIA</v>
      </c>
      <c r="K158" s="67" t="s">
        <v>206</v>
      </c>
      <c r="L158" s="67" t="str">
        <f>+VLOOKUP(D158,[2]Instituciones!$A$2:$G$1009,7,FALSE)</f>
        <v>Rural</v>
      </c>
      <c r="M158" s="70">
        <f t="shared" si="22"/>
        <v>248</v>
      </c>
      <c r="N158" s="67">
        <f t="shared" si="19"/>
        <v>136</v>
      </c>
      <c r="Q158" s="70">
        <f t="shared" si="20"/>
        <v>108</v>
      </c>
      <c r="S158" s="70">
        <f t="shared" si="21"/>
        <v>140</v>
      </c>
      <c r="T158" s="67">
        <f>VLOOKUP(D158,Hoja1!$G$5:$K$961,5,FALSE)</f>
        <v>3</v>
      </c>
    </row>
    <row r="159" spans="1:20" s="67" customFormat="1">
      <c r="A159" s="66">
        <v>137</v>
      </c>
      <c r="B159" s="67" t="s">
        <v>519</v>
      </c>
      <c r="C159" s="67" t="s">
        <v>1101</v>
      </c>
      <c r="D159" s="72" t="s">
        <v>1876</v>
      </c>
      <c r="E159" s="69" t="s">
        <v>1101</v>
      </c>
      <c r="F159" s="67" t="s">
        <v>1818</v>
      </c>
      <c r="G159" s="67" t="s">
        <v>204</v>
      </c>
      <c r="H159" s="67" t="s">
        <v>205</v>
      </c>
      <c r="I159" s="67">
        <v>8</v>
      </c>
      <c r="J159" s="67" t="str">
        <f t="shared" si="18"/>
        <v>PLATERIA</v>
      </c>
      <c r="K159" s="67" t="s">
        <v>2173</v>
      </c>
      <c r="L159" s="67" t="str">
        <f>+VLOOKUP(D159,[2]Instituciones!$A$2:$G$1009,7,FALSE)</f>
        <v>Rural</v>
      </c>
      <c r="M159" s="70">
        <f t="shared" si="22"/>
        <v>476</v>
      </c>
      <c r="N159" s="67">
        <f t="shared" si="19"/>
        <v>137</v>
      </c>
      <c r="Q159" s="70">
        <f t="shared" si="20"/>
        <v>336</v>
      </c>
      <c r="S159" s="70">
        <f t="shared" si="21"/>
        <v>140</v>
      </c>
      <c r="T159" s="67">
        <f>VLOOKUP(D159,Hoja1!$G$5:$K$961,5,FALSE)</f>
        <v>8</v>
      </c>
    </row>
    <row r="160" spans="1:20" s="67" customFormat="1">
      <c r="A160" s="66">
        <v>138</v>
      </c>
      <c r="B160" s="67" t="s">
        <v>180</v>
      </c>
      <c r="C160" s="67" t="s">
        <v>180</v>
      </c>
      <c r="D160" s="72" t="s">
        <v>589</v>
      </c>
      <c r="E160" s="69" t="s">
        <v>590</v>
      </c>
      <c r="F160" s="67" t="s">
        <v>1818</v>
      </c>
      <c r="G160" s="67" t="s">
        <v>204</v>
      </c>
      <c r="H160" s="67" t="s">
        <v>205</v>
      </c>
      <c r="I160" s="67">
        <v>58</v>
      </c>
      <c r="J160" s="67" t="str">
        <f t="shared" si="18"/>
        <v>PUNO</v>
      </c>
      <c r="K160" s="67" t="s">
        <v>183</v>
      </c>
      <c r="L160" s="67" t="str">
        <f>+VLOOKUP(D160,[2]Instituciones!$A$2:$G$1009,7,FALSE)</f>
        <v>Urbana</v>
      </c>
      <c r="M160" s="70">
        <f t="shared" si="22"/>
        <v>1044.8000000000002</v>
      </c>
      <c r="N160" s="67">
        <f t="shared" si="19"/>
        <v>138</v>
      </c>
      <c r="Q160" s="70">
        <f t="shared" si="20"/>
        <v>904.80000000000007</v>
      </c>
      <c r="S160" s="70">
        <f t="shared" si="21"/>
        <v>140.00000000000011</v>
      </c>
      <c r="T160" s="67">
        <f>VLOOKUP(D160,Hoja1!$G$5:$K$961,5,FALSE)</f>
        <v>58</v>
      </c>
    </row>
    <row r="161" spans="1:20" s="67" customFormat="1">
      <c r="A161" s="66">
        <v>139</v>
      </c>
      <c r="B161" s="67" t="s">
        <v>180</v>
      </c>
      <c r="C161" s="67" t="s">
        <v>180</v>
      </c>
      <c r="D161" s="72" t="s">
        <v>591</v>
      </c>
      <c r="E161" s="69" t="s">
        <v>592</v>
      </c>
      <c r="F161" s="67" t="s">
        <v>1818</v>
      </c>
      <c r="G161" s="67" t="s">
        <v>204</v>
      </c>
      <c r="H161" s="67" t="s">
        <v>205</v>
      </c>
      <c r="I161" s="67">
        <v>115</v>
      </c>
      <c r="J161" s="67" t="str">
        <f t="shared" si="18"/>
        <v>PUNO</v>
      </c>
      <c r="K161" s="67" t="s">
        <v>183</v>
      </c>
      <c r="L161" s="67" t="str">
        <f>+VLOOKUP(D161,[2]Instituciones!$A$2:$G$1009,7,FALSE)</f>
        <v>Urbana</v>
      </c>
      <c r="M161" s="70">
        <f t="shared" si="22"/>
        <v>1934</v>
      </c>
      <c r="N161" s="67">
        <f t="shared" si="19"/>
        <v>139</v>
      </c>
      <c r="Q161" s="70">
        <f t="shared" si="20"/>
        <v>1794</v>
      </c>
      <c r="S161" s="70">
        <f t="shared" si="21"/>
        <v>140</v>
      </c>
      <c r="T161" s="67">
        <f>VLOOKUP(D161,Hoja1!$G$5:$K$961,5,FALSE)</f>
        <v>115</v>
      </c>
    </row>
    <row r="162" spans="1:20" s="67" customFormat="1">
      <c r="A162" s="66">
        <v>140</v>
      </c>
      <c r="B162" s="67" t="s">
        <v>180</v>
      </c>
      <c r="C162" s="67" t="s">
        <v>1877</v>
      </c>
      <c r="D162" s="72" t="s">
        <v>586</v>
      </c>
      <c r="E162" s="69" t="s">
        <v>1878</v>
      </c>
      <c r="F162" s="67" t="s">
        <v>1818</v>
      </c>
      <c r="G162" s="67" t="s">
        <v>204</v>
      </c>
      <c r="H162" s="67" t="s">
        <v>205</v>
      </c>
      <c r="I162" s="67">
        <v>30</v>
      </c>
      <c r="J162" s="67" t="str">
        <f t="shared" si="18"/>
        <v>PUNO</v>
      </c>
      <c r="K162" s="67" t="s">
        <v>2173</v>
      </c>
      <c r="L162" s="67" t="str">
        <f>+VLOOKUP(D162,[2]Instituciones!$A$2:$G$1009,7,FALSE)</f>
        <v>Rural</v>
      </c>
      <c r="M162" s="70">
        <f t="shared" si="22"/>
        <v>1400</v>
      </c>
      <c r="N162" s="67">
        <f t="shared" si="19"/>
        <v>140</v>
      </c>
      <c r="Q162" s="70">
        <f t="shared" si="20"/>
        <v>1260</v>
      </c>
      <c r="S162" s="70">
        <f t="shared" si="21"/>
        <v>140</v>
      </c>
      <c r="T162" s="67">
        <f>VLOOKUP(D162,Hoja1!$G$5:$K$961,5,FALSE)</f>
        <v>30</v>
      </c>
    </row>
    <row r="163" spans="1:20" s="67" customFormat="1">
      <c r="A163" s="66">
        <v>141</v>
      </c>
      <c r="B163" s="67" t="s">
        <v>180</v>
      </c>
      <c r="C163" s="67" t="s">
        <v>575</v>
      </c>
      <c r="D163" s="72" t="s">
        <v>593</v>
      </c>
      <c r="E163" s="69" t="s">
        <v>594</v>
      </c>
      <c r="F163" s="67" t="s">
        <v>1818</v>
      </c>
      <c r="G163" s="67" t="s">
        <v>204</v>
      </c>
      <c r="H163" s="67" t="s">
        <v>205</v>
      </c>
      <c r="I163" s="67">
        <v>86</v>
      </c>
      <c r="J163" s="67" t="str">
        <f t="shared" si="18"/>
        <v>PUNO</v>
      </c>
      <c r="K163" s="67" t="s">
        <v>183</v>
      </c>
      <c r="L163" s="67" t="str">
        <f>+VLOOKUP(D163,[2]Instituciones!$A$2:$G$1009,7,FALSE)</f>
        <v>Urbana</v>
      </c>
      <c r="M163" s="70">
        <f t="shared" si="22"/>
        <v>1481.6</v>
      </c>
      <c r="N163" s="67">
        <f t="shared" si="19"/>
        <v>141</v>
      </c>
      <c r="Q163" s="70">
        <f t="shared" si="20"/>
        <v>1341.6</v>
      </c>
      <c r="S163" s="70">
        <f t="shared" si="21"/>
        <v>140</v>
      </c>
      <c r="T163" s="67">
        <f>VLOOKUP(D163,Hoja1!$G$5:$K$961,5,FALSE)</f>
        <v>86</v>
      </c>
    </row>
    <row r="164" spans="1:20" s="67" customFormat="1">
      <c r="A164" s="66">
        <v>142</v>
      </c>
      <c r="B164" s="67" t="s">
        <v>180</v>
      </c>
      <c r="C164" s="67" t="s">
        <v>595</v>
      </c>
      <c r="D164" s="72" t="s">
        <v>596</v>
      </c>
      <c r="E164" s="69" t="s">
        <v>597</v>
      </c>
      <c r="F164" s="67" t="s">
        <v>1818</v>
      </c>
      <c r="G164" s="67" t="s">
        <v>204</v>
      </c>
      <c r="H164" s="67" t="s">
        <v>205</v>
      </c>
      <c r="I164" s="67">
        <v>28</v>
      </c>
      <c r="J164" s="67" t="str">
        <f t="shared" si="18"/>
        <v>PUNO</v>
      </c>
      <c r="K164" s="67" t="s">
        <v>183</v>
      </c>
      <c r="L164" s="67" t="str">
        <f>+VLOOKUP(D164,[2]Instituciones!$A$2:$G$1009,7,FALSE)</f>
        <v>Urbana</v>
      </c>
      <c r="M164" s="70">
        <f t="shared" si="22"/>
        <v>576.79999999999995</v>
      </c>
      <c r="N164" s="67">
        <f t="shared" si="19"/>
        <v>142</v>
      </c>
      <c r="Q164" s="70">
        <f t="shared" si="20"/>
        <v>436.79999999999995</v>
      </c>
      <c r="S164" s="70">
        <f t="shared" si="21"/>
        <v>140</v>
      </c>
      <c r="T164" s="67">
        <f>VLOOKUP(D164,Hoja1!$G$5:$K$961,5,FALSE)</f>
        <v>28</v>
      </c>
    </row>
    <row r="165" spans="1:20" s="67" customFormat="1">
      <c r="A165" s="66">
        <v>143</v>
      </c>
      <c r="B165" s="67" t="s">
        <v>180</v>
      </c>
      <c r="C165" s="67" t="s">
        <v>180</v>
      </c>
      <c r="D165" s="72" t="s">
        <v>599</v>
      </c>
      <c r="E165" s="69" t="s">
        <v>600</v>
      </c>
      <c r="F165" s="67" t="s">
        <v>1818</v>
      </c>
      <c r="G165" s="67" t="s">
        <v>204</v>
      </c>
      <c r="H165" s="67" t="s">
        <v>205</v>
      </c>
      <c r="I165" s="67">
        <v>22</v>
      </c>
      <c r="J165" s="67" t="str">
        <f t="shared" si="18"/>
        <v>PUNO</v>
      </c>
      <c r="K165" s="67" t="s">
        <v>183</v>
      </c>
      <c r="L165" s="67" t="str">
        <f>+VLOOKUP(D165,[2]Instituciones!$A$2:$G$1009,7,FALSE)</f>
        <v>Urbana</v>
      </c>
      <c r="M165" s="70">
        <f t="shared" si="22"/>
        <v>483.20000000000005</v>
      </c>
      <c r="N165" s="67">
        <f t="shared" si="19"/>
        <v>143</v>
      </c>
      <c r="Q165" s="70">
        <f t="shared" si="20"/>
        <v>343.20000000000005</v>
      </c>
      <c r="S165" s="70">
        <f t="shared" si="21"/>
        <v>140</v>
      </c>
      <c r="T165" s="67">
        <f>VLOOKUP(D165,Hoja1!$G$5:$K$961,5,FALSE)</f>
        <v>22</v>
      </c>
    </row>
    <row r="166" spans="1:20" s="67" customFormat="1">
      <c r="A166" s="66">
        <v>144</v>
      </c>
      <c r="B166" s="67" t="s">
        <v>180</v>
      </c>
      <c r="C166" s="67" t="s">
        <v>601</v>
      </c>
      <c r="D166" s="72" t="s">
        <v>602</v>
      </c>
      <c r="E166" s="69" t="s">
        <v>603</v>
      </c>
      <c r="F166" s="67" t="s">
        <v>1818</v>
      </c>
      <c r="G166" s="67" t="s">
        <v>204</v>
      </c>
      <c r="H166" s="67" t="s">
        <v>205</v>
      </c>
      <c r="I166" s="67">
        <v>58</v>
      </c>
      <c r="J166" s="67" t="str">
        <f t="shared" si="18"/>
        <v>PUNO</v>
      </c>
      <c r="K166" s="67" t="s">
        <v>183</v>
      </c>
      <c r="L166" s="67" t="str">
        <f>+VLOOKUP(D166,[2]Instituciones!$A$2:$G$1009,7,FALSE)</f>
        <v>Urbana</v>
      </c>
      <c r="M166" s="70">
        <f t="shared" si="22"/>
        <v>1044.8000000000002</v>
      </c>
      <c r="N166" s="67">
        <f t="shared" si="19"/>
        <v>144</v>
      </c>
      <c r="Q166" s="70">
        <f t="shared" si="20"/>
        <v>904.80000000000007</v>
      </c>
      <c r="S166" s="70">
        <f t="shared" si="21"/>
        <v>140.00000000000011</v>
      </c>
      <c r="T166" s="67">
        <f>VLOOKUP(D166,Hoja1!$G$5:$K$961,5,FALSE)</f>
        <v>58</v>
      </c>
    </row>
    <row r="167" spans="1:20" s="67" customFormat="1">
      <c r="A167" s="66">
        <v>145</v>
      </c>
      <c r="B167" s="67" t="s">
        <v>180</v>
      </c>
      <c r="C167" s="67" t="s">
        <v>604</v>
      </c>
      <c r="D167" s="72" t="s">
        <v>605</v>
      </c>
      <c r="E167" s="69" t="s">
        <v>606</v>
      </c>
      <c r="F167" s="67" t="s">
        <v>1818</v>
      </c>
      <c r="G167" s="67" t="s">
        <v>204</v>
      </c>
      <c r="H167" s="67" t="s">
        <v>205</v>
      </c>
      <c r="I167" s="67">
        <v>17</v>
      </c>
      <c r="J167" s="67" t="str">
        <f t="shared" si="18"/>
        <v>PUNO</v>
      </c>
      <c r="K167" s="67" t="s">
        <v>2173</v>
      </c>
      <c r="L167" s="67" t="str">
        <f>+VLOOKUP(D167,[2]Instituciones!$A$2:$G$1009,7,FALSE)</f>
        <v>Rural</v>
      </c>
      <c r="M167" s="70">
        <f t="shared" si="22"/>
        <v>854</v>
      </c>
      <c r="N167" s="67">
        <f t="shared" si="19"/>
        <v>145</v>
      </c>
      <c r="Q167" s="70">
        <f t="shared" si="20"/>
        <v>714</v>
      </c>
      <c r="S167" s="70">
        <f t="shared" si="21"/>
        <v>140</v>
      </c>
      <c r="T167" s="67">
        <f>VLOOKUP(D167,Hoja1!$G$5:$K$961,5,FALSE)</f>
        <v>17</v>
      </c>
    </row>
    <row r="168" spans="1:20" s="67" customFormat="1">
      <c r="A168" s="66">
        <v>146</v>
      </c>
      <c r="B168" s="67" t="s">
        <v>180</v>
      </c>
      <c r="C168" s="67" t="s">
        <v>538</v>
      </c>
      <c r="D168" s="72" t="s">
        <v>539</v>
      </c>
      <c r="E168" s="69" t="s">
        <v>1879</v>
      </c>
      <c r="F168" s="67" t="s">
        <v>1818</v>
      </c>
      <c r="G168" s="67" t="s">
        <v>204</v>
      </c>
      <c r="H168" s="67" t="s">
        <v>205</v>
      </c>
      <c r="I168" s="67">
        <v>197</v>
      </c>
      <c r="J168" s="67" t="str">
        <f t="shared" si="18"/>
        <v>PUNO</v>
      </c>
      <c r="K168" s="67" t="s">
        <v>183</v>
      </c>
      <c r="L168" s="67" t="str">
        <f>+VLOOKUP(D168,[2]Instituciones!$A$2:$G$1009,7,FALSE)</f>
        <v>Urbana</v>
      </c>
      <c r="M168" s="70">
        <f t="shared" si="22"/>
        <v>3213.2000000000003</v>
      </c>
      <c r="N168" s="67">
        <f t="shared" si="19"/>
        <v>146</v>
      </c>
      <c r="Q168" s="70">
        <f t="shared" si="20"/>
        <v>3073.2000000000003</v>
      </c>
      <c r="S168" s="70">
        <f t="shared" si="21"/>
        <v>140</v>
      </c>
      <c r="T168" s="67">
        <f>VLOOKUP(D168,Hoja1!$G$5:$K$961,5,FALSE)</f>
        <v>197</v>
      </c>
    </row>
    <row r="169" spans="1:20" s="67" customFormat="1">
      <c r="A169" s="66">
        <v>147</v>
      </c>
      <c r="B169" s="67" t="s">
        <v>180</v>
      </c>
      <c r="C169" s="67" t="s">
        <v>607</v>
      </c>
      <c r="D169" s="72" t="s">
        <v>608</v>
      </c>
      <c r="E169" s="69" t="s">
        <v>609</v>
      </c>
      <c r="F169" s="67" t="s">
        <v>1818</v>
      </c>
      <c r="G169" s="67" t="s">
        <v>204</v>
      </c>
      <c r="H169" s="67" t="s">
        <v>205</v>
      </c>
      <c r="I169" s="67">
        <v>274</v>
      </c>
      <c r="J169" s="67" t="str">
        <f t="shared" si="18"/>
        <v>PUNO</v>
      </c>
      <c r="K169" s="67" t="s">
        <v>183</v>
      </c>
      <c r="L169" s="67" t="str">
        <f>+VLOOKUP(D169,[2]Instituciones!$A$2:$G$1009,7,FALSE)</f>
        <v>Urbana</v>
      </c>
      <c r="M169" s="70">
        <f t="shared" si="22"/>
        <v>4414.3999999999996</v>
      </c>
      <c r="N169" s="67">
        <f t="shared" si="19"/>
        <v>147</v>
      </c>
      <c r="Q169" s="70">
        <f t="shared" si="20"/>
        <v>4274.3999999999996</v>
      </c>
      <c r="S169" s="70">
        <f t="shared" si="21"/>
        <v>140</v>
      </c>
      <c r="T169" s="67">
        <f>VLOOKUP(D169,Hoja1!$G$5:$K$961,5,FALSE)</f>
        <v>274</v>
      </c>
    </row>
    <row r="170" spans="1:20" s="67" customFormat="1">
      <c r="A170" s="66">
        <v>148</v>
      </c>
      <c r="B170" s="67" t="s">
        <v>180</v>
      </c>
      <c r="C170" s="67" t="s">
        <v>180</v>
      </c>
      <c r="D170" s="72" t="s">
        <v>540</v>
      </c>
      <c r="E170" s="69" t="s">
        <v>1880</v>
      </c>
      <c r="F170" s="67" t="s">
        <v>1818</v>
      </c>
      <c r="G170" s="67" t="s">
        <v>204</v>
      </c>
      <c r="H170" s="67" t="s">
        <v>205</v>
      </c>
      <c r="I170" s="67">
        <v>202</v>
      </c>
      <c r="J170" s="67" t="str">
        <f t="shared" si="18"/>
        <v>PUNO</v>
      </c>
      <c r="K170" s="67" t="s">
        <v>183</v>
      </c>
      <c r="L170" s="67" t="str">
        <f>+VLOOKUP(D170,[2]Instituciones!$A$2:$G$1009,7,FALSE)</f>
        <v>Urbana</v>
      </c>
      <c r="M170" s="70">
        <f t="shared" si="22"/>
        <v>3291.2000000000003</v>
      </c>
      <c r="N170" s="67">
        <f t="shared" si="19"/>
        <v>148</v>
      </c>
      <c r="Q170" s="70">
        <f t="shared" si="20"/>
        <v>3151.2000000000003</v>
      </c>
      <c r="S170" s="70">
        <f t="shared" si="21"/>
        <v>140</v>
      </c>
      <c r="T170" s="67">
        <f>VLOOKUP(D170,Hoja1!$G$5:$K$961,5,FALSE)</f>
        <v>202</v>
      </c>
    </row>
    <row r="171" spans="1:20" s="67" customFormat="1">
      <c r="A171" s="66">
        <v>149</v>
      </c>
      <c r="B171" s="67" t="s">
        <v>180</v>
      </c>
      <c r="C171" s="67" t="s">
        <v>1181</v>
      </c>
      <c r="D171" s="72" t="s">
        <v>612</v>
      </c>
      <c r="E171" s="69" t="s">
        <v>613</v>
      </c>
      <c r="F171" s="67" t="s">
        <v>1818</v>
      </c>
      <c r="G171" s="67" t="s">
        <v>204</v>
      </c>
      <c r="H171" s="67" t="s">
        <v>205</v>
      </c>
      <c r="I171" s="67">
        <v>129</v>
      </c>
      <c r="J171" s="67" t="str">
        <f t="shared" si="18"/>
        <v>PUNO</v>
      </c>
      <c r="K171" s="67" t="s">
        <v>183</v>
      </c>
      <c r="L171" s="67" t="str">
        <f>+VLOOKUP(D171,[2]Instituciones!$A$2:$G$1009,7,FALSE)</f>
        <v>Urbana</v>
      </c>
      <c r="M171" s="70">
        <f t="shared" si="22"/>
        <v>2152.4</v>
      </c>
      <c r="N171" s="67">
        <f t="shared" si="19"/>
        <v>149</v>
      </c>
      <c r="Q171" s="70">
        <f t="shared" si="20"/>
        <v>2012.4</v>
      </c>
      <c r="S171" s="70">
        <f t="shared" si="21"/>
        <v>140</v>
      </c>
      <c r="T171" s="67">
        <f>VLOOKUP(D171,Hoja1!$G$5:$K$961,5,FALSE)</f>
        <v>129</v>
      </c>
    </row>
    <row r="172" spans="1:20" s="67" customFormat="1">
      <c r="A172" s="66">
        <v>150</v>
      </c>
      <c r="B172" s="67" t="s">
        <v>180</v>
      </c>
      <c r="C172" s="67" t="s">
        <v>543</v>
      </c>
      <c r="D172" s="72" t="s">
        <v>544</v>
      </c>
      <c r="E172" s="69" t="s">
        <v>1881</v>
      </c>
      <c r="F172" s="67" t="s">
        <v>1818</v>
      </c>
      <c r="G172" s="67" t="s">
        <v>204</v>
      </c>
      <c r="H172" s="67" t="s">
        <v>205</v>
      </c>
      <c r="I172" s="67">
        <v>125</v>
      </c>
      <c r="J172" s="67" t="str">
        <f t="shared" si="18"/>
        <v>PUNO</v>
      </c>
      <c r="K172" s="67" t="s">
        <v>183</v>
      </c>
      <c r="L172" s="67" t="str">
        <f>+VLOOKUP(D172,[2]Instituciones!$A$2:$G$1009,7,FALSE)</f>
        <v>Urbana</v>
      </c>
      <c r="M172" s="70">
        <f t="shared" si="22"/>
        <v>2090</v>
      </c>
      <c r="N172" s="67">
        <f t="shared" si="19"/>
        <v>150</v>
      </c>
      <c r="Q172" s="70">
        <f t="shared" si="20"/>
        <v>1950</v>
      </c>
      <c r="S172" s="70">
        <f t="shared" si="21"/>
        <v>140</v>
      </c>
      <c r="T172" s="67">
        <f>VLOOKUP(D172,Hoja1!$G$5:$K$961,5,FALSE)</f>
        <v>125</v>
      </c>
    </row>
    <row r="173" spans="1:20" s="67" customFormat="1">
      <c r="A173" s="66">
        <v>151</v>
      </c>
      <c r="B173" s="67" t="s">
        <v>180</v>
      </c>
      <c r="C173" s="67" t="s">
        <v>614</v>
      </c>
      <c r="D173" s="72" t="s">
        <v>615</v>
      </c>
      <c r="E173" s="69" t="s">
        <v>616</v>
      </c>
      <c r="F173" s="67" t="s">
        <v>1818</v>
      </c>
      <c r="G173" s="67" t="s">
        <v>204</v>
      </c>
      <c r="H173" s="67" t="s">
        <v>205</v>
      </c>
      <c r="I173" s="67">
        <v>73</v>
      </c>
      <c r="J173" s="67" t="str">
        <f t="shared" si="18"/>
        <v>PUNO</v>
      </c>
      <c r="K173" s="67" t="s">
        <v>183</v>
      </c>
      <c r="L173" s="67" t="str">
        <f>+VLOOKUP(D173,[2]Instituciones!$A$2:$G$1009,7,FALSE)</f>
        <v>Urbana</v>
      </c>
      <c r="M173" s="70">
        <f t="shared" si="22"/>
        <v>1278.8000000000002</v>
      </c>
      <c r="N173" s="67">
        <f t="shared" si="19"/>
        <v>151</v>
      </c>
      <c r="Q173" s="70">
        <f t="shared" si="20"/>
        <v>1138.8000000000002</v>
      </c>
      <c r="S173" s="70">
        <f t="shared" si="21"/>
        <v>140</v>
      </c>
      <c r="T173" s="67">
        <f>VLOOKUP(D173,Hoja1!$G$5:$K$961,5,FALSE)</f>
        <v>73</v>
      </c>
    </row>
    <row r="174" spans="1:20" s="67" customFormat="1">
      <c r="A174" s="66">
        <v>152</v>
      </c>
      <c r="B174" s="67" t="s">
        <v>180</v>
      </c>
      <c r="C174" s="67" t="s">
        <v>1746</v>
      </c>
      <c r="D174" s="72" t="s">
        <v>545</v>
      </c>
      <c r="E174" s="69" t="s">
        <v>1882</v>
      </c>
      <c r="F174" s="67" t="s">
        <v>1818</v>
      </c>
      <c r="G174" s="67" t="s">
        <v>204</v>
      </c>
      <c r="H174" s="67" t="s">
        <v>205</v>
      </c>
      <c r="I174" s="67">
        <v>175</v>
      </c>
      <c r="J174" s="67" t="str">
        <f t="shared" si="18"/>
        <v>PUNO</v>
      </c>
      <c r="K174" s="67" t="s">
        <v>183</v>
      </c>
      <c r="L174" s="67" t="str">
        <f>+VLOOKUP(D174,[2]Instituciones!$A$2:$G$1009,7,FALSE)</f>
        <v>Urbana</v>
      </c>
      <c r="M174" s="70">
        <f t="shared" si="22"/>
        <v>2870</v>
      </c>
      <c r="N174" s="67">
        <f t="shared" si="19"/>
        <v>152</v>
      </c>
      <c r="Q174" s="70">
        <f t="shared" si="20"/>
        <v>2730</v>
      </c>
      <c r="S174" s="70">
        <f t="shared" si="21"/>
        <v>140</v>
      </c>
      <c r="T174" s="67">
        <f>VLOOKUP(D174,Hoja1!$G$5:$K$961,5,FALSE)</f>
        <v>175</v>
      </c>
    </row>
    <row r="175" spans="1:20" s="67" customFormat="1">
      <c r="A175" s="66">
        <v>153</v>
      </c>
      <c r="B175" s="67" t="s">
        <v>180</v>
      </c>
      <c r="C175" s="67" t="s">
        <v>617</v>
      </c>
      <c r="D175" s="72" t="s">
        <v>618</v>
      </c>
      <c r="E175" s="69" t="s">
        <v>619</v>
      </c>
      <c r="F175" s="67" t="s">
        <v>1818</v>
      </c>
      <c r="G175" s="67" t="s">
        <v>204</v>
      </c>
      <c r="H175" s="67" t="s">
        <v>205</v>
      </c>
      <c r="I175" s="67">
        <v>8</v>
      </c>
      <c r="J175" s="67" t="str">
        <f t="shared" si="18"/>
        <v>PUNO</v>
      </c>
      <c r="K175" s="67" t="s">
        <v>183</v>
      </c>
      <c r="L175" s="67" t="str">
        <f>+VLOOKUP(D175,[2]Instituciones!$A$2:$G$1009,7,FALSE)</f>
        <v>Urbana</v>
      </c>
      <c r="M175" s="70">
        <f t="shared" si="22"/>
        <v>264.8</v>
      </c>
      <c r="N175" s="67">
        <f t="shared" si="19"/>
        <v>153</v>
      </c>
      <c r="Q175" s="70">
        <f t="shared" si="20"/>
        <v>124.80000000000001</v>
      </c>
      <c r="S175" s="70">
        <f t="shared" si="21"/>
        <v>140</v>
      </c>
      <c r="T175" s="67">
        <f>VLOOKUP(D175,Hoja1!$G$5:$K$961,5,FALSE)</f>
        <v>8</v>
      </c>
    </row>
    <row r="176" spans="1:20" s="67" customFormat="1">
      <c r="A176" s="66">
        <v>154</v>
      </c>
      <c r="B176" s="67" t="s">
        <v>180</v>
      </c>
      <c r="C176" s="67" t="s">
        <v>546</v>
      </c>
      <c r="D176" s="72" t="s">
        <v>547</v>
      </c>
      <c r="E176" s="69" t="s">
        <v>1883</v>
      </c>
      <c r="F176" s="67" t="s">
        <v>1818</v>
      </c>
      <c r="G176" s="67" t="s">
        <v>204</v>
      </c>
      <c r="H176" s="67" t="s">
        <v>205</v>
      </c>
      <c r="I176" s="67">
        <v>99</v>
      </c>
      <c r="J176" s="67" t="str">
        <f t="shared" si="18"/>
        <v>PUNO</v>
      </c>
      <c r="K176" s="67" t="s">
        <v>183</v>
      </c>
      <c r="L176" s="67" t="str">
        <f>+VLOOKUP(D176,[2]Instituciones!$A$2:$G$1009,7,FALSE)</f>
        <v>Urbana</v>
      </c>
      <c r="M176" s="70">
        <f t="shared" si="22"/>
        <v>1684.4</v>
      </c>
      <c r="N176" s="67">
        <f t="shared" si="19"/>
        <v>154</v>
      </c>
      <c r="Q176" s="70">
        <f t="shared" si="20"/>
        <v>1544.4</v>
      </c>
      <c r="S176" s="70">
        <f t="shared" si="21"/>
        <v>140</v>
      </c>
      <c r="T176" s="67">
        <f>VLOOKUP(D176,Hoja1!$G$5:$K$961,5,FALSE)</f>
        <v>99</v>
      </c>
    </row>
    <row r="177" spans="1:20" s="67" customFormat="1">
      <c r="A177" s="66">
        <v>155</v>
      </c>
      <c r="B177" s="67" t="s">
        <v>180</v>
      </c>
      <c r="C177" s="67" t="s">
        <v>548</v>
      </c>
      <c r="D177" s="72" t="s">
        <v>549</v>
      </c>
      <c r="E177" s="69" t="s">
        <v>1884</v>
      </c>
      <c r="F177" s="67" t="s">
        <v>1818</v>
      </c>
      <c r="G177" s="67" t="s">
        <v>204</v>
      </c>
      <c r="H177" s="67" t="s">
        <v>205</v>
      </c>
      <c r="I177" s="67">
        <v>8</v>
      </c>
      <c r="J177" s="67" t="str">
        <f t="shared" si="18"/>
        <v>PUNO</v>
      </c>
      <c r="K177" s="67" t="s">
        <v>2174</v>
      </c>
      <c r="L177" s="67" t="str">
        <f>+VLOOKUP(D177,[2]Instituciones!$A$2:$G$1009,7,FALSE)</f>
        <v>Rural</v>
      </c>
      <c r="M177" s="70">
        <f t="shared" si="22"/>
        <v>380</v>
      </c>
      <c r="N177" s="67">
        <f t="shared" si="19"/>
        <v>155</v>
      </c>
      <c r="Q177" s="70">
        <f t="shared" si="20"/>
        <v>240</v>
      </c>
      <c r="S177" s="70">
        <f t="shared" si="21"/>
        <v>140</v>
      </c>
      <c r="T177" s="67">
        <f>VLOOKUP(D177,Hoja1!$G$5:$K$961,5,FALSE)</f>
        <v>8</v>
      </c>
    </row>
    <row r="178" spans="1:20" s="67" customFormat="1">
      <c r="A178" s="66">
        <v>156</v>
      </c>
      <c r="B178" s="67" t="s">
        <v>180</v>
      </c>
      <c r="C178" s="67" t="s">
        <v>550</v>
      </c>
      <c r="D178" s="72" t="s">
        <v>551</v>
      </c>
      <c r="E178" s="69" t="s">
        <v>1885</v>
      </c>
      <c r="F178" s="67" t="s">
        <v>1818</v>
      </c>
      <c r="G178" s="67" t="s">
        <v>204</v>
      </c>
      <c r="H178" s="67" t="s">
        <v>205</v>
      </c>
      <c r="I178" s="67">
        <v>140</v>
      </c>
      <c r="J178" s="67" t="str">
        <f t="shared" si="18"/>
        <v>PUNO</v>
      </c>
      <c r="K178" s="67" t="s">
        <v>183</v>
      </c>
      <c r="L178" s="67" t="str">
        <f>+VLOOKUP(D178,[2]Instituciones!$A$2:$G$1009,7,FALSE)</f>
        <v>Urbana</v>
      </c>
      <c r="M178" s="70">
        <f t="shared" si="22"/>
        <v>2324</v>
      </c>
      <c r="N178" s="67">
        <f t="shared" si="19"/>
        <v>156</v>
      </c>
      <c r="Q178" s="70">
        <f t="shared" si="20"/>
        <v>2184</v>
      </c>
      <c r="S178" s="70">
        <f t="shared" si="21"/>
        <v>140</v>
      </c>
      <c r="T178" s="67">
        <f>VLOOKUP(D178,Hoja1!$G$5:$K$961,5,FALSE)</f>
        <v>140</v>
      </c>
    </row>
    <row r="179" spans="1:20" s="67" customFormat="1">
      <c r="A179" s="66">
        <v>157</v>
      </c>
      <c r="B179" s="67" t="s">
        <v>180</v>
      </c>
      <c r="C179" s="67" t="s">
        <v>552</v>
      </c>
      <c r="D179" s="72" t="s">
        <v>553</v>
      </c>
      <c r="E179" s="69" t="s">
        <v>1886</v>
      </c>
      <c r="F179" s="67" t="s">
        <v>1818</v>
      </c>
      <c r="G179" s="67" t="s">
        <v>204</v>
      </c>
      <c r="H179" s="67" t="s">
        <v>205</v>
      </c>
      <c r="I179" s="67">
        <v>4</v>
      </c>
      <c r="J179" s="67" t="str">
        <f t="shared" si="18"/>
        <v>PUNO</v>
      </c>
      <c r="K179" s="67" t="s">
        <v>2174</v>
      </c>
      <c r="L179" s="67" t="str">
        <f>+VLOOKUP(D179,[2]Instituciones!$A$2:$G$1009,7,FALSE)</f>
        <v>Rural</v>
      </c>
      <c r="M179" s="70">
        <f t="shared" si="22"/>
        <v>260</v>
      </c>
      <c r="N179" s="67">
        <f t="shared" si="19"/>
        <v>157</v>
      </c>
      <c r="Q179" s="70">
        <f t="shared" si="20"/>
        <v>120</v>
      </c>
      <c r="S179" s="70">
        <f t="shared" si="21"/>
        <v>140</v>
      </c>
      <c r="T179" s="67">
        <f>VLOOKUP(D179,Hoja1!$G$5:$K$961,5,FALSE)</f>
        <v>4</v>
      </c>
    </row>
    <row r="180" spans="1:20" s="67" customFormat="1">
      <c r="A180" s="66">
        <v>158</v>
      </c>
      <c r="B180" s="67" t="s">
        <v>180</v>
      </c>
      <c r="C180" s="67" t="s">
        <v>554</v>
      </c>
      <c r="D180" s="72" t="s">
        <v>555</v>
      </c>
      <c r="E180" s="69" t="s">
        <v>1887</v>
      </c>
      <c r="F180" s="67" t="s">
        <v>1818</v>
      </c>
      <c r="G180" s="67" t="s">
        <v>204</v>
      </c>
      <c r="H180" s="67" t="s">
        <v>205</v>
      </c>
      <c r="I180" s="67">
        <v>17</v>
      </c>
      <c r="J180" s="67" t="str">
        <f t="shared" si="18"/>
        <v>PUNO</v>
      </c>
      <c r="K180" s="67" t="s">
        <v>183</v>
      </c>
      <c r="L180" s="67" t="str">
        <f>+VLOOKUP(D180,[2]Instituciones!$A$2:$G$1009,7,FALSE)</f>
        <v>Urbana</v>
      </c>
      <c r="M180" s="70">
        <f t="shared" si="22"/>
        <v>405.20000000000005</v>
      </c>
      <c r="N180" s="67">
        <f t="shared" si="19"/>
        <v>158</v>
      </c>
      <c r="Q180" s="70">
        <f t="shared" si="20"/>
        <v>265.20000000000005</v>
      </c>
      <c r="S180" s="70">
        <f t="shared" si="21"/>
        <v>140</v>
      </c>
      <c r="T180" s="67">
        <f>VLOOKUP(D180,Hoja1!$G$5:$K$961,5,FALSE)</f>
        <v>17</v>
      </c>
    </row>
    <row r="181" spans="1:20" s="67" customFormat="1">
      <c r="A181" s="66">
        <v>159</v>
      </c>
      <c r="B181" s="67" t="s">
        <v>180</v>
      </c>
      <c r="C181" s="67" t="s">
        <v>554</v>
      </c>
      <c r="D181" s="72" t="s">
        <v>556</v>
      </c>
      <c r="E181" s="69" t="s">
        <v>1888</v>
      </c>
      <c r="F181" s="67" t="s">
        <v>1818</v>
      </c>
      <c r="G181" s="67" t="s">
        <v>204</v>
      </c>
      <c r="H181" s="67" t="s">
        <v>205</v>
      </c>
      <c r="I181" s="67">
        <v>247</v>
      </c>
      <c r="J181" s="67" t="str">
        <f t="shared" si="18"/>
        <v>PUNO</v>
      </c>
      <c r="K181" s="67" t="s">
        <v>183</v>
      </c>
      <c r="L181" s="67" t="str">
        <f>+VLOOKUP(D181,[2]Instituciones!$A$2:$G$1009,7,FALSE)</f>
        <v>Urbana</v>
      </c>
      <c r="M181" s="70">
        <f t="shared" si="22"/>
        <v>3993.2000000000003</v>
      </c>
      <c r="N181" s="67">
        <f t="shared" si="19"/>
        <v>159</v>
      </c>
      <c r="Q181" s="70">
        <f t="shared" si="20"/>
        <v>3853.2000000000003</v>
      </c>
      <c r="S181" s="70">
        <f t="shared" si="21"/>
        <v>140</v>
      </c>
      <c r="T181" s="67">
        <f>VLOOKUP(D181,Hoja1!$G$5:$K$961,5,FALSE)</f>
        <v>247</v>
      </c>
    </row>
    <row r="182" spans="1:20" s="67" customFormat="1">
      <c r="A182" s="66">
        <v>160</v>
      </c>
      <c r="B182" s="67" t="s">
        <v>180</v>
      </c>
      <c r="C182" s="67" t="s">
        <v>557</v>
      </c>
      <c r="D182" s="72" t="s">
        <v>558</v>
      </c>
      <c r="E182" s="69" t="s">
        <v>1889</v>
      </c>
      <c r="F182" s="67" t="s">
        <v>1818</v>
      </c>
      <c r="G182" s="67" t="s">
        <v>204</v>
      </c>
      <c r="H182" s="67" t="s">
        <v>205</v>
      </c>
      <c r="I182" s="67">
        <v>53</v>
      </c>
      <c r="J182" s="67" t="str">
        <f t="shared" si="18"/>
        <v>PUNO</v>
      </c>
      <c r="K182" s="67" t="s">
        <v>2174</v>
      </c>
      <c r="L182" s="67" t="str">
        <f>+VLOOKUP(D182,[2]Instituciones!$A$2:$G$1009,7,FALSE)</f>
        <v>Rural</v>
      </c>
      <c r="M182" s="70">
        <f t="shared" si="22"/>
        <v>1730</v>
      </c>
      <c r="N182" s="67">
        <f t="shared" si="19"/>
        <v>160</v>
      </c>
      <c r="Q182" s="70">
        <f t="shared" si="20"/>
        <v>1590</v>
      </c>
      <c r="S182" s="70">
        <f t="shared" si="21"/>
        <v>140</v>
      </c>
      <c r="T182" s="67">
        <f>VLOOKUP(D182,Hoja1!$G$5:$K$961,5,FALSE)</f>
        <v>53</v>
      </c>
    </row>
    <row r="183" spans="1:20" s="67" customFormat="1">
      <c r="A183" s="66">
        <v>161</v>
      </c>
      <c r="B183" s="67" t="s">
        <v>180</v>
      </c>
      <c r="C183" s="67" t="s">
        <v>559</v>
      </c>
      <c r="D183" s="72" t="s">
        <v>560</v>
      </c>
      <c r="E183" s="69" t="s">
        <v>1890</v>
      </c>
      <c r="F183" s="67" t="s">
        <v>1818</v>
      </c>
      <c r="G183" s="67" t="s">
        <v>204</v>
      </c>
      <c r="H183" s="67" t="s">
        <v>205</v>
      </c>
      <c r="I183" s="67">
        <v>136</v>
      </c>
      <c r="J183" s="67" t="str">
        <f t="shared" si="18"/>
        <v>PUNO</v>
      </c>
      <c r="K183" s="67" t="s">
        <v>183</v>
      </c>
      <c r="L183" s="67" t="str">
        <f>+VLOOKUP(D183,[2]Instituciones!$A$2:$G$1009,7,FALSE)</f>
        <v>Urbana</v>
      </c>
      <c r="M183" s="70">
        <f t="shared" si="22"/>
        <v>2261.6000000000004</v>
      </c>
      <c r="N183" s="67">
        <f t="shared" si="19"/>
        <v>161</v>
      </c>
      <c r="Q183" s="70">
        <f t="shared" si="20"/>
        <v>2121.6000000000004</v>
      </c>
      <c r="S183" s="70">
        <f t="shared" si="21"/>
        <v>140</v>
      </c>
      <c r="T183" s="67">
        <f>VLOOKUP(D183,Hoja1!$G$5:$K$961,5,FALSE)</f>
        <v>136</v>
      </c>
    </row>
    <row r="184" spans="1:20" s="67" customFormat="1">
      <c r="A184" s="66">
        <v>162</v>
      </c>
      <c r="B184" s="67" t="s">
        <v>180</v>
      </c>
      <c r="C184" s="67" t="s">
        <v>543</v>
      </c>
      <c r="D184" s="72" t="s">
        <v>561</v>
      </c>
      <c r="E184" s="69" t="s">
        <v>1891</v>
      </c>
      <c r="F184" s="67" t="s">
        <v>1818</v>
      </c>
      <c r="G184" s="67" t="s">
        <v>204</v>
      </c>
      <c r="H184" s="67" t="s">
        <v>205</v>
      </c>
      <c r="I184" s="67">
        <v>76</v>
      </c>
      <c r="J184" s="67" t="str">
        <f t="shared" si="18"/>
        <v>PUNO</v>
      </c>
      <c r="K184" s="67" t="s">
        <v>183</v>
      </c>
      <c r="L184" s="67" t="str">
        <f>+VLOOKUP(D184,[2]Instituciones!$A$2:$G$1009,7,FALSE)</f>
        <v>Urbana</v>
      </c>
      <c r="M184" s="70">
        <f t="shared" si="22"/>
        <v>1325.6</v>
      </c>
      <c r="N184" s="67">
        <f t="shared" si="19"/>
        <v>162</v>
      </c>
      <c r="Q184" s="70">
        <f t="shared" si="20"/>
        <v>1185.5999999999999</v>
      </c>
      <c r="S184" s="70">
        <f t="shared" si="21"/>
        <v>140</v>
      </c>
      <c r="T184" s="67">
        <f>VLOOKUP(D184,Hoja1!$G$5:$K$961,5,FALSE)</f>
        <v>76</v>
      </c>
    </row>
    <row r="185" spans="1:20" s="67" customFormat="1">
      <c r="A185" s="66">
        <v>163</v>
      </c>
      <c r="B185" s="67" t="s">
        <v>180</v>
      </c>
      <c r="C185" s="67" t="s">
        <v>562</v>
      </c>
      <c r="D185" s="72" t="s">
        <v>563</v>
      </c>
      <c r="E185" s="69" t="s">
        <v>1892</v>
      </c>
      <c r="F185" s="67" t="s">
        <v>1818</v>
      </c>
      <c r="G185" s="67" t="s">
        <v>204</v>
      </c>
      <c r="H185" s="67" t="s">
        <v>205</v>
      </c>
      <c r="I185" s="67">
        <v>70</v>
      </c>
      <c r="J185" s="67" t="str">
        <f t="shared" si="18"/>
        <v>PUNO</v>
      </c>
      <c r="K185" s="67" t="s">
        <v>183</v>
      </c>
      <c r="L185" s="67" t="str">
        <f>+VLOOKUP(D185,[2]Instituciones!$A$2:$G$1009,7,FALSE)</f>
        <v>Urbana</v>
      </c>
      <c r="M185" s="70">
        <f t="shared" si="22"/>
        <v>1232</v>
      </c>
      <c r="N185" s="67">
        <f t="shared" si="19"/>
        <v>163</v>
      </c>
      <c r="Q185" s="70">
        <f t="shared" si="20"/>
        <v>1092</v>
      </c>
      <c r="S185" s="70">
        <f t="shared" si="21"/>
        <v>140</v>
      </c>
      <c r="T185" s="67">
        <f>VLOOKUP(D185,Hoja1!$G$5:$K$961,5,FALSE)</f>
        <v>70</v>
      </c>
    </row>
    <row r="186" spans="1:20" s="67" customFormat="1">
      <c r="A186" s="66">
        <v>164</v>
      </c>
      <c r="B186" s="67" t="s">
        <v>180</v>
      </c>
      <c r="C186" s="67" t="s">
        <v>564</v>
      </c>
      <c r="D186" s="72" t="s">
        <v>565</v>
      </c>
      <c r="E186" s="69" t="s">
        <v>1893</v>
      </c>
      <c r="F186" s="67" t="s">
        <v>1818</v>
      </c>
      <c r="G186" s="67" t="s">
        <v>204</v>
      </c>
      <c r="H186" s="67" t="s">
        <v>205</v>
      </c>
      <c r="I186" s="67">
        <v>77</v>
      </c>
      <c r="J186" s="67" t="str">
        <f t="shared" si="18"/>
        <v>PUNO</v>
      </c>
      <c r="K186" s="67" t="s">
        <v>183</v>
      </c>
      <c r="L186" s="67" t="str">
        <f>+VLOOKUP(D186,[2]Instituciones!$A$2:$G$1009,7,FALSE)</f>
        <v>Urbana</v>
      </c>
      <c r="M186" s="70">
        <f t="shared" si="22"/>
        <v>1341.2</v>
      </c>
      <c r="N186" s="67">
        <f t="shared" si="19"/>
        <v>164</v>
      </c>
      <c r="Q186" s="70">
        <f t="shared" si="20"/>
        <v>1201.2</v>
      </c>
      <c r="S186" s="70">
        <f t="shared" si="21"/>
        <v>140</v>
      </c>
      <c r="T186" s="67">
        <f>VLOOKUP(D186,Hoja1!$G$5:$K$961,5,FALSE)</f>
        <v>77</v>
      </c>
    </row>
    <row r="187" spans="1:20" s="67" customFormat="1">
      <c r="A187" s="66">
        <v>165</v>
      </c>
      <c r="B187" s="67" t="s">
        <v>180</v>
      </c>
      <c r="C187" s="67" t="s">
        <v>180</v>
      </c>
      <c r="D187" s="72" t="s">
        <v>566</v>
      </c>
      <c r="E187" s="69" t="s">
        <v>1894</v>
      </c>
      <c r="F187" s="67" t="s">
        <v>1818</v>
      </c>
      <c r="G187" s="67" t="s">
        <v>204</v>
      </c>
      <c r="H187" s="67" t="s">
        <v>205</v>
      </c>
      <c r="I187" s="67">
        <v>104</v>
      </c>
      <c r="J187" s="67" t="str">
        <f t="shared" si="18"/>
        <v>PUNO</v>
      </c>
      <c r="K187" s="67" t="s">
        <v>183</v>
      </c>
      <c r="L187" s="67" t="str">
        <f>+VLOOKUP(D187,[2]Instituciones!$A$2:$G$1009,7,FALSE)</f>
        <v>Urbana</v>
      </c>
      <c r="M187" s="70">
        <f t="shared" si="22"/>
        <v>1762.4</v>
      </c>
      <c r="N187" s="67">
        <f t="shared" si="19"/>
        <v>165</v>
      </c>
      <c r="Q187" s="70">
        <f t="shared" si="20"/>
        <v>1622.4</v>
      </c>
      <c r="S187" s="70">
        <f t="shared" si="21"/>
        <v>140</v>
      </c>
      <c r="T187" s="67">
        <f>VLOOKUP(D187,Hoja1!$G$5:$K$961,5,FALSE)</f>
        <v>104</v>
      </c>
    </row>
    <row r="188" spans="1:20" s="67" customFormat="1">
      <c r="A188" s="66">
        <v>166</v>
      </c>
      <c r="B188" s="67" t="s">
        <v>180</v>
      </c>
      <c r="C188" s="67" t="s">
        <v>1895</v>
      </c>
      <c r="D188" s="72" t="s">
        <v>567</v>
      </c>
      <c r="E188" s="69" t="s">
        <v>1896</v>
      </c>
      <c r="F188" s="67" t="s">
        <v>1818</v>
      </c>
      <c r="G188" s="67" t="s">
        <v>204</v>
      </c>
      <c r="H188" s="67" t="s">
        <v>205</v>
      </c>
      <c r="I188" s="67">
        <v>92</v>
      </c>
      <c r="J188" s="67" t="str">
        <f t="shared" si="18"/>
        <v>PUNO</v>
      </c>
      <c r="K188" s="67" t="s">
        <v>183</v>
      </c>
      <c r="L188" s="67" t="str">
        <f>+VLOOKUP(D188,[2]Instituciones!$A$2:$G$1009,7,FALSE)</f>
        <v>Urbana</v>
      </c>
      <c r="M188" s="70">
        <f t="shared" si="22"/>
        <v>1575.2</v>
      </c>
      <c r="N188" s="67">
        <f t="shared" si="19"/>
        <v>166</v>
      </c>
      <c r="Q188" s="70">
        <f t="shared" si="20"/>
        <v>1435.2</v>
      </c>
      <c r="S188" s="70">
        <f t="shared" si="21"/>
        <v>140</v>
      </c>
      <c r="T188" s="67">
        <f>VLOOKUP(D188,Hoja1!$G$5:$K$961,5,FALSE)</f>
        <v>92</v>
      </c>
    </row>
    <row r="189" spans="1:20" s="67" customFormat="1">
      <c r="A189" s="66">
        <v>167</v>
      </c>
      <c r="B189" s="67" t="s">
        <v>180</v>
      </c>
      <c r="C189" s="67" t="s">
        <v>620</v>
      </c>
      <c r="D189" s="72" t="s">
        <v>621</v>
      </c>
      <c r="E189" s="69" t="s">
        <v>622</v>
      </c>
      <c r="F189" s="67" t="s">
        <v>1818</v>
      </c>
      <c r="G189" s="67" t="s">
        <v>204</v>
      </c>
      <c r="H189" s="67" t="s">
        <v>205</v>
      </c>
      <c r="I189" s="67">
        <v>72</v>
      </c>
      <c r="J189" s="67" t="str">
        <f t="shared" si="18"/>
        <v>PUNO</v>
      </c>
      <c r="K189" s="67" t="s">
        <v>183</v>
      </c>
      <c r="L189" s="67" t="str">
        <f>+VLOOKUP(D189,[2]Instituciones!$A$2:$G$1009,7,FALSE)</f>
        <v>Urbana</v>
      </c>
      <c r="M189" s="70">
        <f t="shared" si="22"/>
        <v>1263.2</v>
      </c>
      <c r="N189" s="67">
        <f t="shared" si="19"/>
        <v>167</v>
      </c>
      <c r="Q189" s="70">
        <f t="shared" si="20"/>
        <v>1123.2</v>
      </c>
      <c r="S189" s="70">
        <f t="shared" si="21"/>
        <v>140</v>
      </c>
      <c r="T189" s="67">
        <f>VLOOKUP(D189,Hoja1!$G$5:$K$961,5,FALSE)</f>
        <v>72</v>
      </c>
    </row>
    <row r="190" spans="1:20" s="67" customFormat="1">
      <c r="A190" s="66">
        <v>168</v>
      </c>
      <c r="B190" s="67" t="s">
        <v>180</v>
      </c>
      <c r="C190" s="67" t="s">
        <v>538</v>
      </c>
      <c r="D190" s="72" t="s">
        <v>623</v>
      </c>
      <c r="E190" s="69" t="s">
        <v>624</v>
      </c>
      <c r="F190" s="67" t="s">
        <v>1818</v>
      </c>
      <c r="G190" s="67" t="s">
        <v>204</v>
      </c>
      <c r="H190" s="67" t="s">
        <v>205</v>
      </c>
      <c r="I190" s="67">
        <v>221</v>
      </c>
      <c r="J190" s="67" t="str">
        <f t="shared" si="18"/>
        <v>PUNO</v>
      </c>
      <c r="K190" s="67" t="s">
        <v>183</v>
      </c>
      <c r="L190" s="67" t="str">
        <f>+VLOOKUP(D190,[2]Instituciones!$A$2:$G$1009,7,FALSE)</f>
        <v>Urbana</v>
      </c>
      <c r="M190" s="70">
        <f t="shared" si="22"/>
        <v>3587.6000000000004</v>
      </c>
      <c r="N190" s="67">
        <f t="shared" si="19"/>
        <v>168</v>
      </c>
      <c r="Q190" s="70">
        <f t="shared" si="20"/>
        <v>3447.6000000000004</v>
      </c>
      <c r="S190" s="70">
        <f t="shared" si="21"/>
        <v>140</v>
      </c>
      <c r="T190" s="67">
        <f>VLOOKUP(D190,Hoja1!$G$5:$K$961,5,FALSE)</f>
        <v>221</v>
      </c>
    </row>
    <row r="191" spans="1:20" s="67" customFormat="1">
      <c r="A191" s="66">
        <v>169</v>
      </c>
      <c r="B191" s="67" t="s">
        <v>180</v>
      </c>
      <c r="C191" s="67" t="s">
        <v>568</v>
      </c>
      <c r="D191" s="72" t="s">
        <v>569</v>
      </c>
      <c r="E191" s="69" t="s">
        <v>1897</v>
      </c>
      <c r="F191" s="67" t="s">
        <v>1818</v>
      </c>
      <c r="G191" s="67" t="s">
        <v>204</v>
      </c>
      <c r="H191" s="67" t="s">
        <v>205</v>
      </c>
      <c r="I191" s="67">
        <v>82</v>
      </c>
      <c r="J191" s="67" t="str">
        <f t="shared" si="18"/>
        <v>PUNO</v>
      </c>
      <c r="K191" s="67" t="s">
        <v>183</v>
      </c>
      <c r="L191" s="67" t="str">
        <f>+VLOOKUP(D191,[2]Instituciones!$A$2:$G$1009,7,FALSE)</f>
        <v>Urbana</v>
      </c>
      <c r="M191" s="70">
        <f t="shared" si="22"/>
        <v>1419.2</v>
      </c>
      <c r="N191" s="67">
        <f t="shared" si="19"/>
        <v>169</v>
      </c>
      <c r="Q191" s="70">
        <f t="shared" si="20"/>
        <v>1279.2</v>
      </c>
      <c r="S191" s="70">
        <f t="shared" si="21"/>
        <v>140</v>
      </c>
      <c r="T191" s="67">
        <f>VLOOKUP(D191,Hoja1!$G$5:$K$961,5,FALSE)</f>
        <v>82</v>
      </c>
    </row>
    <row r="192" spans="1:20" s="67" customFormat="1">
      <c r="A192" s="66">
        <v>170</v>
      </c>
      <c r="B192" s="67" t="s">
        <v>180</v>
      </c>
      <c r="C192" s="67" t="s">
        <v>570</v>
      </c>
      <c r="D192" s="72" t="s">
        <v>571</v>
      </c>
      <c r="E192" s="69" t="s">
        <v>1898</v>
      </c>
      <c r="F192" s="67" t="s">
        <v>1818</v>
      </c>
      <c r="G192" s="67" t="s">
        <v>204</v>
      </c>
      <c r="H192" s="67" t="s">
        <v>205</v>
      </c>
      <c r="I192" s="67">
        <v>25</v>
      </c>
      <c r="J192" s="67" t="str">
        <f t="shared" si="18"/>
        <v>PUNO</v>
      </c>
      <c r="K192" s="67" t="s">
        <v>183</v>
      </c>
      <c r="L192" s="67" t="str">
        <f>+VLOOKUP(D192,[2]Instituciones!$A$2:$G$1009,7,FALSE)</f>
        <v>Urbana</v>
      </c>
      <c r="M192" s="70">
        <f t="shared" si="22"/>
        <v>530</v>
      </c>
      <c r="N192" s="67">
        <f t="shared" si="19"/>
        <v>170</v>
      </c>
      <c r="Q192" s="70">
        <f t="shared" si="20"/>
        <v>390</v>
      </c>
      <c r="S192" s="70">
        <f t="shared" si="21"/>
        <v>140</v>
      </c>
      <c r="T192" s="67">
        <f>VLOOKUP(D192,Hoja1!$G$5:$K$961,5,FALSE)</f>
        <v>25</v>
      </c>
    </row>
    <row r="193" spans="1:20" s="67" customFormat="1">
      <c r="A193" s="66">
        <v>171</v>
      </c>
      <c r="B193" s="67" t="s">
        <v>180</v>
      </c>
      <c r="C193" s="67" t="s">
        <v>1899</v>
      </c>
      <c r="D193" s="72" t="s">
        <v>572</v>
      </c>
      <c r="E193" s="69" t="s">
        <v>1900</v>
      </c>
      <c r="F193" s="67" t="s">
        <v>1818</v>
      </c>
      <c r="G193" s="67" t="s">
        <v>204</v>
      </c>
      <c r="H193" s="67" t="s">
        <v>205</v>
      </c>
      <c r="I193" s="67">
        <v>60</v>
      </c>
      <c r="J193" s="67" t="str">
        <f t="shared" si="18"/>
        <v>PUNO</v>
      </c>
      <c r="K193" s="67" t="s">
        <v>183</v>
      </c>
      <c r="L193" s="67" t="str">
        <f>+VLOOKUP(D193,[2]Instituciones!$A$2:$G$1009,7,FALSE)</f>
        <v>Urbana</v>
      </c>
      <c r="M193" s="70">
        <f t="shared" si="22"/>
        <v>1076</v>
      </c>
      <c r="N193" s="67">
        <f t="shared" si="19"/>
        <v>171</v>
      </c>
      <c r="Q193" s="70">
        <f t="shared" si="20"/>
        <v>936</v>
      </c>
      <c r="S193" s="70">
        <f t="shared" si="21"/>
        <v>140</v>
      </c>
      <c r="T193" s="67">
        <f>VLOOKUP(D193,Hoja1!$G$5:$K$961,5,FALSE)</f>
        <v>60</v>
      </c>
    </row>
    <row r="194" spans="1:20" s="67" customFormat="1">
      <c r="A194" s="66">
        <v>172</v>
      </c>
      <c r="B194" s="67" t="s">
        <v>180</v>
      </c>
      <c r="C194" s="67" t="s">
        <v>573</v>
      </c>
      <c r="D194" s="72" t="s">
        <v>574</v>
      </c>
      <c r="E194" s="69" t="s">
        <v>1901</v>
      </c>
      <c r="F194" s="67" t="s">
        <v>1818</v>
      </c>
      <c r="G194" s="67" t="s">
        <v>204</v>
      </c>
      <c r="H194" s="67" t="s">
        <v>205</v>
      </c>
      <c r="I194" s="67">
        <v>155</v>
      </c>
      <c r="J194" s="67" t="str">
        <f t="shared" si="18"/>
        <v>PUNO</v>
      </c>
      <c r="K194" s="67" t="s">
        <v>183</v>
      </c>
      <c r="L194" s="67" t="str">
        <f>+VLOOKUP(D194,[2]Instituciones!$A$2:$G$1009,7,FALSE)</f>
        <v>Urbana</v>
      </c>
      <c r="M194" s="70">
        <f t="shared" si="22"/>
        <v>2558</v>
      </c>
      <c r="N194" s="67">
        <f t="shared" si="19"/>
        <v>172</v>
      </c>
      <c r="Q194" s="70">
        <f t="shared" si="20"/>
        <v>2418</v>
      </c>
      <c r="S194" s="70">
        <f t="shared" si="21"/>
        <v>140</v>
      </c>
      <c r="T194" s="67">
        <f>VLOOKUP(D194,Hoja1!$G$5:$K$961,5,FALSE)</f>
        <v>155</v>
      </c>
    </row>
    <row r="195" spans="1:20" s="67" customFormat="1">
      <c r="A195" s="66">
        <v>173</v>
      </c>
      <c r="B195" s="67" t="s">
        <v>180</v>
      </c>
      <c r="C195" s="67" t="s">
        <v>575</v>
      </c>
      <c r="D195" s="72" t="s">
        <v>576</v>
      </c>
      <c r="E195" s="69" t="s">
        <v>1902</v>
      </c>
      <c r="F195" s="67" t="s">
        <v>1818</v>
      </c>
      <c r="G195" s="67" t="s">
        <v>204</v>
      </c>
      <c r="H195" s="67" t="s">
        <v>205</v>
      </c>
      <c r="I195" s="67">
        <v>10</v>
      </c>
      <c r="J195" s="67" t="str">
        <f t="shared" ref="J195:J258" si="23">+B195</f>
        <v>PUNO</v>
      </c>
      <c r="K195" s="67" t="s">
        <v>183</v>
      </c>
      <c r="L195" s="67" t="str">
        <f>+VLOOKUP(D195,[2]Instituciones!$A$2:$G$1009,7,FALSE)</f>
        <v>Urbana</v>
      </c>
      <c r="M195" s="70">
        <f t="shared" si="22"/>
        <v>296</v>
      </c>
      <c r="N195" s="67">
        <f t="shared" ref="N195:N258" si="24">+A195</f>
        <v>173</v>
      </c>
      <c r="Q195" s="70">
        <f t="shared" ref="Q195:Q258" si="25">+IF(K195="Rural",I195*2*12,IF(K195="Rural 1",I195*3.5*12,IF(K195="Rural 2",I195*3*12,IF(K195="Rural 3",I195*2.5*12,IF(K195="Urbana",I195*1.3*12,IF(K195="Urbana 1",I195*1.4*12,0))))))</f>
        <v>156</v>
      </c>
      <c r="S195" s="70">
        <f t="shared" ref="S195:S258" si="26">+M195-Q195</f>
        <v>140</v>
      </c>
      <c r="T195" s="67">
        <f>VLOOKUP(D195,Hoja1!$G$5:$K$961,5,FALSE)</f>
        <v>10</v>
      </c>
    </row>
    <row r="196" spans="1:20" s="67" customFormat="1">
      <c r="A196" s="66">
        <v>174</v>
      </c>
      <c r="B196" s="67" t="s">
        <v>180</v>
      </c>
      <c r="C196" s="67" t="s">
        <v>471</v>
      </c>
      <c r="D196" s="72" t="s">
        <v>577</v>
      </c>
      <c r="E196" s="69" t="s">
        <v>1903</v>
      </c>
      <c r="F196" s="67" t="s">
        <v>1818</v>
      </c>
      <c r="G196" s="67" t="s">
        <v>204</v>
      </c>
      <c r="H196" s="67" t="s">
        <v>205</v>
      </c>
      <c r="I196" s="67">
        <v>81</v>
      </c>
      <c r="J196" s="67" t="str">
        <f t="shared" si="23"/>
        <v>PUNO</v>
      </c>
      <c r="K196" s="67" t="s">
        <v>183</v>
      </c>
      <c r="L196" s="67" t="str">
        <f>+VLOOKUP(D196,[2]Instituciones!$A$2:$G$1009,7,FALSE)</f>
        <v>Urbana</v>
      </c>
      <c r="M196" s="70">
        <f t="shared" si="22"/>
        <v>1403.6</v>
      </c>
      <c r="N196" s="67">
        <f t="shared" si="24"/>
        <v>174</v>
      </c>
      <c r="Q196" s="70">
        <f t="shared" si="25"/>
        <v>1263.5999999999999</v>
      </c>
      <c r="S196" s="70">
        <f t="shared" si="26"/>
        <v>140</v>
      </c>
      <c r="T196" s="67">
        <f>VLOOKUP(D196,Hoja1!$G$5:$K$961,5,FALSE)</f>
        <v>81</v>
      </c>
    </row>
    <row r="197" spans="1:20" s="67" customFormat="1">
      <c r="A197" s="66">
        <v>175</v>
      </c>
      <c r="B197" s="67" t="s">
        <v>180</v>
      </c>
      <c r="C197" s="67" t="s">
        <v>625</v>
      </c>
      <c r="D197" s="72" t="s">
        <v>626</v>
      </c>
      <c r="E197" s="69" t="s">
        <v>627</v>
      </c>
      <c r="F197" s="67" t="s">
        <v>1818</v>
      </c>
      <c r="G197" s="67" t="s">
        <v>204</v>
      </c>
      <c r="H197" s="67" t="s">
        <v>205</v>
      </c>
      <c r="I197" s="67">
        <v>157</v>
      </c>
      <c r="J197" s="67" t="str">
        <f t="shared" si="23"/>
        <v>PUNO</v>
      </c>
      <c r="K197" s="67" t="s">
        <v>183</v>
      </c>
      <c r="L197" s="67" t="str">
        <f>+VLOOKUP(D197,[2]Instituciones!$A$2:$G$1009,7,FALSE)</f>
        <v>Urbana</v>
      </c>
      <c r="M197" s="70">
        <f t="shared" si="22"/>
        <v>2589.1999999999998</v>
      </c>
      <c r="N197" s="67">
        <f t="shared" si="24"/>
        <v>175</v>
      </c>
      <c r="Q197" s="70">
        <f t="shared" si="25"/>
        <v>2449.1999999999998</v>
      </c>
      <c r="S197" s="70">
        <f t="shared" si="26"/>
        <v>140</v>
      </c>
      <c r="T197" s="67">
        <f>VLOOKUP(D197,Hoja1!$G$5:$K$961,5,FALSE)</f>
        <v>157</v>
      </c>
    </row>
    <row r="198" spans="1:20" s="67" customFormat="1">
      <c r="A198" s="66">
        <v>176</v>
      </c>
      <c r="B198" s="67" t="s">
        <v>180</v>
      </c>
      <c r="C198" s="67" t="s">
        <v>578</v>
      </c>
      <c r="D198" s="72" t="s">
        <v>579</v>
      </c>
      <c r="E198" s="69" t="s">
        <v>1904</v>
      </c>
      <c r="F198" s="67" t="s">
        <v>1818</v>
      </c>
      <c r="G198" s="67" t="s">
        <v>204</v>
      </c>
      <c r="H198" s="67" t="s">
        <v>205</v>
      </c>
      <c r="I198" s="67">
        <v>15</v>
      </c>
      <c r="J198" s="67" t="str">
        <f t="shared" si="23"/>
        <v>PUNO</v>
      </c>
      <c r="K198" s="67" t="s">
        <v>183</v>
      </c>
      <c r="L198" s="67" t="str">
        <f>+VLOOKUP(D198,[2]Instituciones!$A$2:$G$1009,7,FALSE)</f>
        <v>Urbana</v>
      </c>
      <c r="M198" s="70">
        <f t="shared" si="22"/>
        <v>374</v>
      </c>
      <c r="N198" s="67">
        <f t="shared" si="24"/>
        <v>176</v>
      </c>
      <c r="Q198" s="70">
        <f t="shared" si="25"/>
        <v>234</v>
      </c>
      <c r="S198" s="70">
        <f t="shared" si="26"/>
        <v>140</v>
      </c>
      <c r="T198" s="67">
        <f>VLOOKUP(D198,Hoja1!$G$5:$K$961,5,FALSE)</f>
        <v>15</v>
      </c>
    </row>
    <row r="199" spans="1:20" s="67" customFormat="1">
      <c r="A199" s="66">
        <v>177</v>
      </c>
      <c r="B199" s="67" t="s">
        <v>180</v>
      </c>
      <c r="C199" s="67" t="s">
        <v>180</v>
      </c>
      <c r="D199" s="72" t="s">
        <v>580</v>
      </c>
      <c r="E199" s="69" t="s">
        <v>1905</v>
      </c>
      <c r="F199" s="67" t="s">
        <v>1818</v>
      </c>
      <c r="G199" s="67" t="s">
        <v>204</v>
      </c>
      <c r="H199" s="67" t="s">
        <v>205</v>
      </c>
      <c r="I199" s="67">
        <v>58</v>
      </c>
      <c r="J199" s="67" t="str">
        <f t="shared" si="23"/>
        <v>PUNO</v>
      </c>
      <c r="K199" s="67" t="s">
        <v>183</v>
      </c>
      <c r="L199" s="67" t="str">
        <f>+VLOOKUP(D199,[2]Instituciones!$A$2:$G$1009,7,FALSE)</f>
        <v>Urbana</v>
      </c>
      <c r="M199" s="70">
        <f t="shared" si="22"/>
        <v>1044.8000000000002</v>
      </c>
      <c r="N199" s="67">
        <f t="shared" si="24"/>
        <v>177</v>
      </c>
      <c r="Q199" s="70">
        <f t="shared" si="25"/>
        <v>904.80000000000007</v>
      </c>
      <c r="S199" s="70">
        <f t="shared" si="26"/>
        <v>140.00000000000011</v>
      </c>
      <c r="T199" s="67">
        <f>VLOOKUP(D199,Hoja1!$G$5:$K$961,5,FALSE)</f>
        <v>58</v>
      </c>
    </row>
    <row r="200" spans="1:20" s="67" customFormat="1">
      <c r="A200" s="66">
        <v>178</v>
      </c>
      <c r="B200" s="67" t="s">
        <v>180</v>
      </c>
      <c r="C200" s="67" t="s">
        <v>581</v>
      </c>
      <c r="D200" s="72" t="s">
        <v>582</v>
      </c>
      <c r="E200" s="69" t="s">
        <v>1906</v>
      </c>
      <c r="F200" s="67" t="s">
        <v>1818</v>
      </c>
      <c r="G200" s="67" t="s">
        <v>204</v>
      </c>
      <c r="H200" s="67" t="s">
        <v>205</v>
      </c>
      <c r="I200" s="67">
        <v>60</v>
      </c>
      <c r="J200" s="67" t="str">
        <f t="shared" si="23"/>
        <v>PUNO</v>
      </c>
      <c r="K200" s="67" t="s">
        <v>183</v>
      </c>
      <c r="L200" s="67" t="str">
        <f>+VLOOKUP(D200,[2]Instituciones!$A$2:$G$1009,7,FALSE)</f>
        <v>Urbana</v>
      </c>
      <c r="M200" s="70">
        <f t="shared" si="22"/>
        <v>1076</v>
      </c>
      <c r="N200" s="67">
        <f t="shared" si="24"/>
        <v>178</v>
      </c>
      <c r="Q200" s="70">
        <f t="shared" si="25"/>
        <v>936</v>
      </c>
      <c r="S200" s="70">
        <f t="shared" si="26"/>
        <v>140</v>
      </c>
      <c r="T200" s="67">
        <f>VLOOKUP(D200,Hoja1!$G$5:$K$961,5,FALSE)</f>
        <v>60</v>
      </c>
    </row>
    <row r="201" spans="1:20" s="67" customFormat="1">
      <c r="A201" s="66">
        <v>179</v>
      </c>
      <c r="B201" s="67" t="s">
        <v>180</v>
      </c>
      <c r="C201" s="67" t="s">
        <v>570</v>
      </c>
      <c r="D201" s="72" t="s">
        <v>583</v>
      </c>
      <c r="E201" s="69" t="s">
        <v>1907</v>
      </c>
      <c r="F201" s="67" t="s">
        <v>1818</v>
      </c>
      <c r="G201" s="67" t="s">
        <v>204</v>
      </c>
      <c r="H201" s="67" t="s">
        <v>205</v>
      </c>
      <c r="I201" s="67">
        <v>35</v>
      </c>
      <c r="J201" s="67" t="str">
        <f t="shared" si="23"/>
        <v>PUNO</v>
      </c>
      <c r="K201" s="67" t="s">
        <v>183</v>
      </c>
      <c r="L201" s="67" t="str">
        <f>+VLOOKUP(D201,[2]Instituciones!$A$2:$G$1009,7,FALSE)</f>
        <v>Urbana</v>
      </c>
      <c r="M201" s="70">
        <f t="shared" ref="M201:M264" si="27">IF(F201="Inicial  Prog No Escolariz",IF(K201="Rural 1",Q201*1.15,Q201*1.16),IF(AND(Q201&gt;=0,Q201&lt;=100),Q201+150,IF(AND(Q201&gt;=101.01,Q201&lt;=4391),Q201+140,IF(AND(Q201&gt;=4391.01,Q201&lt;=5160), Q201+130,IF(AND(Q201&gt;=5160.01,Q201&lt;=6911), Q201+110,IF(AND(Q201&gt;=6911.01,Q201&lt;=10080), Q201+90,IF(AND(Q201&gt;=1080.01,Q201&lt;=15582), Q201+85,IF(AND(Q201&gt;=15582.01,Q201&lt;=26000), Q201+80,IF(AND(Q201&gt;=26000.01, Q201&lt;=30000), Q201+50,IF(Q201&gt;=30000.01,Q201+40, "No ha ingresado datos válidos"))))))))))</f>
        <v>686</v>
      </c>
      <c r="N201" s="67">
        <f t="shared" si="24"/>
        <v>179</v>
      </c>
      <c r="Q201" s="70">
        <f t="shared" si="25"/>
        <v>546</v>
      </c>
      <c r="S201" s="70">
        <f t="shared" si="26"/>
        <v>140</v>
      </c>
      <c r="T201" s="67">
        <f>VLOOKUP(D201,Hoja1!$G$5:$K$961,5,FALSE)</f>
        <v>35</v>
      </c>
    </row>
    <row r="202" spans="1:20" s="67" customFormat="1">
      <c r="A202" s="66">
        <v>180</v>
      </c>
      <c r="B202" s="67" t="s">
        <v>180</v>
      </c>
      <c r="C202" s="67" t="s">
        <v>584</v>
      </c>
      <c r="D202" s="72" t="s">
        <v>585</v>
      </c>
      <c r="E202" s="69" t="s">
        <v>1908</v>
      </c>
      <c r="F202" s="67" t="s">
        <v>1818</v>
      </c>
      <c r="G202" s="67" t="s">
        <v>204</v>
      </c>
      <c r="H202" s="67" t="s">
        <v>205</v>
      </c>
      <c r="I202" s="67">
        <v>22</v>
      </c>
      <c r="J202" s="67" t="str">
        <f t="shared" si="23"/>
        <v>PUNO</v>
      </c>
      <c r="K202" s="67" t="s">
        <v>183</v>
      </c>
      <c r="L202" s="67" t="str">
        <f>+VLOOKUP(D202,[2]Instituciones!$A$2:$G$1009,7,FALSE)</f>
        <v>Urbana</v>
      </c>
      <c r="M202" s="70">
        <f t="shared" si="27"/>
        <v>483.20000000000005</v>
      </c>
      <c r="N202" s="67">
        <f t="shared" si="24"/>
        <v>180</v>
      </c>
      <c r="Q202" s="70">
        <f t="shared" si="25"/>
        <v>343.20000000000005</v>
      </c>
      <c r="S202" s="70">
        <f t="shared" si="26"/>
        <v>140</v>
      </c>
      <c r="T202" s="67">
        <f>VLOOKUP(D202,Hoja1!$G$5:$K$961,5,FALSE)</f>
        <v>22</v>
      </c>
    </row>
    <row r="203" spans="1:20" s="67" customFormat="1">
      <c r="A203" s="66">
        <v>181</v>
      </c>
      <c r="B203" s="67" t="s">
        <v>180</v>
      </c>
      <c r="C203" s="67" t="s">
        <v>552</v>
      </c>
      <c r="D203" s="72" t="s">
        <v>588</v>
      </c>
      <c r="E203" s="69" t="s">
        <v>1909</v>
      </c>
      <c r="F203" s="67" t="s">
        <v>1818</v>
      </c>
      <c r="G203" s="67" t="s">
        <v>204</v>
      </c>
      <c r="H203" s="67" t="s">
        <v>205</v>
      </c>
      <c r="I203" s="67">
        <v>13</v>
      </c>
      <c r="J203" s="67" t="str">
        <f t="shared" si="23"/>
        <v>PUNO</v>
      </c>
      <c r="K203" s="67" t="s">
        <v>2174</v>
      </c>
      <c r="L203" s="67" t="str">
        <f>+VLOOKUP(D203,[2]Instituciones!$A$2:$G$1009,7,FALSE)</f>
        <v>Rural</v>
      </c>
      <c r="M203" s="70">
        <f t="shared" si="27"/>
        <v>530</v>
      </c>
      <c r="N203" s="67">
        <f t="shared" si="24"/>
        <v>181</v>
      </c>
      <c r="Q203" s="70">
        <f t="shared" si="25"/>
        <v>390</v>
      </c>
      <c r="S203" s="70">
        <f t="shared" si="26"/>
        <v>140</v>
      </c>
      <c r="T203" s="67">
        <f>VLOOKUP(D203,Hoja1!$G$5:$K$961,5,FALSE)</f>
        <v>13</v>
      </c>
    </row>
    <row r="204" spans="1:20" s="67" customFormat="1">
      <c r="A204" s="66">
        <v>182</v>
      </c>
      <c r="B204" s="67" t="s">
        <v>180</v>
      </c>
      <c r="C204" s="67" t="s">
        <v>631</v>
      </c>
      <c r="D204" s="72" t="s">
        <v>632</v>
      </c>
      <c r="E204" s="69" t="s">
        <v>631</v>
      </c>
      <c r="F204" s="67" t="s">
        <v>1818</v>
      </c>
      <c r="G204" s="67" t="s">
        <v>204</v>
      </c>
      <c r="H204" s="67" t="s">
        <v>205</v>
      </c>
      <c r="I204" s="67">
        <v>5</v>
      </c>
      <c r="J204" s="67" t="str">
        <f t="shared" si="23"/>
        <v>PUNO</v>
      </c>
      <c r="K204" s="67" t="s">
        <v>183</v>
      </c>
      <c r="L204" s="67" t="str">
        <f>+VLOOKUP(D204,[2]Instituciones!$A$2:$G$1009,7,FALSE)</f>
        <v>Urbana</v>
      </c>
      <c r="M204" s="70">
        <f t="shared" si="27"/>
        <v>228</v>
      </c>
      <c r="N204" s="67">
        <f t="shared" si="24"/>
        <v>182</v>
      </c>
      <c r="Q204" s="70">
        <f t="shared" si="25"/>
        <v>78</v>
      </c>
      <c r="S204" s="70">
        <f t="shared" si="26"/>
        <v>150</v>
      </c>
      <c r="T204" s="67">
        <f>VLOOKUP(D204,Hoja1!$G$5:$K$961,5,FALSE)</f>
        <v>5</v>
      </c>
    </row>
    <row r="205" spans="1:20" s="67" customFormat="1">
      <c r="A205" s="66">
        <v>183</v>
      </c>
      <c r="B205" s="67" t="s">
        <v>180</v>
      </c>
      <c r="C205" s="67" t="s">
        <v>541</v>
      </c>
      <c r="D205" s="72" t="s">
        <v>542</v>
      </c>
      <c r="E205" s="69" t="s">
        <v>1910</v>
      </c>
      <c r="F205" s="67" t="s">
        <v>1818</v>
      </c>
      <c r="G205" s="67" t="s">
        <v>204</v>
      </c>
      <c r="H205" s="67" t="s">
        <v>205</v>
      </c>
      <c r="I205" s="67">
        <v>5</v>
      </c>
      <c r="J205" s="67" t="str">
        <f t="shared" si="23"/>
        <v>PUNO</v>
      </c>
      <c r="K205" s="67" t="s">
        <v>206</v>
      </c>
      <c r="L205" s="67" t="str">
        <f>+VLOOKUP(D205,[2]Instituciones!$A$2:$G$1009,7,FALSE)</f>
        <v>Rural</v>
      </c>
      <c r="M205" s="70">
        <f t="shared" si="27"/>
        <v>320</v>
      </c>
      <c r="N205" s="67">
        <f t="shared" si="24"/>
        <v>183</v>
      </c>
      <c r="Q205" s="70">
        <f t="shared" si="25"/>
        <v>180</v>
      </c>
      <c r="S205" s="70">
        <f t="shared" si="26"/>
        <v>140</v>
      </c>
      <c r="T205" s="67">
        <f>VLOOKUP(D205,Hoja1!$G$5:$K$961,5,FALSE)</f>
        <v>5</v>
      </c>
    </row>
    <row r="206" spans="1:20" s="67" customFormat="1">
      <c r="A206" s="66">
        <v>184</v>
      </c>
      <c r="B206" s="67" t="s">
        <v>180</v>
      </c>
      <c r="C206" s="67" t="s">
        <v>180</v>
      </c>
      <c r="D206" s="72" t="s">
        <v>611</v>
      </c>
      <c r="E206" s="69" t="s">
        <v>1730</v>
      </c>
      <c r="F206" s="67" t="s">
        <v>1818</v>
      </c>
      <c r="G206" s="67" t="s">
        <v>204</v>
      </c>
      <c r="H206" s="67" t="s">
        <v>205</v>
      </c>
      <c r="I206" s="67">
        <v>225</v>
      </c>
      <c r="J206" s="67" t="str">
        <f t="shared" si="23"/>
        <v>PUNO</v>
      </c>
      <c r="K206" s="67" t="s">
        <v>183</v>
      </c>
      <c r="L206" s="67" t="str">
        <f>+VLOOKUP(D206,[2]Instituciones!$A$2:$G$1009,7,FALSE)</f>
        <v>Urbana</v>
      </c>
      <c r="M206" s="70">
        <f t="shared" si="27"/>
        <v>3650</v>
      </c>
      <c r="N206" s="67">
        <f t="shared" si="24"/>
        <v>184</v>
      </c>
      <c r="Q206" s="70">
        <f t="shared" si="25"/>
        <v>3510</v>
      </c>
      <c r="S206" s="70">
        <f t="shared" si="26"/>
        <v>140</v>
      </c>
      <c r="T206" s="67">
        <f>VLOOKUP(D206,Hoja1!$G$5:$K$961,5,FALSE)</f>
        <v>225</v>
      </c>
    </row>
    <row r="207" spans="1:20" s="67" customFormat="1">
      <c r="A207" s="66">
        <v>185</v>
      </c>
      <c r="B207" s="67" t="s">
        <v>180</v>
      </c>
      <c r="C207" s="67" t="s">
        <v>634</v>
      </c>
      <c r="D207" s="72" t="s">
        <v>633</v>
      </c>
      <c r="E207" s="69" t="s">
        <v>634</v>
      </c>
      <c r="F207" s="67" t="s">
        <v>1818</v>
      </c>
      <c r="G207" s="67" t="s">
        <v>204</v>
      </c>
      <c r="H207" s="67" t="s">
        <v>205</v>
      </c>
      <c r="I207" s="67">
        <v>7</v>
      </c>
      <c r="J207" s="67" t="str">
        <f t="shared" si="23"/>
        <v>PUNO</v>
      </c>
      <c r="K207" s="67" t="s">
        <v>183</v>
      </c>
      <c r="L207" s="67" t="str">
        <f>+VLOOKUP(D207,[2]Instituciones!$A$2:$G$1009,7,FALSE)</f>
        <v>Urbana</v>
      </c>
      <c r="M207" s="70">
        <f t="shared" si="27"/>
        <v>249.2</v>
      </c>
      <c r="N207" s="67">
        <f t="shared" si="24"/>
        <v>185</v>
      </c>
      <c r="Q207" s="70">
        <f t="shared" si="25"/>
        <v>109.19999999999999</v>
      </c>
      <c r="S207" s="70">
        <f t="shared" si="26"/>
        <v>140</v>
      </c>
      <c r="T207" s="67">
        <f>VLOOKUP(D207,Hoja1!$G$5:$K$961,5,FALSE)</f>
        <v>7</v>
      </c>
    </row>
    <row r="208" spans="1:20" s="67" customFormat="1">
      <c r="A208" s="66">
        <v>186</v>
      </c>
      <c r="B208" s="67" t="s">
        <v>180</v>
      </c>
      <c r="C208" s="67" t="s">
        <v>635</v>
      </c>
      <c r="D208" s="72" t="s">
        <v>636</v>
      </c>
      <c r="E208" s="69" t="s">
        <v>635</v>
      </c>
      <c r="F208" s="67" t="s">
        <v>1818</v>
      </c>
      <c r="G208" s="67" t="s">
        <v>204</v>
      </c>
      <c r="H208" s="67" t="s">
        <v>205</v>
      </c>
      <c r="I208" s="67">
        <v>8</v>
      </c>
      <c r="J208" s="67" t="str">
        <f t="shared" si="23"/>
        <v>PUNO</v>
      </c>
      <c r="K208" s="67" t="s">
        <v>2174</v>
      </c>
      <c r="L208" s="67" t="str">
        <f>+VLOOKUP(D208,[2]Instituciones!$A$2:$G$1009,7,FALSE)</f>
        <v>Rural</v>
      </c>
      <c r="M208" s="70">
        <f t="shared" si="27"/>
        <v>380</v>
      </c>
      <c r="N208" s="67">
        <f t="shared" si="24"/>
        <v>186</v>
      </c>
      <c r="Q208" s="70">
        <f t="shared" si="25"/>
        <v>240</v>
      </c>
      <c r="S208" s="70">
        <f t="shared" si="26"/>
        <v>140</v>
      </c>
      <c r="T208" s="67">
        <f>VLOOKUP(D208,Hoja1!$G$5:$K$961,5,FALSE)</f>
        <v>8</v>
      </c>
    </row>
    <row r="209" spans="1:20" s="67" customFormat="1">
      <c r="A209" s="66">
        <v>187</v>
      </c>
      <c r="B209" s="67" t="s">
        <v>180</v>
      </c>
      <c r="C209" s="67" t="s">
        <v>198</v>
      </c>
      <c r="D209" s="72" t="s">
        <v>598</v>
      </c>
      <c r="E209" s="69" t="s">
        <v>769</v>
      </c>
      <c r="F209" s="67" t="s">
        <v>1818</v>
      </c>
      <c r="G209" s="67" t="s">
        <v>204</v>
      </c>
      <c r="H209" s="67" t="s">
        <v>205</v>
      </c>
      <c r="I209" s="67">
        <v>48</v>
      </c>
      <c r="J209" s="67" t="str">
        <f t="shared" si="23"/>
        <v>PUNO</v>
      </c>
      <c r="K209" s="67" t="s">
        <v>183</v>
      </c>
      <c r="L209" s="67" t="str">
        <f>+VLOOKUP(D209,[2]Instituciones!$A$2:$G$1009,7,FALSE)</f>
        <v>Urbana</v>
      </c>
      <c r="M209" s="70">
        <f t="shared" si="27"/>
        <v>888.80000000000007</v>
      </c>
      <c r="N209" s="67">
        <f t="shared" si="24"/>
        <v>187</v>
      </c>
      <c r="Q209" s="70">
        <f t="shared" si="25"/>
        <v>748.80000000000007</v>
      </c>
      <c r="S209" s="70">
        <f t="shared" si="26"/>
        <v>140</v>
      </c>
      <c r="T209" s="67">
        <f>VLOOKUP(D209,Hoja1!$G$5:$K$961,5,FALSE)</f>
        <v>48</v>
      </c>
    </row>
    <row r="210" spans="1:20" s="67" customFormat="1">
      <c r="A210" s="66">
        <v>188</v>
      </c>
      <c r="B210" s="67" t="s">
        <v>180</v>
      </c>
      <c r="C210" s="67" t="s">
        <v>570</v>
      </c>
      <c r="D210" s="72" t="s">
        <v>637</v>
      </c>
      <c r="E210" s="69" t="s">
        <v>638</v>
      </c>
      <c r="F210" s="67" t="s">
        <v>1818</v>
      </c>
      <c r="G210" s="67" t="s">
        <v>204</v>
      </c>
      <c r="H210" s="67" t="s">
        <v>205</v>
      </c>
      <c r="I210" s="67">
        <v>15</v>
      </c>
      <c r="J210" s="67" t="str">
        <f t="shared" si="23"/>
        <v>PUNO</v>
      </c>
      <c r="K210" s="67" t="s">
        <v>183</v>
      </c>
      <c r="L210" s="67" t="str">
        <f>+VLOOKUP(D210,[2]Instituciones!$A$2:$G$1009,7,FALSE)</f>
        <v>Urbana</v>
      </c>
      <c r="M210" s="70">
        <f t="shared" si="27"/>
        <v>374</v>
      </c>
      <c r="N210" s="67">
        <f t="shared" si="24"/>
        <v>188</v>
      </c>
      <c r="Q210" s="70">
        <f t="shared" si="25"/>
        <v>234</v>
      </c>
      <c r="S210" s="70">
        <f t="shared" si="26"/>
        <v>140</v>
      </c>
      <c r="T210" s="67">
        <f>VLOOKUP(D210,Hoja1!$G$5:$K$961,5,FALSE)</f>
        <v>15</v>
      </c>
    </row>
    <row r="211" spans="1:20" s="67" customFormat="1">
      <c r="A211" s="66">
        <v>189</v>
      </c>
      <c r="B211" s="67" t="s">
        <v>180</v>
      </c>
      <c r="C211" s="67" t="s">
        <v>620</v>
      </c>
      <c r="D211" s="72" t="s">
        <v>639</v>
      </c>
      <c r="E211" s="69" t="s">
        <v>640</v>
      </c>
      <c r="F211" s="67" t="s">
        <v>1818</v>
      </c>
      <c r="G211" s="67" t="s">
        <v>204</v>
      </c>
      <c r="H211" s="67" t="s">
        <v>205</v>
      </c>
      <c r="I211" s="67">
        <v>53</v>
      </c>
      <c r="J211" s="67" t="str">
        <f t="shared" si="23"/>
        <v>PUNO</v>
      </c>
      <c r="K211" s="67" t="s">
        <v>183</v>
      </c>
      <c r="L211" s="67" t="str">
        <f>+VLOOKUP(D211,[2]Instituciones!$A$2:$G$1009,7,FALSE)</f>
        <v>Urbana</v>
      </c>
      <c r="M211" s="70">
        <f t="shared" si="27"/>
        <v>966.80000000000007</v>
      </c>
      <c r="N211" s="67">
        <f t="shared" si="24"/>
        <v>189</v>
      </c>
      <c r="Q211" s="70">
        <f t="shared" si="25"/>
        <v>826.80000000000007</v>
      </c>
      <c r="S211" s="70">
        <f t="shared" si="26"/>
        <v>140</v>
      </c>
      <c r="T211" s="67">
        <f>VLOOKUP(D211,Hoja1!$G$5:$K$961,5,FALSE)</f>
        <v>53</v>
      </c>
    </row>
    <row r="212" spans="1:20" s="67" customFormat="1">
      <c r="A212" s="66">
        <v>190</v>
      </c>
      <c r="B212" s="67" t="s">
        <v>180</v>
      </c>
      <c r="C212" s="67" t="s">
        <v>180</v>
      </c>
      <c r="D212" s="72" t="s">
        <v>641</v>
      </c>
      <c r="E212" s="69" t="s">
        <v>642</v>
      </c>
      <c r="F212" s="67" t="s">
        <v>1818</v>
      </c>
      <c r="G212" s="67" t="s">
        <v>204</v>
      </c>
      <c r="H212" s="67" t="s">
        <v>205</v>
      </c>
      <c r="I212" s="67">
        <v>17</v>
      </c>
      <c r="J212" s="67" t="str">
        <f t="shared" si="23"/>
        <v>PUNO</v>
      </c>
      <c r="K212" s="67" t="s">
        <v>183</v>
      </c>
      <c r="L212" s="67" t="str">
        <f>+VLOOKUP(D212,[2]Instituciones!$A$2:$G$1009,7,FALSE)</f>
        <v>Urbana</v>
      </c>
      <c r="M212" s="70">
        <f t="shared" si="27"/>
        <v>405.20000000000005</v>
      </c>
      <c r="N212" s="67">
        <f t="shared" si="24"/>
        <v>190</v>
      </c>
      <c r="Q212" s="70">
        <f t="shared" si="25"/>
        <v>265.20000000000005</v>
      </c>
      <c r="S212" s="70">
        <f t="shared" si="26"/>
        <v>140</v>
      </c>
      <c r="T212" s="67">
        <f>VLOOKUP(D212,Hoja1!$G$5:$K$961,5,FALSE)</f>
        <v>17</v>
      </c>
    </row>
    <row r="213" spans="1:20" s="67" customFormat="1">
      <c r="A213" s="66">
        <v>191</v>
      </c>
      <c r="B213" s="67" t="s">
        <v>180</v>
      </c>
      <c r="C213" s="67" t="s">
        <v>180</v>
      </c>
      <c r="D213" s="72" t="s">
        <v>643</v>
      </c>
      <c r="E213" s="69" t="s">
        <v>644</v>
      </c>
      <c r="F213" s="67" t="s">
        <v>1818</v>
      </c>
      <c r="G213" s="67" t="s">
        <v>204</v>
      </c>
      <c r="H213" s="67" t="s">
        <v>205</v>
      </c>
      <c r="I213" s="67">
        <v>13</v>
      </c>
      <c r="J213" s="67" t="str">
        <f t="shared" si="23"/>
        <v>PUNO</v>
      </c>
      <c r="K213" s="67" t="s">
        <v>183</v>
      </c>
      <c r="L213" s="67" t="str">
        <f>+VLOOKUP(D213,[2]Instituciones!$A$2:$G$1009,7,FALSE)</f>
        <v>Urbana</v>
      </c>
      <c r="M213" s="70">
        <f t="shared" si="27"/>
        <v>342.8</v>
      </c>
      <c r="N213" s="67">
        <f t="shared" si="24"/>
        <v>191</v>
      </c>
      <c r="Q213" s="70">
        <f t="shared" si="25"/>
        <v>202.8</v>
      </c>
      <c r="S213" s="70">
        <f t="shared" si="26"/>
        <v>140</v>
      </c>
      <c r="T213" s="67">
        <f>VLOOKUP(D213,Hoja1!$G$5:$K$961,5,FALSE)</f>
        <v>13</v>
      </c>
    </row>
    <row r="214" spans="1:20" s="67" customFormat="1">
      <c r="A214" s="66">
        <v>192</v>
      </c>
      <c r="B214" s="67" t="s">
        <v>180</v>
      </c>
      <c r="C214" s="67" t="s">
        <v>180</v>
      </c>
      <c r="D214" s="72" t="s">
        <v>645</v>
      </c>
      <c r="E214" s="69" t="s">
        <v>646</v>
      </c>
      <c r="F214" s="67" t="s">
        <v>1818</v>
      </c>
      <c r="G214" s="67" t="s">
        <v>204</v>
      </c>
      <c r="H214" s="67" t="s">
        <v>205</v>
      </c>
      <c r="I214" s="67">
        <v>6</v>
      </c>
      <c r="J214" s="67" t="str">
        <f t="shared" si="23"/>
        <v>PUNO</v>
      </c>
      <c r="K214" s="67" t="s">
        <v>183</v>
      </c>
      <c r="L214" s="67" t="str">
        <f>+VLOOKUP(D214,[2]Instituciones!$A$2:$G$1009,7,FALSE)</f>
        <v>Urbana</v>
      </c>
      <c r="M214" s="70">
        <f t="shared" si="27"/>
        <v>243.60000000000002</v>
      </c>
      <c r="N214" s="67">
        <f t="shared" si="24"/>
        <v>192</v>
      </c>
      <c r="Q214" s="70">
        <f t="shared" si="25"/>
        <v>93.600000000000009</v>
      </c>
      <c r="S214" s="70">
        <f t="shared" si="26"/>
        <v>150</v>
      </c>
      <c r="T214" s="67">
        <f>VLOOKUP(D214,Hoja1!$G$5:$K$961,5,FALSE)</f>
        <v>6</v>
      </c>
    </row>
    <row r="215" spans="1:20" s="67" customFormat="1">
      <c r="A215" s="66">
        <v>193</v>
      </c>
      <c r="B215" s="67" t="s">
        <v>180</v>
      </c>
      <c r="C215" s="67" t="s">
        <v>180</v>
      </c>
      <c r="D215" s="72" t="s">
        <v>587</v>
      </c>
      <c r="E215" s="69" t="s">
        <v>1911</v>
      </c>
      <c r="F215" s="67" t="s">
        <v>1818</v>
      </c>
      <c r="G215" s="67" t="s">
        <v>204</v>
      </c>
      <c r="H215" s="67" t="s">
        <v>205</v>
      </c>
      <c r="I215" s="67">
        <v>15</v>
      </c>
      <c r="J215" s="67" t="str">
        <f t="shared" si="23"/>
        <v>PUNO</v>
      </c>
      <c r="K215" s="67" t="s">
        <v>183</v>
      </c>
      <c r="L215" s="67" t="str">
        <f>+VLOOKUP(D215,[2]Instituciones!$A$2:$G$1009,7,FALSE)</f>
        <v>Urbana</v>
      </c>
      <c r="M215" s="70">
        <f t="shared" si="27"/>
        <v>374</v>
      </c>
      <c r="N215" s="67">
        <f t="shared" si="24"/>
        <v>193</v>
      </c>
      <c r="Q215" s="70">
        <f t="shared" si="25"/>
        <v>234</v>
      </c>
      <c r="S215" s="70">
        <f t="shared" si="26"/>
        <v>140</v>
      </c>
      <c r="T215" s="67">
        <f>VLOOKUP(D215,Hoja1!$G$5:$K$961,5,FALSE)</f>
        <v>15</v>
      </c>
    </row>
    <row r="216" spans="1:20" s="67" customFormat="1">
      <c r="A216" s="66">
        <v>194</v>
      </c>
      <c r="B216" s="67" t="s">
        <v>607</v>
      </c>
      <c r="C216" s="67" t="s">
        <v>649</v>
      </c>
      <c r="D216" s="72" t="s">
        <v>650</v>
      </c>
      <c r="E216" s="69" t="s">
        <v>651</v>
      </c>
      <c r="F216" s="67" t="s">
        <v>1818</v>
      </c>
      <c r="G216" s="67" t="s">
        <v>204</v>
      </c>
      <c r="H216" s="67" t="s">
        <v>205</v>
      </c>
      <c r="I216" s="67">
        <v>4</v>
      </c>
      <c r="J216" s="67" t="str">
        <f t="shared" si="23"/>
        <v>SAN ANTONIO</v>
      </c>
      <c r="K216" s="67" t="s">
        <v>2173</v>
      </c>
      <c r="L216" s="67" t="str">
        <f>+VLOOKUP(D216,[2]Instituciones!$A$2:$G$1009,7,FALSE)</f>
        <v>Rural</v>
      </c>
      <c r="M216" s="70">
        <f t="shared" si="27"/>
        <v>308</v>
      </c>
      <c r="N216" s="67">
        <f t="shared" si="24"/>
        <v>194</v>
      </c>
      <c r="Q216" s="70">
        <f t="shared" si="25"/>
        <v>168</v>
      </c>
      <c r="S216" s="70">
        <f t="shared" si="26"/>
        <v>140</v>
      </c>
      <c r="T216" s="67">
        <f>VLOOKUP(D216,Hoja1!$G$5:$K$961,5,FALSE)</f>
        <v>4</v>
      </c>
    </row>
    <row r="217" spans="1:20" s="67" customFormat="1">
      <c r="A217" s="66">
        <v>195</v>
      </c>
      <c r="B217" s="67" t="s">
        <v>607</v>
      </c>
      <c r="C217" s="67" t="s">
        <v>652</v>
      </c>
      <c r="D217" s="72" t="s">
        <v>653</v>
      </c>
      <c r="E217" s="69" t="s">
        <v>654</v>
      </c>
      <c r="F217" s="67" t="s">
        <v>1818</v>
      </c>
      <c r="G217" s="67" t="s">
        <v>204</v>
      </c>
      <c r="H217" s="67" t="s">
        <v>205</v>
      </c>
      <c r="I217" s="67">
        <v>7</v>
      </c>
      <c r="J217" s="67" t="str">
        <f t="shared" si="23"/>
        <v>SAN ANTONIO</v>
      </c>
      <c r="K217" s="67" t="s">
        <v>2173</v>
      </c>
      <c r="L217" s="67" t="str">
        <f>+VLOOKUP(D217,[2]Instituciones!$A$2:$G$1009,7,FALSE)</f>
        <v>Rural</v>
      </c>
      <c r="M217" s="70">
        <f t="shared" si="27"/>
        <v>434</v>
      </c>
      <c r="N217" s="67">
        <f t="shared" si="24"/>
        <v>195</v>
      </c>
      <c r="Q217" s="70">
        <f t="shared" si="25"/>
        <v>294</v>
      </c>
      <c r="S217" s="70">
        <f t="shared" si="26"/>
        <v>140</v>
      </c>
      <c r="T217" s="67">
        <f>VLOOKUP(D217,Hoja1!$G$5:$K$961,5,FALSE)</f>
        <v>7</v>
      </c>
    </row>
    <row r="218" spans="1:20" s="67" customFormat="1">
      <c r="A218" s="66">
        <v>196</v>
      </c>
      <c r="B218" s="67" t="s">
        <v>607</v>
      </c>
      <c r="C218" s="67" t="s">
        <v>647</v>
      </c>
      <c r="D218" s="72" t="s">
        <v>648</v>
      </c>
      <c r="E218" s="69" t="s">
        <v>1912</v>
      </c>
      <c r="F218" s="67" t="s">
        <v>1818</v>
      </c>
      <c r="G218" s="67" t="s">
        <v>204</v>
      </c>
      <c r="H218" s="67" t="s">
        <v>205</v>
      </c>
      <c r="I218" s="67">
        <v>8</v>
      </c>
      <c r="J218" s="67" t="str">
        <f t="shared" si="23"/>
        <v>SAN ANTONIO</v>
      </c>
      <c r="K218" s="67" t="s">
        <v>2173</v>
      </c>
      <c r="L218" s="67" t="str">
        <f>+VLOOKUP(D218,[2]Instituciones!$A$2:$G$1009,7,FALSE)</f>
        <v>Rural</v>
      </c>
      <c r="M218" s="70">
        <f t="shared" si="27"/>
        <v>476</v>
      </c>
      <c r="N218" s="67">
        <f t="shared" si="24"/>
        <v>196</v>
      </c>
      <c r="Q218" s="70">
        <f t="shared" si="25"/>
        <v>336</v>
      </c>
      <c r="S218" s="70">
        <f t="shared" si="26"/>
        <v>140</v>
      </c>
      <c r="T218" s="67">
        <f>VLOOKUP(D218,Hoja1!$G$5:$K$961,5,FALSE)</f>
        <v>8</v>
      </c>
    </row>
    <row r="219" spans="1:20" s="67" customFormat="1">
      <c r="A219" s="66">
        <v>197</v>
      </c>
      <c r="B219" s="67" t="s">
        <v>655</v>
      </c>
      <c r="C219" s="67" t="s">
        <v>657</v>
      </c>
      <c r="D219" s="72" t="s">
        <v>658</v>
      </c>
      <c r="E219" s="69" t="s">
        <v>659</v>
      </c>
      <c r="F219" s="67" t="s">
        <v>1818</v>
      </c>
      <c r="G219" s="67" t="s">
        <v>204</v>
      </c>
      <c r="H219" s="67" t="s">
        <v>205</v>
      </c>
      <c r="I219" s="67">
        <v>6</v>
      </c>
      <c r="J219" s="67" t="str">
        <f t="shared" si="23"/>
        <v>TIQUILLACA</v>
      </c>
      <c r="K219" s="67" t="s">
        <v>206</v>
      </c>
      <c r="L219" s="67" t="str">
        <f>+VLOOKUP(D219,[2]Instituciones!$A$2:$G$1009,7,FALSE)</f>
        <v>Rural</v>
      </c>
      <c r="M219" s="70">
        <f t="shared" si="27"/>
        <v>356</v>
      </c>
      <c r="N219" s="67">
        <f t="shared" si="24"/>
        <v>197</v>
      </c>
      <c r="Q219" s="70">
        <f t="shared" si="25"/>
        <v>216</v>
      </c>
      <c r="S219" s="70">
        <f t="shared" si="26"/>
        <v>140</v>
      </c>
      <c r="T219" s="67">
        <f>VLOOKUP(D219,Hoja1!$G$5:$K$961,5,FALSE)</f>
        <v>6</v>
      </c>
    </row>
    <row r="220" spans="1:20" s="67" customFormat="1">
      <c r="A220" s="66">
        <v>198</v>
      </c>
      <c r="B220" s="67" t="s">
        <v>655</v>
      </c>
      <c r="C220" s="67" t="s">
        <v>660</v>
      </c>
      <c r="D220" s="72" t="s">
        <v>661</v>
      </c>
      <c r="E220" s="69" t="s">
        <v>662</v>
      </c>
      <c r="F220" s="67" t="s">
        <v>1818</v>
      </c>
      <c r="G220" s="67" t="s">
        <v>204</v>
      </c>
      <c r="H220" s="67" t="s">
        <v>205</v>
      </c>
      <c r="I220" s="67">
        <v>6</v>
      </c>
      <c r="J220" s="67" t="str">
        <f t="shared" si="23"/>
        <v>TIQUILLACA</v>
      </c>
      <c r="K220" s="67" t="s">
        <v>206</v>
      </c>
      <c r="L220" s="67" t="str">
        <f>+VLOOKUP(D220,[2]Instituciones!$A$2:$G$1009,7,FALSE)</f>
        <v>Rural</v>
      </c>
      <c r="M220" s="70">
        <f t="shared" si="27"/>
        <v>356</v>
      </c>
      <c r="N220" s="67">
        <f t="shared" si="24"/>
        <v>198</v>
      </c>
      <c r="Q220" s="70">
        <f t="shared" si="25"/>
        <v>216</v>
      </c>
      <c r="S220" s="70">
        <f t="shared" si="26"/>
        <v>140</v>
      </c>
      <c r="T220" s="67">
        <f>VLOOKUP(D220,Hoja1!$G$5:$K$961,5,FALSE)</f>
        <v>6</v>
      </c>
    </row>
    <row r="221" spans="1:20" s="67" customFormat="1">
      <c r="A221" s="66">
        <v>199</v>
      </c>
      <c r="B221" s="67" t="s">
        <v>655</v>
      </c>
      <c r="C221" s="67" t="s">
        <v>655</v>
      </c>
      <c r="D221" s="72" t="s">
        <v>656</v>
      </c>
      <c r="E221" s="69" t="s">
        <v>1913</v>
      </c>
      <c r="F221" s="67" t="s">
        <v>1818</v>
      </c>
      <c r="G221" s="67" t="s">
        <v>204</v>
      </c>
      <c r="H221" s="67" t="s">
        <v>205</v>
      </c>
      <c r="I221" s="67">
        <v>8</v>
      </c>
      <c r="J221" s="67" t="str">
        <f t="shared" si="23"/>
        <v>TIQUILLACA</v>
      </c>
      <c r="K221" s="67" t="s">
        <v>206</v>
      </c>
      <c r="L221" s="67" t="str">
        <f>+VLOOKUP(D221,[2]Instituciones!$A$2:$G$1009,7,FALSE)</f>
        <v>Rural</v>
      </c>
      <c r="M221" s="70">
        <f t="shared" si="27"/>
        <v>428</v>
      </c>
      <c r="N221" s="67">
        <f t="shared" si="24"/>
        <v>199</v>
      </c>
      <c r="Q221" s="70">
        <f t="shared" si="25"/>
        <v>288</v>
      </c>
      <c r="S221" s="70">
        <f t="shared" si="26"/>
        <v>140</v>
      </c>
      <c r="T221" s="67">
        <f>VLOOKUP(D221,Hoja1!$G$5:$K$961,5,FALSE)</f>
        <v>8</v>
      </c>
    </row>
    <row r="222" spans="1:20" s="67" customFormat="1">
      <c r="A222" s="66">
        <v>200</v>
      </c>
      <c r="B222" s="67" t="s">
        <v>663</v>
      </c>
      <c r="C222" s="67" t="s">
        <v>665</v>
      </c>
      <c r="D222" s="72" t="s">
        <v>666</v>
      </c>
      <c r="E222" s="69" t="s">
        <v>667</v>
      </c>
      <c r="F222" s="67" t="s">
        <v>1818</v>
      </c>
      <c r="G222" s="67" t="s">
        <v>204</v>
      </c>
      <c r="H222" s="67" t="s">
        <v>205</v>
      </c>
      <c r="I222" s="67">
        <v>5</v>
      </c>
      <c r="J222" s="67" t="str">
        <f t="shared" si="23"/>
        <v>VILQUE</v>
      </c>
      <c r="K222" s="67" t="s">
        <v>206</v>
      </c>
      <c r="L222" s="67" t="str">
        <f>+VLOOKUP(D222,[2]Instituciones!$A$2:$G$1009,7,FALSE)</f>
        <v>Rural</v>
      </c>
      <c r="M222" s="70">
        <f t="shared" si="27"/>
        <v>320</v>
      </c>
      <c r="N222" s="67">
        <f t="shared" si="24"/>
        <v>200</v>
      </c>
      <c r="Q222" s="70">
        <f t="shared" si="25"/>
        <v>180</v>
      </c>
      <c r="S222" s="70">
        <f t="shared" si="26"/>
        <v>140</v>
      </c>
      <c r="T222" s="67">
        <f>VLOOKUP(D222,Hoja1!$G$5:$K$961,5,FALSE)</f>
        <v>5</v>
      </c>
    </row>
    <row r="223" spans="1:20" s="67" customFormat="1">
      <c r="A223" s="66">
        <v>201</v>
      </c>
      <c r="B223" s="67" t="s">
        <v>663</v>
      </c>
      <c r="C223" s="67" t="s">
        <v>668</v>
      </c>
      <c r="D223" s="68" t="s">
        <v>669</v>
      </c>
      <c r="E223" s="69" t="s">
        <v>670</v>
      </c>
      <c r="F223" s="67" t="s">
        <v>1818</v>
      </c>
      <c r="G223" s="67" t="s">
        <v>204</v>
      </c>
      <c r="H223" s="67" t="s">
        <v>205</v>
      </c>
      <c r="I223" s="67">
        <v>10</v>
      </c>
      <c r="J223" s="67" t="str">
        <f t="shared" si="23"/>
        <v>VILQUE</v>
      </c>
      <c r="K223" s="67" t="s">
        <v>206</v>
      </c>
      <c r="L223" s="67" t="str">
        <f>+VLOOKUP(D223,[2]Instituciones!$A$2:$G$1009,7,FALSE)</f>
        <v>Rural</v>
      </c>
      <c r="M223" s="70">
        <f t="shared" si="27"/>
        <v>500</v>
      </c>
      <c r="N223" s="67">
        <f t="shared" si="24"/>
        <v>201</v>
      </c>
      <c r="Q223" s="70">
        <f t="shared" si="25"/>
        <v>360</v>
      </c>
      <c r="S223" s="70">
        <f t="shared" si="26"/>
        <v>140</v>
      </c>
      <c r="T223" s="67">
        <f>VLOOKUP(D223,Hoja1!$G$5:$K$961,5,FALSE)</f>
        <v>10</v>
      </c>
    </row>
    <row r="224" spans="1:20" s="67" customFormat="1">
      <c r="A224" s="66">
        <v>202</v>
      </c>
      <c r="B224" s="67" t="s">
        <v>663</v>
      </c>
      <c r="C224" s="67" t="s">
        <v>671</v>
      </c>
      <c r="D224" s="72" t="s">
        <v>672</v>
      </c>
      <c r="E224" s="69" t="s">
        <v>673</v>
      </c>
      <c r="F224" s="67" t="s">
        <v>1818</v>
      </c>
      <c r="G224" s="67" t="s">
        <v>204</v>
      </c>
      <c r="H224" s="67" t="s">
        <v>205</v>
      </c>
      <c r="I224" s="67">
        <v>10</v>
      </c>
      <c r="J224" s="67" t="str">
        <f t="shared" si="23"/>
        <v>VILQUE</v>
      </c>
      <c r="K224" s="67" t="s">
        <v>206</v>
      </c>
      <c r="L224" s="67" t="str">
        <f>+VLOOKUP(D224,[2]Instituciones!$A$2:$G$1009,7,FALSE)</f>
        <v>Rural</v>
      </c>
      <c r="M224" s="70">
        <f t="shared" si="27"/>
        <v>500</v>
      </c>
      <c r="N224" s="67">
        <f t="shared" si="24"/>
        <v>202</v>
      </c>
      <c r="Q224" s="70">
        <f t="shared" si="25"/>
        <v>360</v>
      </c>
      <c r="S224" s="70">
        <f t="shared" si="26"/>
        <v>140</v>
      </c>
      <c r="T224" s="67">
        <f>VLOOKUP(D224,Hoja1!$G$5:$K$961,5,FALSE)</f>
        <v>10</v>
      </c>
    </row>
    <row r="225" spans="1:20" s="67" customFormat="1">
      <c r="A225" s="66">
        <v>203</v>
      </c>
      <c r="B225" s="67" t="s">
        <v>663</v>
      </c>
      <c r="C225" s="67" t="s">
        <v>1914</v>
      </c>
      <c r="D225" s="72" t="s">
        <v>674</v>
      </c>
      <c r="E225" s="69" t="s">
        <v>675</v>
      </c>
      <c r="F225" s="67" t="s">
        <v>1818</v>
      </c>
      <c r="G225" s="67" t="s">
        <v>204</v>
      </c>
      <c r="H225" s="67" t="s">
        <v>205</v>
      </c>
      <c r="I225" s="67">
        <v>2</v>
      </c>
      <c r="J225" s="67" t="str">
        <f t="shared" si="23"/>
        <v>VILQUE</v>
      </c>
      <c r="K225" s="67" t="s">
        <v>206</v>
      </c>
      <c r="L225" s="67" t="str">
        <f>+VLOOKUP(D225,[2]Instituciones!$A$2:$G$1009,7,FALSE)</f>
        <v>Rural</v>
      </c>
      <c r="M225" s="70">
        <f t="shared" si="27"/>
        <v>222</v>
      </c>
      <c r="N225" s="67">
        <f t="shared" si="24"/>
        <v>203</v>
      </c>
      <c r="Q225" s="70">
        <f t="shared" si="25"/>
        <v>72</v>
      </c>
      <c r="S225" s="70">
        <f t="shared" si="26"/>
        <v>150</v>
      </c>
      <c r="T225" s="67">
        <f>VLOOKUP(D225,Hoja1!$G$5:$K$961,5,FALSE)</f>
        <v>2</v>
      </c>
    </row>
    <row r="226" spans="1:20" s="67" customFormat="1">
      <c r="A226" s="66">
        <v>204</v>
      </c>
      <c r="B226" s="67" t="s">
        <v>663</v>
      </c>
      <c r="C226" s="67" t="s">
        <v>676</v>
      </c>
      <c r="D226" s="72" t="s">
        <v>677</v>
      </c>
      <c r="E226" s="69" t="s">
        <v>678</v>
      </c>
      <c r="F226" s="67" t="s">
        <v>1818</v>
      </c>
      <c r="G226" s="67" t="s">
        <v>204</v>
      </c>
      <c r="H226" s="67" t="s">
        <v>205</v>
      </c>
      <c r="I226" s="67">
        <v>7</v>
      </c>
      <c r="J226" s="67" t="str">
        <f t="shared" si="23"/>
        <v>VILQUE</v>
      </c>
      <c r="K226" s="67" t="s">
        <v>206</v>
      </c>
      <c r="L226" s="67" t="str">
        <f>+VLOOKUP(D226,[2]Instituciones!$A$2:$G$1009,7,FALSE)</f>
        <v>Rural</v>
      </c>
      <c r="M226" s="70">
        <f t="shared" si="27"/>
        <v>392</v>
      </c>
      <c r="N226" s="67">
        <f t="shared" si="24"/>
        <v>204</v>
      </c>
      <c r="Q226" s="70">
        <f t="shared" si="25"/>
        <v>252</v>
      </c>
      <c r="S226" s="70">
        <f t="shared" si="26"/>
        <v>140</v>
      </c>
      <c r="T226" s="67">
        <f>VLOOKUP(D226,Hoja1!$G$5:$K$961,5,FALSE)</f>
        <v>7</v>
      </c>
    </row>
    <row r="227" spans="1:20" s="67" customFormat="1">
      <c r="A227" s="66">
        <v>205</v>
      </c>
      <c r="B227" s="67" t="s">
        <v>663</v>
      </c>
      <c r="C227" s="67" t="s">
        <v>679</v>
      </c>
      <c r="D227" s="72" t="s">
        <v>680</v>
      </c>
      <c r="E227" s="69" t="s">
        <v>681</v>
      </c>
      <c r="F227" s="67" t="s">
        <v>1818</v>
      </c>
      <c r="G227" s="67" t="s">
        <v>204</v>
      </c>
      <c r="H227" s="67" t="s">
        <v>205</v>
      </c>
      <c r="I227" s="67">
        <v>5</v>
      </c>
      <c r="J227" s="67" t="str">
        <f t="shared" si="23"/>
        <v>VILQUE</v>
      </c>
      <c r="K227" s="67" t="s">
        <v>206</v>
      </c>
      <c r="L227" s="67" t="str">
        <f>+VLOOKUP(D227,[2]Instituciones!$A$2:$G$1009,7,FALSE)</f>
        <v>Rural</v>
      </c>
      <c r="M227" s="70">
        <f t="shared" si="27"/>
        <v>320</v>
      </c>
      <c r="N227" s="67">
        <f t="shared" si="24"/>
        <v>205</v>
      </c>
      <c r="Q227" s="70">
        <f t="shared" si="25"/>
        <v>180</v>
      </c>
      <c r="S227" s="70">
        <f t="shared" si="26"/>
        <v>140</v>
      </c>
      <c r="T227" s="67">
        <f>VLOOKUP(D227,Hoja1!$G$5:$K$961,5,FALSE)</f>
        <v>5</v>
      </c>
    </row>
    <row r="228" spans="1:20" s="67" customFormat="1">
      <c r="A228" s="66">
        <v>206</v>
      </c>
      <c r="B228" s="67" t="s">
        <v>663</v>
      </c>
      <c r="C228" s="67" t="s">
        <v>682</v>
      </c>
      <c r="D228" s="72" t="s">
        <v>683</v>
      </c>
      <c r="E228" s="69" t="s">
        <v>684</v>
      </c>
      <c r="F228" s="67" t="s">
        <v>1818</v>
      </c>
      <c r="G228" s="67" t="s">
        <v>204</v>
      </c>
      <c r="H228" s="67" t="s">
        <v>205</v>
      </c>
      <c r="I228" s="67">
        <v>4</v>
      </c>
      <c r="J228" s="67" t="str">
        <f t="shared" si="23"/>
        <v>VILQUE</v>
      </c>
      <c r="K228" s="67" t="s">
        <v>206</v>
      </c>
      <c r="L228" s="67" t="str">
        <f>+VLOOKUP(D228,[2]Instituciones!$A$2:$G$1009,7,FALSE)</f>
        <v>Rural</v>
      </c>
      <c r="M228" s="70">
        <f t="shared" si="27"/>
        <v>284</v>
      </c>
      <c r="N228" s="67">
        <f t="shared" si="24"/>
        <v>206</v>
      </c>
      <c r="Q228" s="70">
        <f t="shared" si="25"/>
        <v>144</v>
      </c>
      <c r="S228" s="70">
        <f t="shared" si="26"/>
        <v>140</v>
      </c>
      <c r="T228" s="67">
        <f>VLOOKUP(D228,Hoja1!$G$5:$K$961,5,FALSE)</f>
        <v>4</v>
      </c>
    </row>
    <row r="229" spans="1:20" s="67" customFormat="1">
      <c r="A229" s="66">
        <v>207</v>
      </c>
      <c r="B229" s="67" t="s">
        <v>663</v>
      </c>
      <c r="C229" s="67" t="s">
        <v>663</v>
      </c>
      <c r="D229" s="72" t="s">
        <v>664</v>
      </c>
      <c r="E229" s="69" t="s">
        <v>1915</v>
      </c>
      <c r="F229" s="67" t="s">
        <v>1818</v>
      </c>
      <c r="G229" s="67" t="s">
        <v>204</v>
      </c>
      <c r="H229" s="67" t="s">
        <v>205</v>
      </c>
      <c r="I229" s="67">
        <v>58</v>
      </c>
      <c r="J229" s="67" t="str">
        <f t="shared" si="23"/>
        <v>VILQUE</v>
      </c>
      <c r="K229" s="67" t="s">
        <v>2174</v>
      </c>
      <c r="L229" s="67" t="str">
        <f>+VLOOKUP(D229,[2]Instituciones!$A$2:$G$1009,7,FALSE)</f>
        <v>Rural</v>
      </c>
      <c r="M229" s="70">
        <f t="shared" si="27"/>
        <v>1880</v>
      </c>
      <c r="N229" s="67">
        <f t="shared" si="24"/>
        <v>207</v>
      </c>
      <c r="Q229" s="70">
        <f t="shared" si="25"/>
        <v>1740</v>
      </c>
      <c r="S229" s="70">
        <f t="shared" si="26"/>
        <v>140</v>
      </c>
      <c r="T229" s="67">
        <f>VLOOKUP(D229,Hoja1!$G$5:$K$961,5,FALSE)</f>
        <v>58</v>
      </c>
    </row>
    <row r="230" spans="1:20" s="67" customFormat="1">
      <c r="A230" s="66">
        <v>1</v>
      </c>
      <c r="B230" s="67" t="s">
        <v>201</v>
      </c>
      <c r="C230" s="67" t="s">
        <v>685</v>
      </c>
      <c r="D230" s="72" t="s">
        <v>686</v>
      </c>
      <c r="E230" s="69" t="s">
        <v>685</v>
      </c>
      <c r="F230" s="67" t="s">
        <v>687</v>
      </c>
      <c r="G230" s="67" t="s">
        <v>204</v>
      </c>
      <c r="H230" s="67" t="s">
        <v>205</v>
      </c>
      <c r="I230" s="67">
        <v>8</v>
      </c>
      <c r="J230" s="67" t="str">
        <f t="shared" si="23"/>
        <v>ACORA</v>
      </c>
      <c r="K230" s="67" t="s">
        <v>2175</v>
      </c>
      <c r="L230" s="67" t="str">
        <f>+VLOOKUP(D230,[2]Instituciones!$A$2:$G$1009,7,FALSE)</f>
        <v>Rural</v>
      </c>
      <c r="M230" s="70">
        <f t="shared" si="27"/>
        <v>386.4</v>
      </c>
      <c r="N230" s="67">
        <f t="shared" si="24"/>
        <v>1</v>
      </c>
      <c r="Q230" s="70">
        <f t="shared" si="25"/>
        <v>336</v>
      </c>
      <c r="S230" s="70">
        <f t="shared" si="26"/>
        <v>50.399999999999977</v>
      </c>
      <c r="T230" s="67">
        <f>VLOOKUP(D230,Hoja1!$G$5:$K$961,5,FALSE)</f>
        <v>8</v>
      </c>
    </row>
    <row r="231" spans="1:20" s="67" customFormat="1">
      <c r="A231" s="66">
        <v>2</v>
      </c>
      <c r="B231" s="67" t="s">
        <v>201</v>
      </c>
      <c r="C231" s="67" t="s">
        <v>688</v>
      </c>
      <c r="D231" s="72" t="s">
        <v>689</v>
      </c>
      <c r="E231" s="69" t="s">
        <v>688</v>
      </c>
      <c r="F231" s="67" t="s">
        <v>687</v>
      </c>
      <c r="G231" s="67" t="s">
        <v>204</v>
      </c>
      <c r="H231" s="67" t="s">
        <v>205</v>
      </c>
      <c r="I231" s="67">
        <v>10</v>
      </c>
      <c r="J231" s="67" t="str">
        <f t="shared" si="23"/>
        <v>ACORA</v>
      </c>
      <c r="K231" s="67" t="s">
        <v>2173</v>
      </c>
      <c r="L231" s="67" t="str">
        <f>+VLOOKUP(D231,[2]Instituciones!$A$2:$G$1009,7,FALSE)</f>
        <v>Rural</v>
      </c>
      <c r="M231" s="70">
        <f t="shared" si="27"/>
        <v>482.99999999999994</v>
      </c>
      <c r="N231" s="67">
        <f t="shared" si="24"/>
        <v>2</v>
      </c>
      <c r="Q231" s="70">
        <f t="shared" si="25"/>
        <v>420</v>
      </c>
      <c r="S231" s="70">
        <f t="shared" si="26"/>
        <v>62.999999999999943</v>
      </c>
      <c r="T231" s="67">
        <f>VLOOKUP(D231,Hoja1!$G$5:$K$961,5,FALSE)</f>
        <v>10</v>
      </c>
    </row>
    <row r="232" spans="1:20" s="67" customFormat="1">
      <c r="A232" s="66">
        <v>3</v>
      </c>
      <c r="B232" s="67" t="s">
        <v>201</v>
      </c>
      <c r="C232" s="67" t="s">
        <v>690</v>
      </c>
      <c r="D232" s="72" t="s">
        <v>691</v>
      </c>
      <c r="E232" s="69" t="s">
        <v>692</v>
      </c>
      <c r="F232" s="67" t="s">
        <v>687</v>
      </c>
      <c r="G232" s="67" t="s">
        <v>204</v>
      </c>
      <c r="H232" s="67" t="s">
        <v>205</v>
      </c>
      <c r="I232" s="67">
        <v>5</v>
      </c>
      <c r="J232" s="67" t="str">
        <f t="shared" si="23"/>
        <v>ACORA</v>
      </c>
      <c r="K232" s="67" t="s">
        <v>2173</v>
      </c>
      <c r="L232" s="67" t="str">
        <f>+VLOOKUP(D232,[2]Instituciones!$A$2:$G$1009,7,FALSE)</f>
        <v>Rural</v>
      </c>
      <c r="M232" s="70">
        <f t="shared" si="27"/>
        <v>241.49999999999997</v>
      </c>
      <c r="N232" s="67">
        <f t="shared" si="24"/>
        <v>3</v>
      </c>
      <c r="Q232" s="70">
        <f t="shared" si="25"/>
        <v>210</v>
      </c>
      <c r="S232" s="70">
        <f t="shared" si="26"/>
        <v>31.499999999999972</v>
      </c>
      <c r="T232" s="67">
        <f>VLOOKUP(D232,Hoja1!$G$5:$K$961,5,FALSE)</f>
        <v>5</v>
      </c>
    </row>
    <row r="233" spans="1:20" s="67" customFormat="1">
      <c r="A233" s="66">
        <v>4</v>
      </c>
      <c r="B233" s="67" t="s">
        <v>201</v>
      </c>
      <c r="C233" s="67" t="s">
        <v>693</v>
      </c>
      <c r="D233" s="72" t="s">
        <v>694</v>
      </c>
      <c r="E233" s="69" t="s">
        <v>695</v>
      </c>
      <c r="F233" s="67" t="s">
        <v>687</v>
      </c>
      <c r="G233" s="67" t="s">
        <v>204</v>
      </c>
      <c r="H233" s="67" t="s">
        <v>205</v>
      </c>
      <c r="I233" s="67">
        <v>5</v>
      </c>
      <c r="J233" s="67" t="str">
        <f t="shared" si="23"/>
        <v>ACORA</v>
      </c>
      <c r="K233" s="67" t="s">
        <v>2173</v>
      </c>
      <c r="L233" s="67" t="str">
        <f>+VLOOKUP(D233,[2]Instituciones!$A$2:$G$1009,7,FALSE)</f>
        <v>Rural</v>
      </c>
      <c r="M233" s="70">
        <f t="shared" si="27"/>
        <v>241.49999999999997</v>
      </c>
      <c r="N233" s="67">
        <f t="shared" si="24"/>
        <v>4</v>
      </c>
      <c r="Q233" s="70">
        <f t="shared" si="25"/>
        <v>210</v>
      </c>
      <c r="S233" s="70">
        <f t="shared" si="26"/>
        <v>31.499999999999972</v>
      </c>
      <c r="T233" s="67">
        <f>VLOOKUP(D233,Hoja1!$G$5:$K$961,5,FALSE)</f>
        <v>5</v>
      </c>
    </row>
    <row r="234" spans="1:20" s="67" customFormat="1">
      <c r="A234" s="66">
        <v>5</v>
      </c>
      <c r="B234" s="67" t="s">
        <v>201</v>
      </c>
      <c r="C234" s="67" t="s">
        <v>1916</v>
      </c>
      <c r="D234" s="72" t="s">
        <v>696</v>
      </c>
      <c r="E234" s="69" t="s">
        <v>697</v>
      </c>
      <c r="F234" s="67" t="s">
        <v>687</v>
      </c>
      <c r="G234" s="67" t="s">
        <v>204</v>
      </c>
      <c r="H234" s="67" t="s">
        <v>205</v>
      </c>
      <c r="I234" s="67">
        <v>6</v>
      </c>
      <c r="J234" s="67" t="str">
        <f t="shared" si="23"/>
        <v>ACORA</v>
      </c>
      <c r="K234" s="67" t="s">
        <v>2173</v>
      </c>
      <c r="L234" s="67" t="str">
        <f>+VLOOKUP(D234,[2]Instituciones!$A$2:$G$1009,7,FALSE)</f>
        <v>Rural</v>
      </c>
      <c r="M234" s="70">
        <f t="shared" si="27"/>
        <v>289.79999999999995</v>
      </c>
      <c r="N234" s="67">
        <f t="shared" si="24"/>
        <v>5</v>
      </c>
      <c r="Q234" s="70">
        <f t="shared" si="25"/>
        <v>252</v>
      </c>
      <c r="S234" s="70">
        <f t="shared" si="26"/>
        <v>37.799999999999955</v>
      </c>
      <c r="T234" s="67">
        <f>VLOOKUP(D234,Hoja1!$G$5:$K$961,5,FALSE)</f>
        <v>6</v>
      </c>
    </row>
    <row r="235" spans="1:20" s="67" customFormat="1">
      <c r="A235" s="66">
        <v>6</v>
      </c>
      <c r="B235" s="67" t="s">
        <v>201</v>
      </c>
      <c r="C235" s="67" t="s">
        <v>201</v>
      </c>
      <c r="D235" s="72" t="s">
        <v>698</v>
      </c>
      <c r="E235" s="69" t="s">
        <v>699</v>
      </c>
      <c r="F235" s="67" t="s">
        <v>687</v>
      </c>
      <c r="G235" s="67" t="s">
        <v>204</v>
      </c>
      <c r="H235" s="67" t="s">
        <v>205</v>
      </c>
      <c r="I235" s="67">
        <v>10</v>
      </c>
      <c r="J235" s="67" t="str">
        <f t="shared" si="23"/>
        <v>ACORA</v>
      </c>
      <c r="K235" s="67" t="s">
        <v>2173</v>
      </c>
      <c r="L235" s="67" t="str">
        <f>+VLOOKUP(D235,[2]Instituciones!$A$2:$G$1009,7,FALSE)</f>
        <v>Urbana</v>
      </c>
      <c r="M235" s="70">
        <f t="shared" si="27"/>
        <v>482.99999999999994</v>
      </c>
      <c r="N235" s="67">
        <f t="shared" si="24"/>
        <v>6</v>
      </c>
      <c r="Q235" s="70">
        <f t="shared" si="25"/>
        <v>420</v>
      </c>
      <c r="S235" s="70">
        <f t="shared" si="26"/>
        <v>62.999999999999943</v>
      </c>
      <c r="T235" s="67">
        <f>VLOOKUP(D235,Hoja1!$G$5:$K$961,5,FALSE)</f>
        <v>10</v>
      </c>
    </row>
    <row r="236" spans="1:20" s="67" customFormat="1">
      <c r="A236" s="66">
        <v>7</v>
      </c>
      <c r="B236" s="67" t="s">
        <v>201</v>
      </c>
      <c r="C236" s="67" t="s">
        <v>246</v>
      </c>
      <c r="D236" s="72" t="s">
        <v>700</v>
      </c>
      <c r="E236" s="69" t="s">
        <v>701</v>
      </c>
      <c r="F236" s="67" t="s">
        <v>687</v>
      </c>
      <c r="G236" s="67" t="s">
        <v>204</v>
      </c>
      <c r="H236" s="67" t="s">
        <v>205</v>
      </c>
      <c r="I236" s="67">
        <v>5</v>
      </c>
      <c r="J236" s="67" t="str">
        <f t="shared" si="23"/>
        <v>ACORA</v>
      </c>
      <c r="K236" s="67" t="s">
        <v>2173</v>
      </c>
      <c r="L236" s="67" t="str">
        <f>+VLOOKUP(D236,[2]Instituciones!$A$2:$G$1009,7,FALSE)</f>
        <v>Rural</v>
      </c>
      <c r="M236" s="70">
        <f t="shared" si="27"/>
        <v>241.49999999999997</v>
      </c>
      <c r="N236" s="67">
        <f t="shared" si="24"/>
        <v>7</v>
      </c>
      <c r="Q236" s="70">
        <f t="shared" si="25"/>
        <v>210</v>
      </c>
      <c r="S236" s="70">
        <f t="shared" si="26"/>
        <v>31.499999999999972</v>
      </c>
      <c r="T236" s="67">
        <f>VLOOKUP(D236,Hoja1!$G$5:$K$961,5,FALSE)</f>
        <v>5</v>
      </c>
    </row>
    <row r="237" spans="1:20" s="67" customFormat="1">
      <c r="A237" s="66">
        <v>8</v>
      </c>
      <c r="B237" s="67" t="s">
        <v>201</v>
      </c>
      <c r="C237" s="67" t="s">
        <v>246</v>
      </c>
      <c r="D237" s="72" t="s">
        <v>702</v>
      </c>
      <c r="E237" s="69" t="s">
        <v>703</v>
      </c>
      <c r="F237" s="67" t="s">
        <v>687</v>
      </c>
      <c r="G237" s="67" t="s">
        <v>204</v>
      </c>
      <c r="H237" s="67" t="s">
        <v>205</v>
      </c>
      <c r="I237" s="67">
        <v>8</v>
      </c>
      <c r="J237" s="67" t="str">
        <f t="shared" si="23"/>
        <v>ACORA</v>
      </c>
      <c r="K237" s="67" t="s">
        <v>2173</v>
      </c>
      <c r="L237" s="67" t="str">
        <f>+VLOOKUP(D237,[2]Instituciones!$A$2:$G$1009,7,FALSE)</f>
        <v>Rural</v>
      </c>
      <c r="M237" s="70">
        <f t="shared" si="27"/>
        <v>386.4</v>
      </c>
      <c r="N237" s="67">
        <f t="shared" si="24"/>
        <v>8</v>
      </c>
      <c r="Q237" s="70">
        <f t="shared" si="25"/>
        <v>336</v>
      </c>
      <c r="S237" s="70">
        <f t="shared" si="26"/>
        <v>50.399999999999977</v>
      </c>
      <c r="T237" s="67">
        <f>VLOOKUP(D237,Hoja1!$G$5:$K$961,5,FALSE)</f>
        <v>8</v>
      </c>
    </row>
    <row r="238" spans="1:20" s="67" customFormat="1">
      <c r="A238" s="66">
        <v>9</v>
      </c>
      <c r="B238" s="67" t="s">
        <v>201</v>
      </c>
      <c r="C238" s="67" t="s">
        <v>257</v>
      </c>
      <c r="D238" s="72" t="s">
        <v>704</v>
      </c>
      <c r="E238" s="69" t="s">
        <v>705</v>
      </c>
      <c r="F238" s="67" t="s">
        <v>687</v>
      </c>
      <c r="G238" s="67" t="s">
        <v>204</v>
      </c>
      <c r="H238" s="67" t="s">
        <v>205</v>
      </c>
      <c r="I238" s="67">
        <v>7</v>
      </c>
      <c r="J238" s="67" t="str">
        <f t="shared" si="23"/>
        <v>ACORA</v>
      </c>
      <c r="K238" s="67" t="s">
        <v>2173</v>
      </c>
      <c r="L238" s="67" t="str">
        <f>+VLOOKUP(D238,[2]Instituciones!$A$2:$G$1009,7,FALSE)</f>
        <v>Rural</v>
      </c>
      <c r="M238" s="70">
        <f t="shared" si="27"/>
        <v>338.09999999999997</v>
      </c>
      <c r="N238" s="67">
        <f t="shared" si="24"/>
        <v>9</v>
      </c>
      <c r="Q238" s="70">
        <f t="shared" si="25"/>
        <v>294</v>
      </c>
      <c r="S238" s="70">
        <f t="shared" si="26"/>
        <v>44.099999999999966</v>
      </c>
      <c r="T238" s="67">
        <f>VLOOKUP(D238,Hoja1!$G$5:$K$961,5,FALSE)</f>
        <v>7</v>
      </c>
    </row>
    <row r="239" spans="1:20" s="67" customFormat="1">
      <c r="A239" s="66">
        <v>10</v>
      </c>
      <c r="B239" s="67" t="s">
        <v>201</v>
      </c>
      <c r="C239" s="67" t="s">
        <v>303</v>
      </c>
      <c r="D239" s="72" t="s">
        <v>706</v>
      </c>
      <c r="E239" s="69" t="s">
        <v>303</v>
      </c>
      <c r="F239" s="67" t="s">
        <v>687</v>
      </c>
      <c r="G239" s="67" t="s">
        <v>204</v>
      </c>
      <c r="H239" s="67" t="s">
        <v>205</v>
      </c>
      <c r="I239" s="67">
        <v>5</v>
      </c>
      <c r="J239" s="67" t="str">
        <f t="shared" si="23"/>
        <v>ACORA</v>
      </c>
      <c r="K239" s="67" t="s">
        <v>2173</v>
      </c>
      <c r="L239" s="67" t="str">
        <f>+VLOOKUP(D239,[2]Instituciones!$A$2:$G$1009,7,FALSE)</f>
        <v>Rural</v>
      </c>
      <c r="M239" s="70">
        <f t="shared" si="27"/>
        <v>241.49999999999997</v>
      </c>
      <c r="N239" s="67">
        <f t="shared" si="24"/>
        <v>10</v>
      </c>
      <c r="Q239" s="70">
        <f t="shared" si="25"/>
        <v>210</v>
      </c>
      <c r="S239" s="70">
        <f t="shared" si="26"/>
        <v>31.499999999999972</v>
      </c>
      <c r="T239" s="67">
        <f>VLOOKUP(D239,Hoja1!$G$5:$K$961,5,FALSE)</f>
        <v>5</v>
      </c>
    </row>
    <row r="240" spans="1:20" s="67" customFormat="1">
      <c r="A240" s="66">
        <v>11</v>
      </c>
      <c r="B240" s="67" t="s">
        <v>201</v>
      </c>
      <c r="C240" s="67" t="s">
        <v>707</v>
      </c>
      <c r="D240" s="68" t="s">
        <v>708</v>
      </c>
      <c r="E240" s="69" t="s">
        <v>707</v>
      </c>
      <c r="F240" s="67" t="s">
        <v>687</v>
      </c>
      <c r="G240" s="67" t="s">
        <v>204</v>
      </c>
      <c r="H240" s="67" t="s">
        <v>205</v>
      </c>
      <c r="I240" s="67">
        <v>6</v>
      </c>
      <c r="J240" s="67" t="str">
        <f t="shared" si="23"/>
        <v>ACORA</v>
      </c>
      <c r="K240" s="67" t="s">
        <v>2173</v>
      </c>
      <c r="L240" s="67" t="str">
        <f>+VLOOKUP(D240,[2]Instituciones!$A$2:$G$1009,7,FALSE)</f>
        <v>Rural</v>
      </c>
      <c r="M240" s="70">
        <f t="shared" si="27"/>
        <v>289.79999999999995</v>
      </c>
      <c r="N240" s="67">
        <f t="shared" si="24"/>
        <v>11</v>
      </c>
      <c r="Q240" s="70">
        <f t="shared" si="25"/>
        <v>252</v>
      </c>
      <c r="S240" s="70">
        <f t="shared" si="26"/>
        <v>37.799999999999955</v>
      </c>
      <c r="T240" s="67">
        <f>VLOOKUP(D240,Hoja1!$G$5:$K$961,5,FALSE)</f>
        <v>6</v>
      </c>
    </row>
    <row r="241" spans="1:20" s="67" customFormat="1">
      <c r="A241" s="66">
        <v>12</v>
      </c>
      <c r="B241" s="67" t="s">
        <v>201</v>
      </c>
      <c r="C241" s="67" t="s">
        <v>1917</v>
      </c>
      <c r="D241" s="72" t="s">
        <v>1918</v>
      </c>
      <c r="E241" s="69" t="s">
        <v>1917</v>
      </c>
      <c r="F241" s="67" t="s">
        <v>687</v>
      </c>
      <c r="G241" s="67" t="s">
        <v>204</v>
      </c>
      <c r="H241" s="67" t="s">
        <v>205</v>
      </c>
      <c r="I241" s="67">
        <v>11</v>
      </c>
      <c r="J241" s="67" t="str">
        <f t="shared" si="23"/>
        <v>ACORA</v>
      </c>
      <c r="K241" s="67" t="s">
        <v>2173</v>
      </c>
      <c r="L241" s="67" t="str">
        <f>+VLOOKUP(D241,[2]Instituciones!$A$2:$G$1009,7,FALSE)</f>
        <v>Rural</v>
      </c>
      <c r="M241" s="70">
        <f t="shared" si="27"/>
        <v>531.29999999999995</v>
      </c>
      <c r="N241" s="67">
        <f t="shared" si="24"/>
        <v>12</v>
      </c>
      <c r="Q241" s="70">
        <f t="shared" si="25"/>
        <v>462</v>
      </c>
      <c r="S241" s="70">
        <f t="shared" si="26"/>
        <v>69.299999999999955</v>
      </c>
      <c r="T241" s="67">
        <f>VLOOKUP(D241,Hoja1!$G$5:$K$961,5,FALSE)</f>
        <v>11</v>
      </c>
    </row>
    <row r="242" spans="1:20" s="67" customFormat="1">
      <c r="A242" s="66">
        <v>13</v>
      </c>
      <c r="B242" s="67" t="s">
        <v>201</v>
      </c>
      <c r="C242" s="67" t="s">
        <v>715</v>
      </c>
      <c r="D242" s="72" t="s">
        <v>1919</v>
      </c>
      <c r="E242" s="69" t="s">
        <v>715</v>
      </c>
      <c r="F242" s="67" t="s">
        <v>687</v>
      </c>
      <c r="G242" s="67" t="s">
        <v>204</v>
      </c>
      <c r="H242" s="67" t="s">
        <v>205</v>
      </c>
      <c r="I242" s="67">
        <v>0</v>
      </c>
      <c r="J242" s="67" t="str">
        <f t="shared" si="23"/>
        <v>ACORA</v>
      </c>
      <c r="K242" s="67" t="s">
        <v>2173</v>
      </c>
      <c r="L242" s="67" t="str">
        <f>+VLOOKUP(D242,[2]Instituciones!$A$2:$G$1009,7,FALSE)</f>
        <v>Rural</v>
      </c>
      <c r="M242" s="70">
        <f t="shared" si="27"/>
        <v>0</v>
      </c>
      <c r="N242" s="67">
        <f t="shared" si="24"/>
        <v>13</v>
      </c>
      <c r="Q242" s="70">
        <f t="shared" si="25"/>
        <v>0</v>
      </c>
      <c r="S242" s="70">
        <f t="shared" si="26"/>
        <v>0</v>
      </c>
      <c r="T242" s="67">
        <f>VLOOKUP(D242,Hoja1!$G$5:$K$961,5,FALSE)</f>
        <v>0</v>
      </c>
    </row>
    <row r="243" spans="1:20" s="67" customFormat="1">
      <c r="A243" s="66">
        <v>14</v>
      </c>
      <c r="B243" s="67" t="s">
        <v>201</v>
      </c>
      <c r="C243" s="67" t="s">
        <v>228</v>
      </c>
      <c r="D243" s="72" t="s">
        <v>709</v>
      </c>
      <c r="E243" s="69" t="s">
        <v>710</v>
      </c>
      <c r="F243" s="67" t="s">
        <v>687</v>
      </c>
      <c r="G243" s="67" t="s">
        <v>204</v>
      </c>
      <c r="H243" s="67" t="s">
        <v>205</v>
      </c>
      <c r="I243" s="67">
        <v>8</v>
      </c>
      <c r="J243" s="67" t="str">
        <f t="shared" si="23"/>
        <v>ACORA</v>
      </c>
      <c r="K243" s="67" t="s">
        <v>2173</v>
      </c>
      <c r="L243" s="67" t="str">
        <f>+VLOOKUP(D243,[2]Instituciones!$A$2:$G$1009,7,FALSE)</f>
        <v>Rural</v>
      </c>
      <c r="M243" s="70">
        <f t="shared" si="27"/>
        <v>386.4</v>
      </c>
      <c r="N243" s="67">
        <f t="shared" si="24"/>
        <v>14</v>
      </c>
      <c r="Q243" s="70">
        <f t="shared" si="25"/>
        <v>336</v>
      </c>
      <c r="S243" s="70">
        <f t="shared" si="26"/>
        <v>50.399999999999977</v>
      </c>
      <c r="T243" s="67">
        <f>VLOOKUP(D243,Hoja1!$G$5:$K$961,5,FALSE)</f>
        <v>8</v>
      </c>
    </row>
    <row r="244" spans="1:20" s="67" customFormat="1">
      <c r="A244" s="66">
        <v>15</v>
      </c>
      <c r="B244" s="67" t="s">
        <v>201</v>
      </c>
      <c r="C244" s="67" t="s">
        <v>711</v>
      </c>
      <c r="D244" s="72" t="s">
        <v>712</v>
      </c>
      <c r="E244" s="69" t="s">
        <v>711</v>
      </c>
      <c r="F244" s="67" t="s">
        <v>687</v>
      </c>
      <c r="G244" s="67" t="s">
        <v>204</v>
      </c>
      <c r="H244" s="67" t="s">
        <v>205</v>
      </c>
      <c r="I244" s="67">
        <v>6</v>
      </c>
      <c r="J244" s="67" t="str">
        <f t="shared" si="23"/>
        <v>ACORA</v>
      </c>
      <c r="K244" s="67" t="s">
        <v>2173</v>
      </c>
      <c r="L244" s="67" t="str">
        <f>+VLOOKUP(D244,[2]Instituciones!$A$2:$G$1009,7,FALSE)</f>
        <v>Rural</v>
      </c>
      <c r="M244" s="70">
        <f t="shared" si="27"/>
        <v>289.79999999999995</v>
      </c>
      <c r="N244" s="67">
        <f t="shared" si="24"/>
        <v>15</v>
      </c>
      <c r="Q244" s="70">
        <f t="shared" si="25"/>
        <v>252</v>
      </c>
      <c r="S244" s="70">
        <f t="shared" si="26"/>
        <v>37.799999999999955</v>
      </c>
      <c r="T244" s="67">
        <f>VLOOKUP(D244,Hoja1!$G$5:$K$961,5,FALSE)</f>
        <v>6</v>
      </c>
    </row>
    <row r="245" spans="1:20" s="67" customFormat="1">
      <c r="A245" s="66">
        <v>16</v>
      </c>
      <c r="B245" s="67" t="s">
        <v>201</v>
      </c>
      <c r="C245" s="67" t="s">
        <v>690</v>
      </c>
      <c r="D245" s="72" t="s">
        <v>713</v>
      </c>
      <c r="E245" s="69" t="s">
        <v>690</v>
      </c>
      <c r="F245" s="67" t="s">
        <v>687</v>
      </c>
      <c r="G245" s="67" t="s">
        <v>204</v>
      </c>
      <c r="H245" s="67" t="s">
        <v>205</v>
      </c>
      <c r="I245" s="67">
        <v>7</v>
      </c>
      <c r="J245" s="67" t="str">
        <f t="shared" si="23"/>
        <v>ACORA</v>
      </c>
      <c r="K245" s="67" t="s">
        <v>2173</v>
      </c>
      <c r="L245" s="67" t="str">
        <f>+VLOOKUP(D245,[2]Instituciones!$A$2:$G$1009,7,FALSE)</f>
        <v>Rural</v>
      </c>
      <c r="M245" s="70">
        <f t="shared" si="27"/>
        <v>338.09999999999997</v>
      </c>
      <c r="N245" s="67">
        <f t="shared" si="24"/>
        <v>16</v>
      </c>
      <c r="Q245" s="70">
        <f t="shared" si="25"/>
        <v>294</v>
      </c>
      <c r="S245" s="70">
        <f t="shared" si="26"/>
        <v>44.099999999999966</v>
      </c>
      <c r="T245" s="67">
        <f>VLOOKUP(D245,Hoja1!$G$5:$K$961,5,FALSE)</f>
        <v>7</v>
      </c>
    </row>
    <row r="246" spans="1:20" s="67" customFormat="1">
      <c r="A246" s="66">
        <v>17</v>
      </c>
      <c r="B246" s="67" t="s">
        <v>201</v>
      </c>
      <c r="C246" s="67" t="s">
        <v>260</v>
      </c>
      <c r="D246" s="72" t="s">
        <v>714</v>
      </c>
      <c r="E246" s="69" t="s">
        <v>260</v>
      </c>
      <c r="F246" s="67" t="s">
        <v>687</v>
      </c>
      <c r="G246" s="67" t="s">
        <v>204</v>
      </c>
      <c r="H246" s="67" t="s">
        <v>205</v>
      </c>
      <c r="I246" s="67">
        <v>9</v>
      </c>
      <c r="J246" s="67" t="str">
        <f t="shared" si="23"/>
        <v>ACORA</v>
      </c>
      <c r="K246" s="67" t="s">
        <v>2173</v>
      </c>
      <c r="L246" s="67" t="str">
        <f>+VLOOKUP(D246,[2]Instituciones!$A$2:$G$1009,7,FALSE)</f>
        <v>Rural</v>
      </c>
      <c r="M246" s="70">
        <f t="shared" si="27"/>
        <v>434.7</v>
      </c>
      <c r="N246" s="67">
        <f t="shared" si="24"/>
        <v>17</v>
      </c>
      <c r="Q246" s="70">
        <f t="shared" si="25"/>
        <v>378</v>
      </c>
      <c r="S246" s="70">
        <f t="shared" si="26"/>
        <v>56.699999999999989</v>
      </c>
      <c r="T246" s="67">
        <f>VLOOKUP(D246,Hoja1!$G$5:$K$961,5,FALSE)</f>
        <v>9</v>
      </c>
    </row>
    <row r="247" spans="1:20" s="67" customFormat="1">
      <c r="A247" s="66">
        <v>18</v>
      </c>
      <c r="B247" s="67" t="s">
        <v>201</v>
      </c>
      <c r="C247" s="67" t="s">
        <v>715</v>
      </c>
      <c r="D247" s="72" t="s">
        <v>716</v>
      </c>
      <c r="E247" s="69" t="s">
        <v>717</v>
      </c>
      <c r="F247" s="67" t="s">
        <v>687</v>
      </c>
      <c r="G247" s="67" t="s">
        <v>204</v>
      </c>
      <c r="H247" s="67" t="s">
        <v>205</v>
      </c>
      <c r="I247" s="67">
        <v>5</v>
      </c>
      <c r="J247" s="67" t="str">
        <f t="shared" si="23"/>
        <v>ACORA</v>
      </c>
      <c r="K247" s="67" t="s">
        <v>2173</v>
      </c>
      <c r="L247" s="67" t="str">
        <f>+VLOOKUP(D247,[2]Instituciones!$A$2:$G$1009,7,FALSE)</f>
        <v>Rural</v>
      </c>
      <c r="M247" s="70">
        <f t="shared" si="27"/>
        <v>241.49999999999997</v>
      </c>
      <c r="N247" s="67">
        <f t="shared" si="24"/>
        <v>18</v>
      </c>
      <c r="Q247" s="70">
        <f t="shared" si="25"/>
        <v>210</v>
      </c>
      <c r="S247" s="70">
        <f t="shared" si="26"/>
        <v>31.499999999999972</v>
      </c>
      <c r="T247" s="67">
        <f>VLOOKUP(D247,Hoja1!$G$5:$K$961,5,FALSE)</f>
        <v>5</v>
      </c>
    </row>
    <row r="248" spans="1:20" s="67" customFormat="1">
      <c r="A248" s="66">
        <v>19</v>
      </c>
      <c r="B248" s="67" t="s">
        <v>201</v>
      </c>
      <c r="C248" s="67" t="s">
        <v>212</v>
      </c>
      <c r="D248" s="72" t="s">
        <v>718</v>
      </c>
      <c r="E248" s="69" t="s">
        <v>719</v>
      </c>
      <c r="F248" s="67" t="s">
        <v>687</v>
      </c>
      <c r="G248" s="67" t="s">
        <v>204</v>
      </c>
      <c r="H248" s="67" t="s">
        <v>205</v>
      </c>
      <c r="I248" s="67">
        <v>7</v>
      </c>
      <c r="J248" s="67" t="str">
        <f t="shared" si="23"/>
        <v>ACORA</v>
      </c>
      <c r="K248" s="67" t="s">
        <v>2173</v>
      </c>
      <c r="L248" s="67" t="str">
        <f>+VLOOKUP(D248,[2]Instituciones!$A$2:$G$1009,7,FALSE)</f>
        <v>Rural</v>
      </c>
      <c r="M248" s="70">
        <f t="shared" si="27"/>
        <v>338.09999999999997</v>
      </c>
      <c r="N248" s="67">
        <f t="shared" si="24"/>
        <v>19</v>
      </c>
      <c r="Q248" s="70">
        <f t="shared" si="25"/>
        <v>294</v>
      </c>
      <c r="S248" s="70">
        <f t="shared" si="26"/>
        <v>44.099999999999966</v>
      </c>
      <c r="T248" s="67">
        <f>VLOOKUP(D248,Hoja1!$G$5:$K$961,5,FALSE)</f>
        <v>7</v>
      </c>
    </row>
    <row r="249" spans="1:20" s="67" customFormat="1">
      <c r="A249" s="66">
        <v>20</v>
      </c>
      <c r="B249" s="67" t="s">
        <v>201</v>
      </c>
      <c r="C249" s="67" t="s">
        <v>720</v>
      </c>
      <c r="D249" s="72" t="s">
        <v>721</v>
      </c>
      <c r="E249" s="69" t="s">
        <v>722</v>
      </c>
      <c r="F249" s="67" t="s">
        <v>687</v>
      </c>
      <c r="G249" s="67" t="s">
        <v>204</v>
      </c>
      <c r="H249" s="67" t="s">
        <v>205</v>
      </c>
      <c r="I249" s="67">
        <v>11</v>
      </c>
      <c r="J249" s="67" t="str">
        <f t="shared" si="23"/>
        <v>ACORA</v>
      </c>
      <c r="K249" s="67" t="s">
        <v>2173</v>
      </c>
      <c r="L249" s="67" t="str">
        <f>+VLOOKUP(D249,[2]Instituciones!$A$2:$G$1009,7,FALSE)</f>
        <v>Rural</v>
      </c>
      <c r="M249" s="70">
        <f t="shared" si="27"/>
        <v>531.29999999999995</v>
      </c>
      <c r="N249" s="67">
        <f t="shared" si="24"/>
        <v>20</v>
      </c>
      <c r="Q249" s="70">
        <f t="shared" si="25"/>
        <v>462</v>
      </c>
      <c r="S249" s="70">
        <f t="shared" si="26"/>
        <v>69.299999999999955</v>
      </c>
      <c r="T249" s="67">
        <f>VLOOKUP(D249,Hoja1!$G$5:$K$961,5,FALSE)</f>
        <v>11</v>
      </c>
    </row>
    <row r="250" spans="1:20" s="67" customFormat="1">
      <c r="A250" s="66">
        <v>21</v>
      </c>
      <c r="B250" s="67" t="s">
        <v>201</v>
      </c>
      <c r="C250" s="67" t="s">
        <v>732</v>
      </c>
      <c r="D250" s="72" t="s">
        <v>1920</v>
      </c>
      <c r="E250" s="69" t="s">
        <v>1921</v>
      </c>
      <c r="F250" s="67" t="s">
        <v>687</v>
      </c>
      <c r="G250" s="67" t="s">
        <v>204</v>
      </c>
      <c r="H250" s="67" t="s">
        <v>205</v>
      </c>
      <c r="I250" s="67">
        <v>7</v>
      </c>
      <c r="J250" s="67" t="str">
        <f t="shared" si="23"/>
        <v>ACORA</v>
      </c>
      <c r="K250" s="67" t="s">
        <v>2173</v>
      </c>
      <c r="L250" s="67" t="str">
        <f>+VLOOKUP(D250,[2]Instituciones!$A$2:$G$1009,7,FALSE)</f>
        <v>Rural</v>
      </c>
      <c r="M250" s="70">
        <f t="shared" si="27"/>
        <v>338.09999999999997</v>
      </c>
      <c r="N250" s="67">
        <f t="shared" si="24"/>
        <v>21</v>
      </c>
      <c r="Q250" s="70">
        <f t="shared" si="25"/>
        <v>294</v>
      </c>
      <c r="S250" s="70">
        <f t="shared" si="26"/>
        <v>44.099999999999966</v>
      </c>
      <c r="T250" s="67">
        <f>VLOOKUP(D250,Hoja1!$G$5:$K$961,5,FALSE)</f>
        <v>7</v>
      </c>
    </row>
    <row r="251" spans="1:20" s="67" customFormat="1">
      <c r="A251" s="66">
        <v>22</v>
      </c>
      <c r="B251" s="67" t="s">
        <v>201</v>
      </c>
      <c r="C251" s="67" t="s">
        <v>723</v>
      </c>
      <c r="D251" s="72" t="s">
        <v>724</v>
      </c>
      <c r="E251" s="69" t="s">
        <v>725</v>
      </c>
      <c r="F251" s="67" t="s">
        <v>687</v>
      </c>
      <c r="G251" s="67" t="s">
        <v>204</v>
      </c>
      <c r="H251" s="67" t="s">
        <v>205</v>
      </c>
      <c r="I251" s="67">
        <v>7</v>
      </c>
      <c r="J251" s="67" t="str">
        <f t="shared" si="23"/>
        <v>ACORA</v>
      </c>
      <c r="K251" s="67" t="s">
        <v>2173</v>
      </c>
      <c r="L251" s="67" t="str">
        <f>+VLOOKUP(D251,[2]Instituciones!$A$2:$G$1009,7,FALSE)</f>
        <v>Rural</v>
      </c>
      <c r="M251" s="70">
        <f t="shared" si="27"/>
        <v>338.09999999999997</v>
      </c>
      <c r="N251" s="67">
        <f t="shared" si="24"/>
        <v>22</v>
      </c>
      <c r="Q251" s="70">
        <f t="shared" si="25"/>
        <v>294</v>
      </c>
      <c r="S251" s="70">
        <f t="shared" si="26"/>
        <v>44.099999999999966</v>
      </c>
      <c r="T251" s="67">
        <f>VLOOKUP(D251,Hoja1!$G$5:$K$961,5,FALSE)</f>
        <v>7</v>
      </c>
    </row>
    <row r="252" spans="1:20" s="67" customFormat="1">
      <c r="A252" s="66">
        <v>23</v>
      </c>
      <c r="B252" s="67" t="s">
        <v>201</v>
      </c>
      <c r="C252" s="67" t="s">
        <v>726</v>
      </c>
      <c r="D252" s="72" t="s">
        <v>727</v>
      </c>
      <c r="E252" s="69" t="s">
        <v>728</v>
      </c>
      <c r="F252" s="67" t="s">
        <v>687</v>
      </c>
      <c r="G252" s="67" t="s">
        <v>204</v>
      </c>
      <c r="H252" s="67" t="s">
        <v>205</v>
      </c>
      <c r="I252" s="67">
        <v>9</v>
      </c>
      <c r="J252" s="67" t="str">
        <f t="shared" si="23"/>
        <v>ACORA</v>
      </c>
      <c r="K252" s="67" t="s">
        <v>2173</v>
      </c>
      <c r="L252" s="67" t="str">
        <f>+VLOOKUP(D252,[2]Instituciones!$A$2:$G$1009,7,FALSE)</f>
        <v>Rural</v>
      </c>
      <c r="M252" s="70">
        <f t="shared" si="27"/>
        <v>434.7</v>
      </c>
      <c r="N252" s="67">
        <f t="shared" si="24"/>
        <v>23</v>
      </c>
      <c r="Q252" s="70">
        <f t="shared" si="25"/>
        <v>378</v>
      </c>
      <c r="S252" s="70">
        <f t="shared" si="26"/>
        <v>56.699999999999989</v>
      </c>
      <c r="T252" s="67">
        <f>VLOOKUP(D252,Hoja1!$G$5:$K$961,5,FALSE)</f>
        <v>9</v>
      </c>
    </row>
    <row r="253" spans="1:20" s="67" customFormat="1">
      <c r="A253" s="66">
        <v>24</v>
      </c>
      <c r="B253" s="67" t="s">
        <v>201</v>
      </c>
      <c r="C253" s="67" t="s">
        <v>729</v>
      </c>
      <c r="D253" s="72" t="s">
        <v>730</v>
      </c>
      <c r="E253" s="69" t="s">
        <v>731</v>
      </c>
      <c r="F253" s="67" t="s">
        <v>687</v>
      </c>
      <c r="G253" s="67" t="s">
        <v>204</v>
      </c>
      <c r="H253" s="67" t="s">
        <v>205</v>
      </c>
      <c r="I253" s="67">
        <v>6</v>
      </c>
      <c r="J253" s="67" t="str">
        <f t="shared" si="23"/>
        <v>ACORA</v>
      </c>
      <c r="K253" s="67" t="s">
        <v>2173</v>
      </c>
      <c r="L253" s="67" t="str">
        <f>+VLOOKUP(D253,[2]Instituciones!$A$2:$G$1009,7,FALSE)</f>
        <v>Rural</v>
      </c>
      <c r="M253" s="70">
        <f t="shared" si="27"/>
        <v>289.79999999999995</v>
      </c>
      <c r="N253" s="67">
        <f t="shared" si="24"/>
        <v>24</v>
      </c>
      <c r="Q253" s="70">
        <f t="shared" si="25"/>
        <v>252</v>
      </c>
      <c r="S253" s="70">
        <f t="shared" si="26"/>
        <v>37.799999999999955</v>
      </c>
      <c r="T253" s="67">
        <f>VLOOKUP(D253,Hoja1!$G$5:$K$961,5,FALSE)</f>
        <v>6</v>
      </c>
    </row>
    <row r="254" spans="1:20" s="67" customFormat="1">
      <c r="A254" s="66">
        <v>25</v>
      </c>
      <c r="B254" s="67" t="s">
        <v>201</v>
      </c>
      <c r="C254" s="67" t="s">
        <v>265</v>
      </c>
      <c r="D254" s="72" t="s">
        <v>733</v>
      </c>
      <c r="E254" s="69" t="s">
        <v>734</v>
      </c>
      <c r="F254" s="67" t="s">
        <v>687</v>
      </c>
      <c r="G254" s="67" t="s">
        <v>204</v>
      </c>
      <c r="H254" s="67" t="s">
        <v>205</v>
      </c>
      <c r="I254" s="67">
        <v>3</v>
      </c>
      <c r="J254" s="67" t="str">
        <f t="shared" si="23"/>
        <v>ACORA</v>
      </c>
      <c r="K254" s="67" t="s">
        <v>2173</v>
      </c>
      <c r="L254" s="67" t="str">
        <f>+VLOOKUP(D254,[2]Instituciones!$A$2:$G$1009,7,FALSE)</f>
        <v>Rural</v>
      </c>
      <c r="M254" s="70">
        <f t="shared" si="27"/>
        <v>144.89999999999998</v>
      </c>
      <c r="N254" s="67">
        <f t="shared" si="24"/>
        <v>25</v>
      </c>
      <c r="Q254" s="70">
        <f t="shared" si="25"/>
        <v>126</v>
      </c>
      <c r="S254" s="70">
        <f t="shared" si="26"/>
        <v>18.899999999999977</v>
      </c>
      <c r="T254" s="67">
        <f>VLOOKUP(D254,Hoja1!$G$5:$K$961,5,FALSE)</f>
        <v>3</v>
      </c>
    </row>
    <row r="255" spans="1:20" s="67" customFormat="1">
      <c r="A255" s="66">
        <v>26</v>
      </c>
      <c r="B255" s="67" t="s">
        <v>201</v>
      </c>
      <c r="C255" s="67" t="s">
        <v>735</v>
      </c>
      <c r="D255" s="72" t="s">
        <v>736</v>
      </c>
      <c r="E255" s="69" t="s">
        <v>735</v>
      </c>
      <c r="F255" s="67" t="s">
        <v>687</v>
      </c>
      <c r="G255" s="67" t="s">
        <v>204</v>
      </c>
      <c r="H255" s="67" t="s">
        <v>205</v>
      </c>
      <c r="I255" s="67">
        <v>8</v>
      </c>
      <c r="J255" s="67" t="str">
        <f t="shared" si="23"/>
        <v>ACORA</v>
      </c>
      <c r="K255" s="67" t="s">
        <v>2173</v>
      </c>
      <c r="L255" s="67" t="str">
        <f>+VLOOKUP(D255,[2]Instituciones!$A$2:$G$1009,7,FALSE)</f>
        <v>Rural</v>
      </c>
      <c r="M255" s="70">
        <f t="shared" si="27"/>
        <v>386.4</v>
      </c>
      <c r="N255" s="67">
        <f t="shared" si="24"/>
        <v>26</v>
      </c>
      <c r="Q255" s="70">
        <f t="shared" si="25"/>
        <v>336</v>
      </c>
      <c r="S255" s="70">
        <f t="shared" si="26"/>
        <v>50.399999999999977</v>
      </c>
      <c r="T255" s="67">
        <f>VLOOKUP(D255,Hoja1!$G$5:$K$961,5,FALSE)</f>
        <v>8</v>
      </c>
    </row>
    <row r="256" spans="1:20" s="67" customFormat="1">
      <c r="A256" s="66">
        <v>27</v>
      </c>
      <c r="B256" s="67" t="s">
        <v>201</v>
      </c>
      <c r="C256" s="67" t="s">
        <v>260</v>
      </c>
      <c r="D256" s="72" t="s">
        <v>737</v>
      </c>
      <c r="E256" s="69" t="s">
        <v>738</v>
      </c>
      <c r="F256" s="67" t="s">
        <v>687</v>
      </c>
      <c r="G256" s="67" t="s">
        <v>204</v>
      </c>
      <c r="H256" s="67" t="s">
        <v>205</v>
      </c>
      <c r="I256" s="67">
        <v>6</v>
      </c>
      <c r="J256" s="67" t="str">
        <f t="shared" si="23"/>
        <v>ACORA</v>
      </c>
      <c r="K256" s="67" t="s">
        <v>2173</v>
      </c>
      <c r="L256" s="67" t="str">
        <f>+VLOOKUP(D256,[2]Instituciones!$A$2:$G$1009,7,FALSE)</f>
        <v>Rural</v>
      </c>
      <c r="M256" s="70">
        <f t="shared" si="27"/>
        <v>289.79999999999995</v>
      </c>
      <c r="N256" s="67">
        <f t="shared" si="24"/>
        <v>27</v>
      </c>
      <c r="Q256" s="70">
        <f t="shared" si="25"/>
        <v>252</v>
      </c>
      <c r="S256" s="70">
        <f t="shared" si="26"/>
        <v>37.799999999999955</v>
      </c>
      <c r="T256" s="67">
        <f>VLOOKUP(D256,Hoja1!$G$5:$K$961,5,FALSE)</f>
        <v>6</v>
      </c>
    </row>
    <row r="257" spans="1:20" s="67" customFormat="1">
      <c r="A257" s="66">
        <v>28</v>
      </c>
      <c r="B257" s="67" t="s">
        <v>201</v>
      </c>
      <c r="C257" s="67" t="s">
        <v>295</v>
      </c>
      <c r="D257" s="72" t="s">
        <v>739</v>
      </c>
      <c r="E257" s="69" t="s">
        <v>295</v>
      </c>
      <c r="F257" s="67" t="s">
        <v>687</v>
      </c>
      <c r="G257" s="67" t="s">
        <v>204</v>
      </c>
      <c r="H257" s="67" t="s">
        <v>205</v>
      </c>
      <c r="I257" s="67">
        <v>9</v>
      </c>
      <c r="J257" s="67" t="str">
        <f t="shared" si="23"/>
        <v>ACORA</v>
      </c>
      <c r="K257" s="67" t="s">
        <v>2173</v>
      </c>
      <c r="L257" s="67" t="str">
        <f>+VLOOKUP(D257,[2]Instituciones!$A$2:$G$1009,7,FALSE)</f>
        <v>Rural</v>
      </c>
      <c r="M257" s="70">
        <f t="shared" si="27"/>
        <v>434.7</v>
      </c>
      <c r="N257" s="67">
        <f t="shared" si="24"/>
        <v>28</v>
      </c>
      <c r="Q257" s="70">
        <f t="shared" si="25"/>
        <v>378</v>
      </c>
      <c r="S257" s="70">
        <f t="shared" si="26"/>
        <v>56.699999999999989</v>
      </c>
      <c r="T257" s="67">
        <f>VLOOKUP(D257,Hoja1!$G$5:$K$961,5,FALSE)</f>
        <v>9</v>
      </c>
    </row>
    <row r="258" spans="1:20" s="67" customFormat="1">
      <c r="A258" s="66">
        <v>29</v>
      </c>
      <c r="B258" s="67" t="s">
        <v>201</v>
      </c>
      <c r="C258" s="67" t="s">
        <v>208</v>
      </c>
      <c r="D258" s="72" t="s">
        <v>740</v>
      </c>
      <c r="E258" s="69" t="s">
        <v>741</v>
      </c>
      <c r="F258" s="67" t="s">
        <v>687</v>
      </c>
      <c r="G258" s="67" t="s">
        <v>204</v>
      </c>
      <c r="H258" s="67" t="s">
        <v>205</v>
      </c>
      <c r="I258" s="67">
        <v>8</v>
      </c>
      <c r="J258" s="67" t="str">
        <f t="shared" si="23"/>
        <v>ACORA</v>
      </c>
      <c r="K258" s="67" t="s">
        <v>2173</v>
      </c>
      <c r="L258" s="67" t="str">
        <f>+VLOOKUP(D258,[2]Instituciones!$A$2:$G$1009,7,FALSE)</f>
        <v>Rural</v>
      </c>
      <c r="M258" s="70">
        <f t="shared" si="27"/>
        <v>386.4</v>
      </c>
      <c r="N258" s="67">
        <f t="shared" si="24"/>
        <v>29</v>
      </c>
      <c r="Q258" s="70">
        <f t="shared" si="25"/>
        <v>336</v>
      </c>
      <c r="S258" s="70">
        <f t="shared" si="26"/>
        <v>50.399999999999977</v>
      </c>
      <c r="T258" s="67">
        <f>VLOOKUP(D258,Hoja1!$G$5:$K$961,5,FALSE)</f>
        <v>8</v>
      </c>
    </row>
    <row r="259" spans="1:20" s="67" customFormat="1">
      <c r="A259" s="66">
        <v>30</v>
      </c>
      <c r="B259" s="67" t="s">
        <v>201</v>
      </c>
      <c r="C259" s="67" t="s">
        <v>742</v>
      </c>
      <c r="D259" s="72" t="s">
        <v>743</v>
      </c>
      <c r="E259" s="69" t="s">
        <v>742</v>
      </c>
      <c r="F259" s="67" t="s">
        <v>687</v>
      </c>
      <c r="G259" s="67" t="s">
        <v>204</v>
      </c>
      <c r="H259" s="67" t="s">
        <v>205</v>
      </c>
      <c r="I259" s="67">
        <v>9</v>
      </c>
      <c r="J259" s="67" t="str">
        <f t="shared" ref="J259:J322" si="28">+B259</f>
        <v>ACORA</v>
      </c>
      <c r="K259" s="67" t="s">
        <v>2173</v>
      </c>
      <c r="L259" s="67" t="str">
        <f>+VLOOKUP(D259,[2]Instituciones!$A$2:$G$1009,7,FALSE)</f>
        <v>Rural</v>
      </c>
      <c r="M259" s="70">
        <f t="shared" si="27"/>
        <v>434.7</v>
      </c>
      <c r="N259" s="67">
        <f t="shared" ref="N259:N322" si="29">+A259</f>
        <v>30</v>
      </c>
      <c r="Q259" s="70">
        <f t="shared" ref="Q259:Q322" si="30">+IF(K259="Rural",I259*2*12,IF(K259="Rural 1",I259*3.5*12,IF(K259="Rural 2",I259*3*12,IF(K259="Rural 3",I259*2.5*12,IF(K259="Urbana",I259*1.3*12,IF(K259="Urbana 1",I259*1.4*12,0))))))</f>
        <v>378</v>
      </c>
      <c r="S259" s="70">
        <f t="shared" ref="S259:S322" si="31">+M259-Q259</f>
        <v>56.699999999999989</v>
      </c>
      <c r="T259" s="67">
        <f>VLOOKUP(D259,Hoja1!$G$5:$K$961,5,FALSE)</f>
        <v>9</v>
      </c>
    </row>
    <row r="260" spans="1:20" s="67" customFormat="1">
      <c r="A260" s="66">
        <v>31</v>
      </c>
      <c r="B260" s="67" t="s">
        <v>201</v>
      </c>
      <c r="C260" s="67" t="s">
        <v>744</v>
      </c>
      <c r="D260" s="72" t="s">
        <v>745</v>
      </c>
      <c r="E260" s="69" t="s">
        <v>744</v>
      </c>
      <c r="F260" s="67" t="s">
        <v>687</v>
      </c>
      <c r="G260" s="67" t="s">
        <v>204</v>
      </c>
      <c r="H260" s="67" t="s">
        <v>205</v>
      </c>
      <c r="I260" s="67">
        <v>6</v>
      </c>
      <c r="J260" s="67" t="str">
        <f t="shared" si="28"/>
        <v>ACORA</v>
      </c>
      <c r="K260" s="67" t="s">
        <v>2173</v>
      </c>
      <c r="L260" s="67" t="str">
        <f>+VLOOKUP(D260,[2]Instituciones!$A$2:$G$1009,7,FALSE)</f>
        <v>Rural</v>
      </c>
      <c r="M260" s="70">
        <f t="shared" si="27"/>
        <v>289.79999999999995</v>
      </c>
      <c r="N260" s="67">
        <f t="shared" si="29"/>
        <v>31</v>
      </c>
      <c r="Q260" s="70">
        <f t="shared" si="30"/>
        <v>252</v>
      </c>
      <c r="S260" s="70">
        <f t="shared" si="31"/>
        <v>37.799999999999955</v>
      </c>
      <c r="T260" s="67">
        <f>VLOOKUP(D260,Hoja1!$G$5:$K$961,5,FALSE)</f>
        <v>6</v>
      </c>
    </row>
    <row r="261" spans="1:20" s="67" customFormat="1">
      <c r="A261" s="66">
        <v>32</v>
      </c>
      <c r="B261" s="67" t="s">
        <v>201</v>
      </c>
      <c r="C261" s="67" t="s">
        <v>226</v>
      </c>
      <c r="D261" s="72" t="s">
        <v>1922</v>
      </c>
      <c r="E261" s="69" t="s">
        <v>1923</v>
      </c>
      <c r="F261" s="67" t="s">
        <v>687</v>
      </c>
      <c r="G261" s="67" t="s">
        <v>204</v>
      </c>
      <c r="H261" s="67" t="s">
        <v>205</v>
      </c>
      <c r="I261" s="67">
        <v>10</v>
      </c>
      <c r="J261" s="67" t="str">
        <f t="shared" si="28"/>
        <v>ACORA</v>
      </c>
      <c r="K261" s="67" t="s">
        <v>2173</v>
      </c>
      <c r="L261" s="67" t="str">
        <f>+VLOOKUP(D261,[2]Instituciones!$A$2:$G$1009,7,FALSE)</f>
        <v>Rural</v>
      </c>
      <c r="M261" s="70">
        <f t="shared" si="27"/>
        <v>482.99999999999994</v>
      </c>
      <c r="N261" s="67">
        <f t="shared" si="29"/>
        <v>32</v>
      </c>
      <c r="Q261" s="70">
        <f t="shared" si="30"/>
        <v>420</v>
      </c>
      <c r="S261" s="70">
        <f t="shared" si="31"/>
        <v>62.999999999999943</v>
      </c>
      <c r="T261" s="67">
        <f>VLOOKUP(D261,Hoja1!$G$5:$K$961,5,FALSE)</f>
        <v>10</v>
      </c>
    </row>
    <row r="262" spans="1:20" s="67" customFormat="1">
      <c r="A262" s="66">
        <v>33</v>
      </c>
      <c r="B262" s="67" t="s">
        <v>201</v>
      </c>
      <c r="C262" s="67" t="s">
        <v>224</v>
      </c>
      <c r="D262" s="72" t="s">
        <v>746</v>
      </c>
      <c r="E262" s="69" t="s">
        <v>747</v>
      </c>
      <c r="F262" s="67" t="s">
        <v>687</v>
      </c>
      <c r="G262" s="67" t="s">
        <v>204</v>
      </c>
      <c r="H262" s="67" t="s">
        <v>205</v>
      </c>
      <c r="I262" s="67">
        <v>5</v>
      </c>
      <c r="J262" s="67" t="str">
        <f t="shared" si="28"/>
        <v>ACORA</v>
      </c>
      <c r="K262" s="67" t="s">
        <v>2173</v>
      </c>
      <c r="L262" s="67" t="str">
        <f>+VLOOKUP(D262,[2]Instituciones!$A$2:$G$1009,7,FALSE)</f>
        <v>Rural</v>
      </c>
      <c r="M262" s="70">
        <f t="shared" si="27"/>
        <v>241.49999999999997</v>
      </c>
      <c r="N262" s="67">
        <f t="shared" si="29"/>
        <v>33</v>
      </c>
      <c r="Q262" s="70">
        <f t="shared" si="30"/>
        <v>210</v>
      </c>
      <c r="S262" s="70">
        <f t="shared" si="31"/>
        <v>31.499999999999972</v>
      </c>
      <c r="T262" s="67">
        <f>VLOOKUP(D262,Hoja1!$G$5:$K$961,5,FALSE)</f>
        <v>5</v>
      </c>
    </row>
    <row r="263" spans="1:20" s="67" customFormat="1">
      <c r="A263" s="66">
        <v>34</v>
      </c>
      <c r="B263" s="67" t="s">
        <v>201</v>
      </c>
      <c r="C263" s="67" t="s">
        <v>748</v>
      </c>
      <c r="D263" s="72" t="s">
        <v>749</v>
      </c>
      <c r="E263" s="69" t="s">
        <v>748</v>
      </c>
      <c r="F263" s="67" t="s">
        <v>687</v>
      </c>
      <c r="G263" s="67" t="s">
        <v>204</v>
      </c>
      <c r="H263" s="67" t="s">
        <v>205</v>
      </c>
      <c r="I263" s="67">
        <v>10</v>
      </c>
      <c r="J263" s="67" t="str">
        <f t="shared" si="28"/>
        <v>ACORA</v>
      </c>
      <c r="K263" s="67" t="s">
        <v>2173</v>
      </c>
      <c r="L263" s="67" t="str">
        <f>+VLOOKUP(D263,[2]Instituciones!$A$2:$G$1009,7,FALSE)</f>
        <v>Rural</v>
      </c>
      <c r="M263" s="70">
        <f t="shared" si="27"/>
        <v>482.99999999999994</v>
      </c>
      <c r="N263" s="67">
        <f t="shared" si="29"/>
        <v>34</v>
      </c>
      <c r="Q263" s="70">
        <f t="shared" si="30"/>
        <v>420</v>
      </c>
      <c r="S263" s="70">
        <f t="shared" si="31"/>
        <v>62.999999999999943</v>
      </c>
      <c r="T263" s="67">
        <f>VLOOKUP(D263,Hoja1!$G$5:$K$961,5,FALSE)</f>
        <v>10</v>
      </c>
    </row>
    <row r="264" spans="1:20" s="67" customFormat="1">
      <c r="A264" s="66">
        <v>35</v>
      </c>
      <c r="B264" s="67" t="s">
        <v>201</v>
      </c>
      <c r="C264" s="67" t="s">
        <v>201</v>
      </c>
      <c r="D264" s="72" t="s">
        <v>751</v>
      </c>
      <c r="E264" s="69" t="s">
        <v>752</v>
      </c>
      <c r="F264" s="67" t="s">
        <v>687</v>
      </c>
      <c r="G264" s="67" t="s">
        <v>204</v>
      </c>
      <c r="H264" s="67" t="s">
        <v>205</v>
      </c>
      <c r="I264" s="67">
        <v>12</v>
      </c>
      <c r="J264" s="67" t="str">
        <f t="shared" si="28"/>
        <v>ACORA</v>
      </c>
      <c r="K264" s="67" t="s">
        <v>2173</v>
      </c>
      <c r="L264" s="67" t="str">
        <f>+VLOOKUP(D264,[2]Instituciones!$A$2:$G$1009,7,FALSE)</f>
        <v>Urbana</v>
      </c>
      <c r="M264" s="70">
        <f t="shared" si="27"/>
        <v>579.59999999999991</v>
      </c>
      <c r="N264" s="67">
        <f t="shared" si="29"/>
        <v>35</v>
      </c>
      <c r="Q264" s="70">
        <f t="shared" si="30"/>
        <v>504</v>
      </c>
      <c r="S264" s="70">
        <f t="shared" si="31"/>
        <v>75.599999999999909</v>
      </c>
      <c r="T264" s="67">
        <f>VLOOKUP(D264,Hoja1!$G$5:$K$961,5,FALSE)</f>
        <v>12</v>
      </c>
    </row>
    <row r="265" spans="1:20" s="67" customFormat="1">
      <c r="A265" s="66">
        <v>36</v>
      </c>
      <c r="B265" s="67" t="s">
        <v>201</v>
      </c>
      <c r="C265" s="67" t="s">
        <v>1924</v>
      </c>
      <c r="D265" s="72" t="s">
        <v>1925</v>
      </c>
      <c r="E265" s="69" t="s">
        <v>1926</v>
      </c>
      <c r="F265" s="67" t="s">
        <v>687</v>
      </c>
      <c r="G265" s="67" t="s">
        <v>204</v>
      </c>
      <c r="H265" s="67" t="s">
        <v>205</v>
      </c>
      <c r="I265" s="67">
        <v>7</v>
      </c>
      <c r="J265" s="67" t="str">
        <f t="shared" si="28"/>
        <v>ACORA</v>
      </c>
      <c r="K265" s="67" t="s">
        <v>2173</v>
      </c>
      <c r="L265" s="67" t="str">
        <f>+VLOOKUP(D265,[2]Instituciones!$A$2:$G$1009,7,FALSE)</f>
        <v>Rural</v>
      </c>
      <c r="M265" s="70">
        <f t="shared" ref="M265:M328" si="32">IF(F265="Inicial  Prog No Escolariz",IF(K265="Rural 1",Q265*1.15,Q265*1.16),IF(AND(Q265&gt;=0,Q265&lt;=100),Q265+150,IF(AND(Q265&gt;=101.01,Q265&lt;=4391),Q265+140,IF(AND(Q265&gt;=4391.01,Q265&lt;=5160), Q265+130,IF(AND(Q265&gt;=5160.01,Q265&lt;=6911), Q265+110,IF(AND(Q265&gt;=6911.01,Q265&lt;=10080), Q265+90,IF(AND(Q265&gt;=1080.01,Q265&lt;=15582), Q265+85,IF(AND(Q265&gt;=15582.01,Q265&lt;=26000), Q265+80,IF(AND(Q265&gt;=26000.01, Q265&lt;=30000), Q265+50,IF(Q265&gt;=30000.01,Q265+40, "No ha ingresado datos válidos"))))))))))</f>
        <v>338.09999999999997</v>
      </c>
      <c r="N265" s="67">
        <f t="shared" si="29"/>
        <v>36</v>
      </c>
      <c r="Q265" s="70">
        <f t="shared" si="30"/>
        <v>294</v>
      </c>
      <c r="S265" s="70">
        <f t="shared" si="31"/>
        <v>44.099999999999966</v>
      </c>
      <c r="T265" s="67">
        <f>VLOOKUP(D265,Hoja1!$G$5:$K$961,5,FALSE)</f>
        <v>7</v>
      </c>
    </row>
    <row r="266" spans="1:20" s="67" customFormat="1">
      <c r="A266" s="66">
        <v>37</v>
      </c>
      <c r="B266" s="67" t="s">
        <v>201</v>
      </c>
      <c r="C266" s="67" t="s">
        <v>753</v>
      </c>
      <c r="D266" s="72" t="s">
        <v>754</v>
      </c>
      <c r="E266" s="69" t="s">
        <v>753</v>
      </c>
      <c r="F266" s="67" t="s">
        <v>687</v>
      </c>
      <c r="G266" s="67" t="s">
        <v>204</v>
      </c>
      <c r="H266" s="67" t="s">
        <v>205</v>
      </c>
      <c r="I266" s="67">
        <v>5</v>
      </c>
      <c r="J266" s="67" t="str">
        <f t="shared" si="28"/>
        <v>ACORA</v>
      </c>
      <c r="K266" s="67" t="s">
        <v>2173</v>
      </c>
      <c r="L266" s="67" t="str">
        <f>+VLOOKUP(D266,[2]Instituciones!$A$2:$G$1009,7,FALSE)</f>
        <v>Rural</v>
      </c>
      <c r="M266" s="70">
        <f t="shared" si="32"/>
        <v>241.49999999999997</v>
      </c>
      <c r="N266" s="67">
        <f t="shared" si="29"/>
        <v>37</v>
      </c>
      <c r="Q266" s="70">
        <f t="shared" si="30"/>
        <v>210</v>
      </c>
      <c r="S266" s="70">
        <f t="shared" si="31"/>
        <v>31.499999999999972</v>
      </c>
      <c r="T266" s="67">
        <f>VLOOKUP(D266,Hoja1!$G$5:$K$961,5,FALSE)</f>
        <v>5</v>
      </c>
    </row>
    <row r="267" spans="1:20" s="67" customFormat="1">
      <c r="A267" s="66">
        <v>38</v>
      </c>
      <c r="B267" s="67" t="s">
        <v>201</v>
      </c>
      <c r="C267" s="67" t="s">
        <v>755</v>
      </c>
      <c r="D267" s="72" t="s">
        <v>756</v>
      </c>
      <c r="E267" s="69" t="s">
        <v>755</v>
      </c>
      <c r="F267" s="67" t="s">
        <v>687</v>
      </c>
      <c r="G267" s="67" t="s">
        <v>204</v>
      </c>
      <c r="H267" s="67" t="s">
        <v>205</v>
      </c>
      <c r="I267" s="67">
        <v>4</v>
      </c>
      <c r="J267" s="67" t="str">
        <f t="shared" si="28"/>
        <v>ACORA</v>
      </c>
      <c r="K267" s="67" t="s">
        <v>2173</v>
      </c>
      <c r="L267" s="67" t="str">
        <f>+VLOOKUP(D267,[2]Instituciones!$A$2:$G$1009,7,FALSE)</f>
        <v>Rural</v>
      </c>
      <c r="M267" s="70">
        <f t="shared" si="32"/>
        <v>193.2</v>
      </c>
      <c r="N267" s="67">
        <f t="shared" si="29"/>
        <v>38</v>
      </c>
      <c r="Q267" s="70">
        <f t="shared" si="30"/>
        <v>168</v>
      </c>
      <c r="S267" s="70">
        <f t="shared" si="31"/>
        <v>25.199999999999989</v>
      </c>
      <c r="T267" s="67">
        <f>VLOOKUP(D267,Hoja1!$G$5:$K$961,5,FALSE)</f>
        <v>4</v>
      </c>
    </row>
    <row r="268" spans="1:20" s="67" customFormat="1">
      <c r="A268" s="66">
        <v>39</v>
      </c>
      <c r="B268" s="67" t="s">
        <v>201</v>
      </c>
      <c r="C268" s="67" t="s">
        <v>240</v>
      </c>
      <c r="D268" s="72" t="s">
        <v>757</v>
      </c>
      <c r="E268" s="69" t="s">
        <v>758</v>
      </c>
      <c r="F268" s="67" t="s">
        <v>687</v>
      </c>
      <c r="G268" s="67" t="s">
        <v>204</v>
      </c>
      <c r="H268" s="67" t="s">
        <v>205</v>
      </c>
      <c r="I268" s="67">
        <v>8</v>
      </c>
      <c r="J268" s="67" t="str">
        <f t="shared" si="28"/>
        <v>ACORA</v>
      </c>
      <c r="K268" s="67" t="s">
        <v>2173</v>
      </c>
      <c r="L268" s="67" t="str">
        <f>+VLOOKUP(D268,[2]Instituciones!$A$2:$G$1009,7,FALSE)</f>
        <v>Rural</v>
      </c>
      <c r="M268" s="70">
        <f t="shared" si="32"/>
        <v>386.4</v>
      </c>
      <c r="N268" s="67">
        <f t="shared" si="29"/>
        <v>39</v>
      </c>
      <c r="Q268" s="70">
        <f t="shared" si="30"/>
        <v>336</v>
      </c>
      <c r="S268" s="70">
        <f t="shared" si="31"/>
        <v>50.399999999999977</v>
      </c>
      <c r="T268" s="67">
        <f>VLOOKUP(D268,Hoja1!$G$5:$K$961,5,FALSE)</f>
        <v>8</v>
      </c>
    </row>
    <row r="269" spans="1:20" s="67" customFormat="1">
      <c r="A269" s="66">
        <v>40</v>
      </c>
      <c r="B269" s="67" t="s">
        <v>201</v>
      </c>
      <c r="C269" s="67" t="s">
        <v>240</v>
      </c>
      <c r="D269" s="72" t="s">
        <v>759</v>
      </c>
      <c r="E269" s="69" t="s">
        <v>760</v>
      </c>
      <c r="F269" s="67" t="s">
        <v>687</v>
      </c>
      <c r="G269" s="67" t="s">
        <v>204</v>
      </c>
      <c r="H269" s="67" t="s">
        <v>205</v>
      </c>
      <c r="I269" s="67">
        <v>6</v>
      </c>
      <c r="J269" s="67" t="str">
        <f t="shared" si="28"/>
        <v>ACORA</v>
      </c>
      <c r="K269" s="67" t="s">
        <v>2173</v>
      </c>
      <c r="L269" s="67" t="str">
        <f>+VLOOKUP(D269,[2]Instituciones!$A$2:$G$1009,7,FALSE)</f>
        <v>Rural</v>
      </c>
      <c r="M269" s="70">
        <f t="shared" si="32"/>
        <v>289.79999999999995</v>
      </c>
      <c r="N269" s="67">
        <f t="shared" si="29"/>
        <v>40</v>
      </c>
      <c r="Q269" s="70">
        <f t="shared" si="30"/>
        <v>252</v>
      </c>
      <c r="S269" s="70">
        <f t="shared" si="31"/>
        <v>37.799999999999955</v>
      </c>
      <c r="T269" s="67">
        <f>VLOOKUP(D269,Hoja1!$G$5:$K$961,5,FALSE)</f>
        <v>6</v>
      </c>
    </row>
    <row r="270" spans="1:20" s="67" customFormat="1">
      <c r="A270" s="66">
        <v>41</v>
      </c>
      <c r="B270" s="67" t="s">
        <v>201</v>
      </c>
      <c r="C270" s="67" t="s">
        <v>761</v>
      </c>
      <c r="D270" s="72" t="s">
        <v>762</v>
      </c>
      <c r="E270" s="69" t="s">
        <v>761</v>
      </c>
      <c r="F270" s="67" t="s">
        <v>687</v>
      </c>
      <c r="G270" s="67" t="s">
        <v>204</v>
      </c>
      <c r="H270" s="67" t="s">
        <v>205</v>
      </c>
      <c r="I270" s="67">
        <v>5</v>
      </c>
      <c r="J270" s="67" t="str">
        <f t="shared" si="28"/>
        <v>ACORA</v>
      </c>
      <c r="K270" s="67" t="s">
        <v>2173</v>
      </c>
      <c r="L270" s="67" t="str">
        <f>+VLOOKUP(D270,[2]Instituciones!$A$2:$G$1009,7,FALSE)</f>
        <v>Rural</v>
      </c>
      <c r="M270" s="70">
        <f t="shared" si="32"/>
        <v>241.49999999999997</v>
      </c>
      <c r="N270" s="67">
        <f t="shared" si="29"/>
        <v>41</v>
      </c>
      <c r="Q270" s="70">
        <f t="shared" si="30"/>
        <v>210</v>
      </c>
      <c r="S270" s="70">
        <f t="shared" si="31"/>
        <v>31.499999999999972</v>
      </c>
      <c r="T270" s="67">
        <f>VLOOKUP(D270,Hoja1!$G$5:$K$961,5,FALSE)</f>
        <v>5</v>
      </c>
    </row>
    <row r="271" spans="1:20" s="67" customFormat="1">
      <c r="A271" s="66">
        <v>42</v>
      </c>
      <c r="B271" s="67" t="s">
        <v>201</v>
      </c>
      <c r="C271" s="67" t="s">
        <v>763</v>
      </c>
      <c r="D271" s="72" t="s">
        <v>764</v>
      </c>
      <c r="E271" s="69" t="s">
        <v>763</v>
      </c>
      <c r="F271" s="67" t="s">
        <v>687</v>
      </c>
      <c r="G271" s="67" t="s">
        <v>204</v>
      </c>
      <c r="H271" s="67" t="s">
        <v>205</v>
      </c>
      <c r="I271" s="67">
        <v>7</v>
      </c>
      <c r="J271" s="67" t="str">
        <f t="shared" si="28"/>
        <v>ACORA</v>
      </c>
      <c r="K271" s="67" t="s">
        <v>2173</v>
      </c>
      <c r="L271" s="67" t="str">
        <f>+VLOOKUP(D271,[2]Instituciones!$A$2:$G$1009,7,FALSE)</f>
        <v>Rural</v>
      </c>
      <c r="M271" s="70">
        <f t="shared" si="32"/>
        <v>338.09999999999997</v>
      </c>
      <c r="N271" s="67">
        <f t="shared" si="29"/>
        <v>42</v>
      </c>
      <c r="Q271" s="70">
        <f t="shared" si="30"/>
        <v>294</v>
      </c>
      <c r="S271" s="70">
        <f t="shared" si="31"/>
        <v>44.099999999999966</v>
      </c>
      <c r="T271" s="67">
        <f>VLOOKUP(D271,Hoja1!$G$5:$K$961,5,FALSE)</f>
        <v>7</v>
      </c>
    </row>
    <row r="272" spans="1:20" s="67" customFormat="1">
      <c r="A272" s="66">
        <v>43</v>
      </c>
      <c r="B272" s="67" t="s">
        <v>201</v>
      </c>
      <c r="C272" s="67" t="s">
        <v>765</v>
      </c>
      <c r="D272" s="72" t="s">
        <v>766</v>
      </c>
      <c r="E272" s="69" t="s">
        <v>767</v>
      </c>
      <c r="F272" s="67" t="s">
        <v>687</v>
      </c>
      <c r="G272" s="67" t="s">
        <v>204</v>
      </c>
      <c r="H272" s="67" t="s">
        <v>205</v>
      </c>
      <c r="I272" s="67">
        <v>11</v>
      </c>
      <c r="J272" s="67" t="str">
        <f t="shared" si="28"/>
        <v>ACORA</v>
      </c>
      <c r="K272" s="67" t="s">
        <v>2173</v>
      </c>
      <c r="L272" s="67" t="str">
        <f>+VLOOKUP(D272,[2]Instituciones!$A$2:$G$1009,7,FALSE)</f>
        <v>Rural</v>
      </c>
      <c r="M272" s="70">
        <f t="shared" si="32"/>
        <v>531.29999999999995</v>
      </c>
      <c r="N272" s="67">
        <f t="shared" si="29"/>
        <v>43</v>
      </c>
      <c r="Q272" s="70">
        <f t="shared" si="30"/>
        <v>462</v>
      </c>
      <c r="S272" s="70">
        <f t="shared" si="31"/>
        <v>69.299999999999955</v>
      </c>
      <c r="T272" s="67">
        <f>VLOOKUP(D272,Hoja1!$G$5:$K$961,5,FALSE)</f>
        <v>11</v>
      </c>
    </row>
    <row r="273" spans="1:20" s="67" customFormat="1">
      <c r="A273" s="66">
        <v>44</v>
      </c>
      <c r="B273" s="67" t="s">
        <v>201</v>
      </c>
      <c r="C273" s="67" t="s">
        <v>201</v>
      </c>
      <c r="D273" s="72" t="s">
        <v>768</v>
      </c>
      <c r="E273" s="69" t="s">
        <v>769</v>
      </c>
      <c r="F273" s="67" t="s">
        <v>687</v>
      </c>
      <c r="G273" s="67" t="s">
        <v>204</v>
      </c>
      <c r="H273" s="67" t="s">
        <v>205</v>
      </c>
      <c r="I273" s="67">
        <v>11</v>
      </c>
      <c r="J273" s="67" t="str">
        <f t="shared" si="28"/>
        <v>ACORA</v>
      </c>
      <c r="K273" s="67" t="s">
        <v>2173</v>
      </c>
      <c r="L273" s="67" t="str">
        <f>+VLOOKUP(D273,[2]Instituciones!$A$2:$G$1009,7,FALSE)</f>
        <v>Urbana</v>
      </c>
      <c r="M273" s="70">
        <f t="shared" si="32"/>
        <v>531.29999999999995</v>
      </c>
      <c r="N273" s="67">
        <f t="shared" si="29"/>
        <v>44</v>
      </c>
      <c r="Q273" s="70">
        <f t="shared" si="30"/>
        <v>462</v>
      </c>
      <c r="S273" s="70">
        <f t="shared" si="31"/>
        <v>69.299999999999955</v>
      </c>
      <c r="T273" s="67">
        <f>VLOOKUP(D273,Hoja1!$G$5:$K$961,5,FALSE)</f>
        <v>11</v>
      </c>
    </row>
    <row r="274" spans="1:20" s="67" customFormat="1">
      <c r="A274" s="66">
        <v>45</v>
      </c>
      <c r="B274" s="67" t="s">
        <v>201</v>
      </c>
      <c r="C274" s="67" t="s">
        <v>770</v>
      </c>
      <c r="D274" s="72" t="s">
        <v>771</v>
      </c>
      <c r="E274" s="69" t="s">
        <v>770</v>
      </c>
      <c r="F274" s="67" t="s">
        <v>687</v>
      </c>
      <c r="G274" s="67" t="s">
        <v>204</v>
      </c>
      <c r="H274" s="67" t="s">
        <v>205</v>
      </c>
      <c r="I274" s="67">
        <v>6</v>
      </c>
      <c r="J274" s="67" t="str">
        <f t="shared" si="28"/>
        <v>ACORA</v>
      </c>
      <c r="K274" s="67" t="s">
        <v>2173</v>
      </c>
      <c r="L274" s="67" t="str">
        <f>+VLOOKUP(D274,[2]Instituciones!$A$2:$G$1009,7,FALSE)</f>
        <v>Rural</v>
      </c>
      <c r="M274" s="70">
        <f t="shared" si="32"/>
        <v>289.79999999999995</v>
      </c>
      <c r="N274" s="67">
        <f t="shared" si="29"/>
        <v>45</v>
      </c>
      <c r="Q274" s="70">
        <f t="shared" si="30"/>
        <v>252</v>
      </c>
      <c r="S274" s="70">
        <f t="shared" si="31"/>
        <v>37.799999999999955</v>
      </c>
      <c r="T274" s="67">
        <f>VLOOKUP(D274,Hoja1!$G$5:$K$961,5,FALSE)</f>
        <v>6</v>
      </c>
    </row>
    <row r="275" spans="1:20" s="67" customFormat="1">
      <c r="A275" s="66">
        <v>46</v>
      </c>
      <c r="B275" s="67" t="s">
        <v>201</v>
      </c>
      <c r="C275" s="67" t="s">
        <v>201</v>
      </c>
      <c r="D275" s="72" t="s">
        <v>774</v>
      </c>
      <c r="E275" s="69" t="s">
        <v>773</v>
      </c>
      <c r="F275" s="67" t="s">
        <v>687</v>
      </c>
      <c r="G275" s="67" t="s">
        <v>204</v>
      </c>
      <c r="H275" s="67" t="s">
        <v>205</v>
      </c>
      <c r="I275" s="67">
        <v>12</v>
      </c>
      <c r="J275" s="67" t="str">
        <f t="shared" si="28"/>
        <v>ACORA</v>
      </c>
      <c r="K275" s="67" t="s">
        <v>2173</v>
      </c>
      <c r="L275" s="67" t="str">
        <f>+VLOOKUP(D275,[2]Instituciones!$A$2:$G$1009,7,FALSE)</f>
        <v>Urbana</v>
      </c>
      <c r="M275" s="70">
        <f t="shared" si="32"/>
        <v>579.59999999999991</v>
      </c>
      <c r="N275" s="67">
        <f t="shared" si="29"/>
        <v>46</v>
      </c>
      <c r="Q275" s="70">
        <f t="shared" si="30"/>
        <v>504</v>
      </c>
      <c r="S275" s="70">
        <f t="shared" si="31"/>
        <v>75.599999999999909</v>
      </c>
      <c r="T275" s="67">
        <f>VLOOKUP(D275,Hoja1!$G$5:$K$961,5,FALSE)</f>
        <v>12</v>
      </c>
    </row>
    <row r="276" spans="1:20" s="67" customFormat="1">
      <c r="A276" s="66">
        <v>47</v>
      </c>
      <c r="B276" s="67" t="s">
        <v>201</v>
      </c>
      <c r="C276" s="67" t="s">
        <v>201</v>
      </c>
      <c r="D276" s="72" t="s">
        <v>775</v>
      </c>
      <c r="E276" s="69" t="s">
        <v>620</v>
      </c>
      <c r="F276" s="67" t="s">
        <v>687</v>
      </c>
      <c r="G276" s="67" t="s">
        <v>204</v>
      </c>
      <c r="H276" s="67" t="s">
        <v>205</v>
      </c>
      <c r="I276" s="67">
        <v>11</v>
      </c>
      <c r="J276" s="67" t="str">
        <f t="shared" si="28"/>
        <v>ACORA</v>
      </c>
      <c r="K276" s="67" t="s">
        <v>2173</v>
      </c>
      <c r="L276" s="67" t="str">
        <f>+VLOOKUP(D276,[2]Instituciones!$A$2:$G$1009,7,FALSE)</f>
        <v>Urbana</v>
      </c>
      <c r="M276" s="70">
        <f t="shared" si="32"/>
        <v>531.29999999999995</v>
      </c>
      <c r="N276" s="67">
        <f t="shared" si="29"/>
        <v>47</v>
      </c>
      <c r="Q276" s="70">
        <f t="shared" si="30"/>
        <v>462</v>
      </c>
      <c r="S276" s="70">
        <f t="shared" si="31"/>
        <v>69.299999999999955</v>
      </c>
      <c r="T276" s="67">
        <f>VLOOKUP(D276,Hoja1!$G$5:$K$961,5,FALSE)</f>
        <v>11</v>
      </c>
    </row>
    <row r="277" spans="1:20" s="67" customFormat="1">
      <c r="A277" s="66">
        <v>48</v>
      </c>
      <c r="B277" s="67" t="s">
        <v>201</v>
      </c>
      <c r="C277" s="67" t="s">
        <v>201</v>
      </c>
      <c r="D277" s="72" t="s">
        <v>776</v>
      </c>
      <c r="E277" s="69" t="s">
        <v>777</v>
      </c>
      <c r="F277" s="67" t="s">
        <v>687</v>
      </c>
      <c r="G277" s="67" t="s">
        <v>204</v>
      </c>
      <c r="H277" s="67" t="s">
        <v>205</v>
      </c>
      <c r="I277" s="67">
        <v>9</v>
      </c>
      <c r="J277" s="67" t="str">
        <f t="shared" si="28"/>
        <v>ACORA</v>
      </c>
      <c r="K277" s="67" t="s">
        <v>2173</v>
      </c>
      <c r="L277" s="67" t="str">
        <f>+VLOOKUP(D277,[2]Instituciones!$A$2:$G$1009,7,FALSE)</f>
        <v>Urbana</v>
      </c>
      <c r="M277" s="70">
        <f t="shared" si="32"/>
        <v>434.7</v>
      </c>
      <c r="N277" s="67">
        <f t="shared" si="29"/>
        <v>48</v>
      </c>
      <c r="Q277" s="70">
        <f t="shared" si="30"/>
        <v>378</v>
      </c>
      <c r="S277" s="70">
        <f t="shared" si="31"/>
        <v>56.699999999999989</v>
      </c>
      <c r="T277" s="67">
        <f>VLOOKUP(D277,Hoja1!$G$5:$K$961,5,FALSE)</f>
        <v>9</v>
      </c>
    </row>
    <row r="278" spans="1:20" s="67" customFormat="1">
      <c r="A278" s="66">
        <v>49</v>
      </c>
      <c r="B278" s="67" t="s">
        <v>201</v>
      </c>
      <c r="C278" s="67" t="s">
        <v>778</v>
      </c>
      <c r="D278" s="72" t="s">
        <v>779</v>
      </c>
      <c r="E278" s="69" t="s">
        <v>778</v>
      </c>
      <c r="F278" s="67" t="s">
        <v>687</v>
      </c>
      <c r="G278" s="67" t="s">
        <v>204</v>
      </c>
      <c r="H278" s="67" t="s">
        <v>205</v>
      </c>
      <c r="I278" s="67">
        <v>8</v>
      </c>
      <c r="J278" s="67" t="str">
        <f t="shared" si="28"/>
        <v>ACORA</v>
      </c>
      <c r="K278" s="67" t="s">
        <v>2173</v>
      </c>
      <c r="L278" s="67" t="str">
        <f>+VLOOKUP(D278,[2]Instituciones!$A$2:$G$1009,7,FALSE)</f>
        <v>Rural</v>
      </c>
      <c r="M278" s="70">
        <f t="shared" si="32"/>
        <v>386.4</v>
      </c>
      <c r="N278" s="67">
        <f t="shared" si="29"/>
        <v>49</v>
      </c>
      <c r="Q278" s="70">
        <f t="shared" si="30"/>
        <v>336</v>
      </c>
      <c r="S278" s="70">
        <f t="shared" si="31"/>
        <v>50.399999999999977</v>
      </c>
      <c r="T278" s="67">
        <f>VLOOKUP(D278,Hoja1!$G$5:$K$961,5,FALSE)</f>
        <v>8</v>
      </c>
    </row>
    <row r="279" spans="1:20" s="67" customFormat="1">
      <c r="A279" s="66">
        <v>50</v>
      </c>
      <c r="B279" s="67" t="s">
        <v>201</v>
      </c>
      <c r="C279" s="67" t="s">
        <v>726</v>
      </c>
      <c r="D279" s="72" t="s">
        <v>780</v>
      </c>
      <c r="E279" s="69" t="s">
        <v>781</v>
      </c>
      <c r="F279" s="67" t="s">
        <v>687</v>
      </c>
      <c r="G279" s="67" t="s">
        <v>204</v>
      </c>
      <c r="H279" s="67" t="s">
        <v>205</v>
      </c>
      <c r="I279" s="67">
        <v>4</v>
      </c>
      <c r="J279" s="67" t="str">
        <f t="shared" si="28"/>
        <v>ACORA</v>
      </c>
      <c r="K279" s="67" t="s">
        <v>2173</v>
      </c>
      <c r="L279" s="67" t="str">
        <f>+VLOOKUP(D279,[2]Instituciones!$A$2:$G$1009,7,FALSE)</f>
        <v>Rural</v>
      </c>
      <c r="M279" s="70">
        <f t="shared" si="32"/>
        <v>193.2</v>
      </c>
      <c r="N279" s="67">
        <f t="shared" si="29"/>
        <v>50</v>
      </c>
      <c r="Q279" s="70">
        <f t="shared" si="30"/>
        <v>168</v>
      </c>
      <c r="S279" s="70">
        <f t="shared" si="31"/>
        <v>25.199999999999989</v>
      </c>
      <c r="T279" s="67">
        <f>VLOOKUP(D279,Hoja1!$G$5:$K$961,5,FALSE)</f>
        <v>4</v>
      </c>
    </row>
    <row r="280" spans="1:20" s="67" customFormat="1">
      <c r="A280" s="66">
        <v>51</v>
      </c>
      <c r="B280" s="67" t="s">
        <v>201</v>
      </c>
      <c r="C280" s="67" t="s">
        <v>782</v>
      </c>
      <c r="D280" s="72" t="s">
        <v>783</v>
      </c>
      <c r="E280" s="69" t="s">
        <v>782</v>
      </c>
      <c r="F280" s="67" t="s">
        <v>687</v>
      </c>
      <c r="G280" s="67" t="s">
        <v>204</v>
      </c>
      <c r="H280" s="67" t="s">
        <v>205</v>
      </c>
      <c r="I280" s="67">
        <v>10</v>
      </c>
      <c r="J280" s="67" t="str">
        <f t="shared" si="28"/>
        <v>ACORA</v>
      </c>
      <c r="K280" s="67" t="s">
        <v>2173</v>
      </c>
      <c r="L280" s="67" t="str">
        <f>+VLOOKUP(D280,[2]Instituciones!$A$2:$G$1009,7,FALSE)</f>
        <v>Rural</v>
      </c>
      <c r="M280" s="70">
        <f t="shared" si="32"/>
        <v>482.99999999999994</v>
      </c>
      <c r="N280" s="67">
        <f t="shared" si="29"/>
        <v>51</v>
      </c>
      <c r="Q280" s="70">
        <f t="shared" si="30"/>
        <v>420</v>
      </c>
      <c r="S280" s="70">
        <f t="shared" si="31"/>
        <v>62.999999999999943</v>
      </c>
      <c r="T280" s="67">
        <f>VLOOKUP(D280,Hoja1!$G$5:$K$961,5,FALSE)</f>
        <v>10</v>
      </c>
    </row>
    <row r="281" spans="1:20" s="67" customFormat="1">
      <c r="A281" s="66">
        <v>52</v>
      </c>
      <c r="B281" s="67" t="s">
        <v>201</v>
      </c>
      <c r="C281" s="67" t="s">
        <v>784</v>
      </c>
      <c r="D281" s="72" t="s">
        <v>785</v>
      </c>
      <c r="E281" s="69" t="s">
        <v>786</v>
      </c>
      <c r="F281" s="67" t="s">
        <v>687</v>
      </c>
      <c r="G281" s="67" t="s">
        <v>204</v>
      </c>
      <c r="H281" s="67" t="s">
        <v>205</v>
      </c>
      <c r="I281" s="67">
        <v>10</v>
      </c>
      <c r="J281" s="67" t="str">
        <f t="shared" si="28"/>
        <v>ACORA</v>
      </c>
      <c r="K281" s="67" t="s">
        <v>2173</v>
      </c>
      <c r="L281" s="67" t="str">
        <f>+VLOOKUP(D281,[2]Instituciones!$A$2:$G$1009,7,FALSE)</f>
        <v>Rural</v>
      </c>
      <c r="M281" s="70">
        <f t="shared" si="32"/>
        <v>482.99999999999994</v>
      </c>
      <c r="N281" s="67">
        <f t="shared" si="29"/>
        <v>52</v>
      </c>
      <c r="Q281" s="70">
        <f t="shared" si="30"/>
        <v>420</v>
      </c>
      <c r="S281" s="70">
        <f t="shared" si="31"/>
        <v>62.999999999999943</v>
      </c>
      <c r="T281" s="67">
        <f>VLOOKUP(D281,Hoja1!$G$5:$K$961,5,FALSE)</f>
        <v>10</v>
      </c>
    </row>
    <row r="282" spans="1:20" s="67" customFormat="1">
      <c r="A282" s="66">
        <v>53</v>
      </c>
      <c r="B282" s="67" t="s">
        <v>201</v>
      </c>
      <c r="C282" s="67" t="s">
        <v>263</v>
      </c>
      <c r="D282" s="72" t="s">
        <v>787</v>
      </c>
      <c r="E282" s="69" t="s">
        <v>263</v>
      </c>
      <c r="F282" s="67" t="s">
        <v>687</v>
      </c>
      <c r="G282" s="67" t="s">
        <v>204</v>
      </c>
      <c r="H282" s="67" t="s">
        <v>205</v>
      </c>
      <c r="I282" s="67">
        <v>10</v>
      </c>
      <c r="J282" s="67" t="str">
        <f t="shared" si="28"/>
        <v>ACORA</v>
      </c>
      <c r="K282" s="67" t="s">
        <v>2173</v>
      </c>
      <c r="L282" s="67" t="str">
        <f>+VLOOKUP(D282,[2]Instituciones!$A$2:$G$1009,7,FALSE)</f>
        <v>Rural</v>
      </c>
      <c r="M282" s="70">
        <f t="shared" si="32"/>
        <v>482.99999999999994</v>
      </c>
      <c r="N282" s="67">
        <f t="shared" si="29"/>
        <v>53</v>
      </c>
      <c r="Q282" s="70">
        <f t="shared" si="30"/>
        <v>420</v>
      </c>
      <c r="S282" s="70">
        <f t="shared" si="31"/>
        <v>62.999999999999943</v>
      </c>
      <c r="T282" s="67">
        <f>VLOOKUP(D282,Hoja1!$G$5:$K$961,5,FALSE)</f>
        <v>10</v>
      </c>
    </row>
    <row r="283" spans="1:20" s="67" customFormat="1">
      <c r="A283" s="66">
        <v>54</v>
      </c>
      <c r="B283" s="67" t="s">
        <v>201</v>
      </c>
      <c r="C283" s="67" t="s">
        <v>214</v>
      </c>
      <c r="D283" s="72" t="s">
        <v>788</v>
      </c>
      <c r="E283" s="69" t="s">
        <v>214</v>
      </c>
      <c r="F283" s="67" t="s">
        <v>687</v>
      </c>
      <c r="G283" s="67" t="s">
        <v>204</v>
      </c>
      <c r="H283" s="67" t="s">
        <v>205</v>
      </c>
      <c r="I283" s="67">
        <v>8</v>
      </c>
      <c r="J283" s="67" t="str">
        <f t="shared" si="28"/>
        <v>ACORA</v>
      </c>
      <c r="K283" s="67" t="s">
        <v>2173</v>
      </c>
      <c r="L283" s="67" t="str">
        <f>+VLOOKUP(D283,[2]Instituciones!$A$2:$G$1009,7,FALSE)</f>
        <v>Rural</v>
      </c>
      <c r="M283" s="70">
        <f t="shared" si="32"/>
        <v>386.4</v>
      </c>
      <c r="N283" s="67">
        <f t="shared" si="29"/>
        <v>54</v>
      </c>
      <c r="Q283" s="70">
        <f t="shared" si="30"/>
        <v>336</v>
      </c>
      <c r="S283" s="70">
        <f t="shared" si="31"/>
        <v>50.399999999999977</v>
      </c>
      <c r="T283" s="67">
        <f>VLOOKUP(D283,Hoja1!$G$5:$K$961,5,FALSE)</f>
        <v>8</v>
      </c>
    </row>
    <row r="284" spans="1:20" s="67" customFormat="1">
      <c r="A284" s="66">
        <v>55</v>
      </c>
      <c r="B284" s="67" t="s">
        <v>201</v>
      </c>
      <c r="C284" s="67" t="s">
        <v>246</v>
      </c>
      <c r="D284" s="72" t="s">
        <v>789</v>
      </c>
      <c r="E284" s="69" t="s">
        <v>790</v>
      </c>
      <c r="F284" s="67" t="s">
        <v>687</v>
      </c>
      <c r="G284" s="67" t="s">
        <v>204</v>
      </c>
      <c r="H284" s="67" t="s">
        <v>205</v>
      </c>
      <c r="I284" s="67">
        <v>7</v>
      </c>
      <c r="J284" s="67" t="str">
        <f t="shared" si="28"/>
        <v>ACORA</v>
      </c>
      <c r="K284" s="67" t="s">
        <v>2173</v>
      </c>
      <c r="L284" s="67" t="str">
        <f>+VLOOKUP(D284,[2]Instituciones!$A$2:$G$1009,7,FALSE)</f>
        <v>Rural</v>
      </c>
      <c r="M284" s="70">
        <f t="shared" si="32"/>
        <v>338.09999999999997</v>
      </c>
      <c r="N284" s="67">
        <f t="shared" si="29"/>
        <v>55</v>
      </c>
      <c r="Q284" s="70">
        <f t="shared" si="30"/>
        <v>294</v>
      </c>
      <c r="S284" s="70">
        <f t="shared" si="31"/>
        <v>44.099999999999966</v>
      </c>
      <c r="T284" s="67">
        <f>VLOOKUP(D284,Hoja1!$G$5:$K$961,5,FALSE)</f>
        <v>7</v>
      </c>
    </row>
    <row r="285" spans="1:20" s="67" customFormat="1">
      <c r="A285" s="66">
        <v>56</v>
      </c>
      <c r="B285" s="67" t="s">
        <v>201</v>
      </c>
      <c r="C285" s="67" t="s">
        <v>201</v>
      </c>
      <c r="D285" s="72" t="s">
        <v>791</v>
      </c>
      <c r="E285" s="69" t="s">
        <v>628</v>
      </c>
      <c r="F285" s="67" t="s">
        <v>687</v>
      </c>
      <c r="G285" s="67" t="s">
        <v>204</v>
      </c>
      <c r="H285" s="67" t="s">
        <v>205</v>
      </c>
      <c r="I285" s="67">
        <v>11</v>
      </c>
      <c r="J285" s="67" t="str">
        <f t="shared" si="28"/>
        <v>ACORA</v>
      </c>
      <c r="K285" s="67" t="s">
        <v>2173</v>
      </c>
      <c r="L285" s="67" t="str">
        <f>+VLOOKUP(D285,[2]Instituciones!$A$2:$G$1009,7,FALSE)</f>
        <v>Urbana</v>
      </c>
      <c r="M285" s="70">
        <f t="shared" si="32"/>
        <v>531.29999999999995</v>
      </c>
      <c r="N285" s="67">
        <f t="shared" si="29"/>
        <v>56</v>
      </c>
      <c r="Q285" s="70">
        <f t="shared" si="30"/>
        <v>462</v>
      </c>
      <c r="S285" s="70">
        <f t="shared" si="31"/>
        <v>69.299999999999955</v>
      </c>
      <c r="T285" s="67">
        <f>VLOOKUP(D285,Hoja1!$G$5:$K$961,5,FALSE)</f>
        <v>11</v>
      </c>
    </row>
    <row r="286" spans="1:20" s="67" customFormat="1">
      <c r="A286" s="66">
        <v>57</v>
      </c>
      <c r="B286" s="67" t="s">
        <v>201</v>
      </c>
      <c r="C286" s="67" t="s">
        <v>792</v>
      </c>
      <c r="D286" s="72" t="s">
        <v>793</v>
      </c>
      <c r="E286" s="69" t="s">
        <v>792</v>
      </c>
      <c r="F286" s="67" t="s">
        <v>687</v>
      </c>
      <c r="G286" s="67" t="s">
        <v>204</v>
      </c>
      <c r="H286" s="67" t="s">
        <v>205</v>
      </c>
      <c r="I286" s="67">
        <v>7</v>
      </c>
      <c r="J286" s="67" t="str">
        <f t="shared" si="28"/>
        <v>ACORA</v>
      </c>
      <c r="K286" s="67" t="s">
        <v>2173</v>
      </c>
      <c r="L286" s="67" t="str">
        <f>+VLOOKUP(D286,[2]Instituciones!$A$2:$G$1009,7,FALSE)</f>
        <v>Rural</v>
      </c>
      <c r="M286" s="70">
        <f t="shared" si="32"/>
        <v>338.09999999999997</v>
      </c>
      <c r="N286" s="67">
        <f t="shared" si="29"/>
        <v>57</v>
      </c>
      <c r="Q286" s="70">
        <f t="shared" si="30"/>
        <v>294</v>
      </c>
      <c r="S286" s="70">
        <f t="shared" si="31"/>
        <v>44.099999999999966</v>
      </c>
      <c r="T286" s="67">
        <f>VLOOKUP(D286,Hoja1!$G$5:$K$961,5,FALSE)</f>
        <v>7</v>
      </c>
    </row>
    <row r="287" spans="1:20" s="67" customFormat="1">
      <c r="A287" s="66">
        <v>58</v>
      </c>
      <c r="B287" s="67" t="s">
        <v>201</v>
      </c>
      <c r="C287" s="67" t="s">
        <v>688</v>
      </c>
      <c r="D287" s="72" t="s">
        <v>794</v>
      </c>
      <c r="E287" s="69" t="s">
        <v>795</v>
      </c>
      <c r="F287" s="67" t="s">
        <v>687</v>
      </c>
      <c r="G287" s="67" t="s">
        <v>204</v>
      </c>
      <c r="H287" s="67" t="s">
        <v>205</v>
      </c>
      <c r="I287" s="67">
        <v>4</v>
      </c>
      <c r="J287" s="67" t="str">
        <f t="shared" si="28"/>
        <v>ACORA</v>
      </c>
      <c r="K287" s="67" t="s">
        <v>2173</v>
      </c>
      <c r="L287" s="67" t="str">
        <f>+VLOOKUP(D287,[2]Instituciones!$A$2:$G$1009,7,FALSE)</f>
        <v>Rural</v>
      </c>
      <c r="M287" s="70">
        <f t="shared" si="32"/>
        <v>193.2</v>
      </c>
      <c r="N287" s="67">
        <f t="shared" si="29"/>
        <v>58</v>
      </c>
      <c r="Q287" s="70">
        <f t="shared" si="30"/>
        <v>168</v>
      </c>
      <c r="S287" s="70">
        <f t="shared" si="31"/>
        <v>25.199999999999989</v>
      </c>
      <c r="T287" s="67">
        <f>VLOOKUP(D287,Hoja1!$G$5:$K$961,5,FALSE)</f>
        <v>4</v>
      </c>
    </row>
    <row r="288" spans="1:20" s="67" customFormat="1">
      <c r="A288" s="66">
        <v>59</v>
      </c>
      <c r="B288" s="67" t="s">
        <v>201</v>
      </c>
      <c r="C288" s="67" t="s">
        <v>796</v>
      </c>
      <c r="D288" s="72" t="s">
        <v>797</v>
      </c>
      <c r="E288" s="69" t="s">
        <v>796</v>
      </c>
      <c r="F288" s="67" t="s">
        <v>687</v>
      </c>
      <c r="G288" s="67" t="s">
        <v>204</v>
      </c>
      <c r="H288" s="67" t="s">
        <v>205</v>
      </c>
      <c r="I288" s="67">
        <v>8</v>
      </c>
      <c r="J288" s="67" t="str">
        <f t="shared" si="28"/>
        <v>ACORA</v>
      </c>
      <c r="K288" s="67" t="s">
        <v>2173</v>
      </c>
      <c r="L288" s="67" t="str">
        <f>+VLOOKUP(D288,[2]Instituciones!$A$2:$G$1009,7,FALSE)</f>
        <v>Rural</v>
      </c>
      <c r="M288" s="70">
        <f t="shared" si="32"/>
        <v>386.4</v>
      </c>
      <c r="N288" s="67">
        <f t="shared" si="29"/>
        <v>59</v>
      </c>
      <c r="Q288" s="70">
        <f t="shared" si="30"/>
        <v>336</v>
      </c>
      <c r="S288" s="70">
        <f t="shared" si="31"/>
        <v>50.399999999999977</v>
      </c>
      <c r="T288" s="67">
        <f>VLOOKUP(D288,Hoja1!$G$5:$K$961,5,FALSE)</f>
        <v>8</v>
      </c>
    </row>
    <row r="289" spans="1:20" s="67" customFormat="1">
      <c r="A289" s="66">
        <v>60</v>
      </c>
      <c r="B289" s="67" t="s">
        <v>201</v>
      </c>
      <c r="C289" s="67" t="s">
        <v>798</v>
      </c>
      <c r="D289" s="72" t="s">
        <v>800</v>
      </c>
      <c r="E289" s="69" t="s">
        <v>798</v>
      </c>
      <c r="F289" s="67" t="s">
        <v>687</v>
      </c>
      <c r="G289" s="67" t="s">
        <v>204</v>
      </c>
      <c r="H289" s="67" t="s">
        <v>205</v>
      </c>
      <c r="I289" s="67">
        <v>7</v>
      </c>
      <c r="J289" s="67" t="str">
        <f t="shared" si="28"/>
        <v>ACORA</v>
      </c>
      <c r="K289" s="67" t="s">
        <v>2173</v>
      </c>
      <c r="L289" s="67" t="str">
        <f>+VLOOKUP(D289,[2]Instituciones!$A$2:$G$1009,7,FALSE)</f>
        <v>Rural</v>
      </c>
      <c r="M289" s="70">
        <f t="shared" si="32"/>
        <v>338.09999999999997</v>
      </c>
      <c r="N289" s="67">
        <f t="shared" si="29"/>
        <v>60</v>
      </c>
      <c r="Q289" s="70">
        <f t="shared" si="30"/>
        <v>294</v>
      </c>
      <c r="S289" s="70">
        <f t="shared" si="31"/>
        <v>44.099999999999966</v>
      </c>
      <c r="T289" s="67">
        <f>VLOOKUP(D289,Hoja1!$G$5:$K$961,5,FALSE)</f>
        <v>7</v>
      </c>
    </row>
    <row r="290" spans="1:20" s="67" customFormat="1">
      <c r="A290" s="66">
        <v>61</v>
      </c>
      <c r="B290" s="67" t="s">
        <v>201</v>
      </c>
      <c r="C290" s="67" t="s">
        <v>798</v>
      </c>
      <c r="D290" s="72" t="s">
        <v>799</v>
      </c>
      <c r="E290" s="69" t="s">
        <v>798</v>
      </c>
      <c r="F290" s="67" t="s">
        <v>687</v>
      </c>
      <c r="G290" s="67" t="s">
        <v>204</v>
      </c>
      <c r="H290" s="67" t="s">
        <v>205</v>
      </c>
      <c r="I290" s="67">
        <v>8</v>
      </c>
      <c r="J290" s="67" t="str">
        <f t="shared" si="28"/>
        <v>ACORA</v>
      </c>
      <c r="K290" s="67" t="s">
        <v>2173</v>
      </c>
      <c r="L290" s="67" t="str">
        <f>+VLOOKUP(D290,[2]Instituciones!$A$2:$G$1009,7,FALSE)</f>
        <v>Rural</v>
      </c>
      <c r="M290" s="70">
        <f t="shared" si="32"/>
        <v>386.4</v>
      </c>
      <c r="N290" s="67">
        <f t="shared" si="29"/>
        <v>61</v>
      </c>
      <c r="Q290" s="70">
        <f t="shared" si="30"/>
        <v>336</v>
      </c>
      <c r="S290" s="70">
        <f t="shared" si="31"/>
        <v>50.399999999999977</v>
      </c>
      <c r="T290" s="67">
        <f>VLOOKUP(D290,Hoja1!$G$5:$K$961,5,FALSE)</f>
        <v>8</v>
      </c>
    </row>
    <row r="291" spans="1:20" s="67" customFormat="1">
      <c r="A291" s="66">
        <v>62</v>
      </c>
      <c r="B291" s="67" t="s">
        <v>310</v>
      </c>
      <c r="C291" s="67" t="s">
        <v>801</v>
      </c>
      <c r="D291" s="72" t="s">
        <v>802</v>
      </c>
      <c r="E291" s="69" t="s">
        <v>801</v>
      </c>
      <c r="F291" s="67" t="s">
        <v>687</v>
      </c>
      <c r="G291" s="67" t="s">
        <v>204</v>
      </c>
      <c r="H291" s="67" t="s">
        <v>205</v>
      </c>
      <c r="I291" s="67">
        <v>10</v>
      </c>
      <c r="J291" s="67" t="str">
        <f t="shared" si="28"/>
        <v>AMANTANI</v>
      </c>
      <c r="K291" s="67" t="s">
        <v>2173</v>
      </c>
      <c r="L291" s="67" t="str">
        <f>+VLOOKUP(D291,[2]Instituciones!$A$2:$G$1009,7,FALSE)</f>
        <v>Rural</v>
      </c>
      <c r="M291" s="70">
        <f t="shared" si="32"/>
        <v>482.99999999999994</v>
      </c>
      <c r="N291" s="67">
        <f t="shared" si="29"/>
        <v>62</v>
      </c>
      <c r="Q291" s="70">
        <f t="shared" si="30"/>
        <v>420</v>
      </c>
      <c r="S291" s="70">
        <f t="shared" si="31"/>
        <v>62.999999999999943</v>
      </c>
      <c r="T291" s="67">
        <f>VLOOKUP(D291,Hoja1!$G$5:$K$961,5,FALSE)</f>
        <v>10</v>
      </c>
    </row>
    <row r="292" spans="1:20" s="67" customFormat="1">
      <c r="A292" s="66">
        <v>63</v>
      </c>
      <c r="B292" s="67" t="s">
        <v>310</v>
      </c>
      <c r="C292" s="67" t="s">
        <v>803</v>
      </c>
      <c r="D292" s="72" t="s">
        <v>804</v>
      </c>
      <c r="E292" s="69" t="s">
        <v>803</v>
      </c>
      <c r="F292" s="67" t="s">
        <v>687</v>
      </c>
      <c r="G292" s="67" t="s">
        <v>204</v>
      </c>
      <c r="H292" s="67" t="s">
        <v>205</v>
      </c>
      <c r="I292" s="67">
        <v>14</v>
      </c>
      <c r="J292" s="67" t="str">
        <f t="shared" si="28"/>
        <v>AMANTANI</v>
      </c>
      <c r="K292" s="67" t="s">
        <v>2173</v>
      </c>
      <c r="L292" s="67" t="str">
        <f>+VLOOKUP(D292,[2]Instituciones!$A$2:$G$1009,7,FALSE)</f>
        <v>Rural</v>
      </c>
      <c r="M292" s="70">
        <f t="shared" si="32"/>
        <v>676.19999999999993</v>
      </c>
      <c r="N292" s="67">
        <f t="shared" si="29"/>
        <v>63</v>
      </c>
      <c r="Q292" s="70">
        <f t="shared" si="30"/>
        <v>588</v>
      </c>
      <c r="S292" s="70">
        <f t="shared" si="31"/>
        <v>88.199999999999932</v>
      </c>
      <c r="T292" s="67">
        <f>VLOOKUP(D292,Hoja1!$G$5:$K$961,5,FALSE)</f>
        <v>14</v>
      </c>
    </row>
    <row r="293" spans="1:20" s="67" customFormat="1">
      <c r="A293" s="66">
        <v>64</v>
      </c>
      <c r="B293" s="67" t="s">
        <v>310</v>
      </c>
      <c r="C293" s="67" t="s">
        <v>325</v>
      </c>
      <c r="D293" s="72" t="s">
        <v>805</v>
      </c>
      <c r="E293" s="69" t="s">
        <v>806</v>
      </c>
      <c r="F293" s="67" t="s">
        <v>687</v>
      </c>
      <c r="G293" s="67" t="s">
        <v>204</v>
      </c>
      <c r="H293" s="67" t="s">
        <v>205</v>
      </c>
      <c r="I293" s="67">
        <v>8</v>
      </c>
      <c r="J293" s="67" t="str">
        <f t="shared" si="28"/>
        <v>AMANTANI</v>
      </c>
      <c r="K293" s="67" t="s">
        <v>2173</v>
      </c>
      <c r="L293" s="67" t="str">
        <f>+VLOOKUP(D293,[2]Instituciones!$A$2:$G$1009,7,FALSE)</f>
        <v>Rural</v>
      </c>
      <c r="M293" s="70">
        <f t="shared" si="32"/>
        <v>386.4</v>
      </c>
      <c r="N293" s="67">
        <f t="shared" si="29"/>
        <v>64</v>
      </c>
      <c r="Q293" s="70">
        <f t="shared" si="30"/>
        <v>336</v>
      </c>
      <c r="S293" s="70">
        <f t="shared" si="31"/>
        <v>50.399999999999977</v>
      </c>
      <c r="T293" s="67">
        <f>VLOOKUP(D293,Hoja1!$G$5:$K$961,5,FALSE)</f>
        <v>8</v>
      </c>
    </row>
    <row r="294" spans="1:20" s="67" customFormat="1">
      <c r="A294" s="66">
        <v>65</v>
      </c>
      <c r="B294" s="67" t="s">
        <v>310</v>
      </c>
      <c r="C294" s="67" t="s">
        <v>807</v>
      </c>
      <c r="D294" s="72" t="s">
        <v>808</v>
      </c>
      <c r="E294" s="69" t="s">
        <v>809</v>
      </c>
      <c r="F294" s="67" t="s">
        <v>687</v>
      </c>
      <c r="G294" s="67" t="s">
        <v>204</v>
      </c>
      <c r="H294" s="67" t="s">
        <v>205</v>
      </c>
      <c r="I294" s="67">
        <v>11</v>
      </c>
      <c r="J294" s="67" t="str">
        <f t="shared" si="28"/>
        <v>AMANTANI</v>
      </c>
      <c r="K294" s="67" t="s">
        <v>2173</v>
      </c>
      <c r="L294" s="67" t="str">
        <f>+VLOOKUP(D294,[2]Instituciones!$A$2:$G$1009,7,FALSE)</f>
        <v>Rural</v>
      </c>
      <c r="M294" s="70">
        <f t="shared" si="32"/>
        <v>531.29999999999995</v>
      </c>
      <c r="N294" s="67">
        <f t="shared" si="29"/>
        <v>65</v>
      </c>
      <c r="Q294" s="70">
        <f t="shared" si="30"/>
        <v>462</v>
      </c>
      <c r="S294" s="70">
        <f t="shared" si="31"/>
        <v>69.299999999999955</v>
      </c>
      <c r="T294" s="67">
        <f>VLOOKUP(D294,Hoja1!$G$5:$K$961,5,FALSE)</f>
        <v>11</v>
      </c>
    </row>
    <row r="295" spans="1:20" s="67" customFormat="1">
      <c r="A295" s="66">
        <v>66</v>
      </c>
      <c r="B295" s="67" t="s">
        <v>310</v>
      </c>
      <c r="C295" s="67" t="s">
        <v>801</v>
      </c>
      <c r="D295" s="72" t="s">
        <v>810</v>
      </c>
      <c r="E295" s="69" t="s">
        <v>811</v>
      </c>
      <c r="F295" s="67" t="s">
        <v>687</v>
      </c>
      <c r="G295" s="67" t="s">
        <v>204</v>
      </c>
      <c r="H295" s="67" t="s">
        <v>205</v>
      </c>
      <c r="I295" s="67">
        <v>10</v>
      </c>
      <c r="J295" s="67" t="str">
        <f t="shared" si="28"/>
        <v>AMANTANI</v>
      </c>
      <c r="K295" s="67" t="s">
        <v>2173</v>
      </c>
      <c r="L295" s="67" t="str">
        <f>+VLOOKUP(D295,[2]Instituciones!$A$2:$G$1009,7,FALSE)</f>
        <v>Rural</v>
      </c>
      <c r="M295" s="70">
        <f t="shared" si="32"/>
        <v>482.99999999999994</v>
      </c>
      <c r="N295" s="67">
        <f t="shared" si="29"/>
        <v>66</v>
      </c>
      <c r="Q295" s="70">
        <f t="shared" si="30"/>
        <v>420</v>
      </c>
      <c r="S295" s="70">
        <f t="shared" si="31"/>
        <v>62.999999999999943</v>
      </c>
      <c r="T295" s="67">
        <f>VLOOKUP(D295,Hoja1!$G$5:$K$961,5,FALSE)</f>
        <v>10</v>
      </c>
    </row>
    <row r="296" spans="1:20" s="67" customFormat="1">
      <c r="A296" s="66">
        <v>67</v>
      </c>
      <c r="B296" s="67" t="s">
        <v>310</v>
      </c>
      <c r="C296" s="67" t="s">
        <v>310</v>
      </c>
      <c r="D296" s="72" t="s">
        <v>812</v>
      </c>
      <c r="E296" s="69" t="s">
        <v>813</v>
      </c>
      <c r="F296" s="67" t="s">
        <v>687</v>
      </c>
      <c r="G296" s="67" t="s">
        <v>204</v>
      </c>
      <c r="H296" s="67" t="s">
        <v>205</v>
      </c>
      <c r="I296" s="67">
        <v>15</v>
      </c>
      <c r="J296" s="67" t="str">
        <f t="shared" si="28"/>
        <v>AMANTANI</v>
      </c>
      <c r="K296" s="67" t="s">
        <v>2173</v>
      </c>
      <c r="L296" s="67" t="str">
        <f>+VLOOKUP(D296,[2]Instituciones!$A$2:$G$1009,7,FALSE)</f>
        <v>Rural</v>
      </c>
      <c r="M296" s="70">
        <f t="shared" si="32"/>
        <v>724.5</v>
      </c>
      <c r="N296" s="67">
        <f t="shared" si="29"/>
        <v>67</v>
      </c>
      <c r="Q296" s="70">
        <f t="shared" si="30"/>
        <v>630</v>
      </c>
      <c r="S296" s="70">
        <f t="shared" si="31"/>
        <v>94.5</v>
      </c>
      <c r="T296" s="67">
        <f>VLOOKUP(D296,Hoja1!$G$5:$K$961,5,FALSE)</f>
        <v>15</v>
      </c>
    </row>
    <row r="297" spans="1:20" s="67" customFormat="1">
      <c r="A297" s="66">
        <v>68</v>
      </c>
      <c r="B297" s="67" t="s">
        <v>310</v>
      </c>
      <c r="C297" s="67" t="s">
        <v>311</v>
      </c>
      <c r="D297" s="72" t="s">
        <v>814</v>
      </c>
      <c r="E297" s="69" t="s">
        <v>815</v>
      </c>
      <c r="F297" s="67" t="s">
        <v>687</v>
      </c>
      <c r="G297" s="67" t="s">
        <v>204</v>
      </c>
      <c r="H297" s="67" t="s">
        <v>205</v>
      </c>
      <c r="I297" s="67">
        <v>11</v>
      </c>
      <c r="J297" s="67" t="str">
        <f t="shared" si="28"/>
        <v>AMANTANI</v>
      </c>
      <c r="K297" s="67" t="s">
        <v>2173</v>
      </c>
      <c r="L297" s="67" t="str">
        <f>+VLOOKUP(D297,[2]Instituciones!$A$2:$G$1009,7,FALSE)</f>
        <v>Rural</v>
      </c>
      <c r="M297" s="70">
        <f t="shared" si="32"/>
        <v>531.29999999999995</v>
      </c>
      <c r="N297" s="67">
        <f t="shared" si="29"/>
        <v>68</v>
      </c>
      <c r="Q297" s="70">
        <f t="shared" si="30"/>
        <v>462</v>
      </c>
      <c r="S297" s="70">
        <f t="shared" si="31"/>
        <v>69.299999999999955</v>
      </c>
      <c r="T297" s="67">
        <f>VLOOKUP(D297,Hoja1!$G$5:$K$961,5,FALSE)</f>
        <v>11</v>
      </c>
    </row>
    <row r="298" spans="1:20" s="67" customFormat="1">
      <c r="A298" s="66">
        <v>69</v>
      </c>
      <c r="B298" s="67" t="s">
        <v>310</v>
      </c>
      <c r="C298" s="67" t="s">
        <v>471</v>
      </c>
      <c r="D298" s="72" t="s">
        <v>816</v>
      </c>
      <c r="E298" s="69" t="s">
        <v>817</v>
      </c>
      <c r="F298" s="67" t="s">
        <v>687</v>
      </c>
      <c r="G298" s="67" t="s">
        <v>204</v>
      </c>
      <c r="H298" s="67" t="s">
        <v>205</v>
      </c>
      <c r="I298" s="67">
        <v>11</v>
      </c>
      <c r="J298" s="67" t="str">
        <f t="shared" si="28"/>
        <v>AMANTANI</v>
      </c>
      <c r="K298" s="67" t="s">
        <v>2173</v>
      </c>
      <c r="L298" s="67" t="str">
        <f>+VLOOKUP(D298,[2]Instituciones!$A$2:$G$1009,7,FALSE)</f>
        <v>Rural</v>
      </c>
      <c r="M298" s="70">
        <f t="shared" si="32"/>
        <v>531.29999999999995</v>
      </c>
      <c r="N298" s="67">
        <f t="shared" si="29"/>
        <v>69</v>
      </c>
      <c r="Q298" s="70">
        <f t="shared" si="30"/>
        <v>462</v>
      </c>
      <c r="S298" s="70">
        <f t="shared" si="31"/>
        <v>69.299999999999955</v>
      </c>
      <c r="T298" s="67">
        <f>VLOOKUP(D298,Hoja1!$G$5:$K$961,5,FALSE)</f>
        <v>11</v>
      </c>
    </row>
    <row r="299" spans="1:20" s="67" customFormat="1">
      <c r="A299" s="66">
        <v>70</v>
      </c>
      <c r="B299" s="67" t="s">
        <v>40</v>
      </c>
      <c r="C299" s="67" t="s">
        <v>818</v>
      </c>
      <c r="D299" s="72" t="s">
        <v>819</v>
      </c>
      <c r="E299" s="69" t="s">
        <v>818</v>
      </c>
      <c r="F299" s="67" t="s">
        <v>687</v>
      </c>
      <c r="G299" s="67" t="s">
        <v>204</v>
      </c>
      <c r="H299" s="67" t="s">
        <v>205</v>
      </c>
      <c r="I299" s="67">
        <v>8</v>
      </c>
      <c r="J299" s="67" t="str">
        <f t="shared" si="28"/>
        <v>ATUNCOLLA</v>
      </c>
      <c r="K299" s="67" t="s">
        <v>2173</v>
      </c>
      <c r="L299" s="67" t="str">
        <f>+VLOOKUP(D299,[2]Instituciones!$A$2:$G$1009,7,FALSE)</f>
        <v>Rural</v>
      </c>
      <c r="M299" s="70">
        <f t="shared" si="32"/>
        <v>386.4</v>
      </c>
      <c r="N299" s="67">
        <f t="shared" si="29"/>
        <v>70</v>
      </c>
      <c r="Q299" s="70">
        <f t="shared" si="30"/>
        <v>336</v>
      </c>
      <c r="S299" s="70">
        <f t="shared" si="31"/>
        <v>50.399999999999977</v>
      </c>
      <c r="T299" s="67">
        <f>VLOOKUP(D299,Hoja1!$G$5:$K$961,5,FALSE)</f>
        <v>8</v>
      </c>
    </row>
    <row r="300" spans="1:20" s="67" customFormat="1">
      <c r="A300" s="66">
        <v>71</v>
      </c>
      <c r="B300" s="67" t="s">
        <v>40</v>
      </c>
      <c r="C300" s="67" t="s">
        <v>335</v>
      </c>
      <c r="D300" s="72" t="s">
        <v>820</v>
      </c>
      <c r="E300" s="69" t="s">
        <v>821</v>
      </c>
      <c r="F300" s="67" t="s">
        <v>687</v>
      </c>
      <c r="G300" s="67" t="s">
        <v>204</v>
      </c>
      <c r="H300" s="67" t="s">
        <v>205</v>
      </c>
      <c r="I300" s="67">
        <v>5</v>
      </c>
      <c r="J300" s="67" t="str">
        <f t="shared" si="28"/>
        <v>ATUNCOLLA</v>
      </c>
      <c r="K300" s="67" t="s">
        <v>2173</v>
      </c>
      <c r="L300" s="67" t="str">
        <f>+VLOOKUP(D300,[2]Instituciones!$A$2:$G$1009,7,FALSE)</f>
        <v>Rural</v>
      </c>
      <c r="M300" s="70">
        <f t="shared" si="32"/>
        <v>241.49999999999997</v>
      </c>
      <c r="N300" s="67">
        <f t="shared" si="29"/>
        <v>71</v>
      </c>
      <c r="Q300" s="70">
        <f t="shared" si="30"/>
        <v>210</v>
      </c>
      <c r="S300" s="70">
        <f t="shared" si="31"/>
        <v>31.499999999999972</v>
      </c>
      <c r="T300" s="67">
        <f>VLOOKUP(D300,Hoja1!$G$5:$K$961,5,FALSE)</f>
        <v>5</v>
      </c>
    </row>
    <row r="301" spans="1:20" s="67" customFormat="1">
      <c r="A301" s="66">
        <v>72</v>
      </c>
      <c r="B301" s="67" t="s">
        <v>40</v>
      </c>
      <c r="C301" s="67" t="s">
        <v>822</v>
      </c>
      <c r="D301" s="72" t="s">
        <v>823</v>
      </c>
      <c r="E301" s="69" t="s">
        <v>822</v>
      </c>
      <c r="F301" s="67" t="s">
        <v>687</v>
      </c>
      <c r="G301" s="67" t="s">
        <v>204</v>
      </c>
      <c r="H301" s="67" t="s">
        <v>205</v>
      </c>
      <c r="I301" s="67">
        <v>6</v>
      </c>
      <c r="J301" s="67" t="str">
        <f t="shared" si="28"/>
        <v>ATUNCOLLA</v>
      </c>
      <c r="K301" s="67" t="s">
        <v>2173</v>
      </c>
      <c r="L301" s="67" t="str">
        <f>+VLOOKUP(D301,[2]Instituciones!$A$2:$G$1009,7,FALSE)</f>
        <v>Rural</v>
      </c>
      <c r="M301" s="70">
        <f t="shared" si="32"/>
        <v>289.79999999999995</v>
      </c>
      <c r="N301" s="67">
        <f t="shared" si="29"/>
        <v>72</v>
      </c>
      <c r="Q301" s="70">
        <f t="shared" si="30"/>
        <v>252</v>
      </c>
      <c r="S301" s="70">
        <f t="shared" si="31"/>
        <v>37.799999999999955</v>
      </c>
      <c r="T301" s="67">
        <f>VLOOKUP(D301,Hoja1!$G$5:$K$961,5,FALSE)</f>
        <v>6</v>
      </c>
    </row>
    <row r="302" spans="1:20" s="67" customFormat="1">
      <c r="A302" s="66">
        <v>73</v>
      </c>
      <c r="B302" s="67" t="s">
        <v>40</v>
      </c>
      <c r="C302" s="67" t="s">
        <v>824</v>
      </c>
      <c r="D302" s="72" t="s">
        <v>825</v>
      </c>
      <c r="E302" s="69" t="s">
        <v>824</v>
      </c>
      <c r="F302" s="67" t="s">
        <v>687</v>
      </c>
      <c r="G302" s="67" t="s">
        <v>204</v>
      </c>
      <c r="H302" s="67" t="s">
        <v>205</v>
      </c>
      <c r="I302" s="67">
        <v>9</v>
      </c>
      <c r="J302" s="67" t="str">
        <f t="shared" si="28"/>
        <v>ATUNCOLLA</v>
      </c>
      <c r="K302" s="67" t="s">
        <v>2173</v>
      </c>
      <c r="L302" s="67" t="str">
        <f>+VLOOKUP(D302,[2]Instituciones!$A$2:$G$1009,7,FALSE)</f>
        <v>Rural</v>
      </c>
      <c r="M302" s="70">
        <f t="shared" si="32"/>
        <v>434.7</v>
      </c>
      <c r="N302" s="67">
        <f t="shared" si="29"/>
        <v>73</v>
      </c>
      <c r="Q302" s="70">
        <f t="shared" si="30"/>
        <v>378</v>
      </c>
      <c r="S302" s="70">
        <f t="shared" si="31"/>
        <v>56.699999999999989</v>
      </c>
      <c r="T302" s="67">
        <f>VLOOKUP(D302,Hoja1!$G$5:$K$961,5,FALSE)</f>
        <v>9</v>
      </c>
    </row>
    <row r="303" spans="1:20" s="67" customFormat="1">
      <c r="A303" s="66">
        <v>74</v>
      </c>
      <c r="B303" s="67" t="s">
        <v>40</v>
      </c>
      <c r="C303" s="67" t="s">
        <v>826</v>
      </c>
      <c r="D303" s="72" t="s">
        <v>827</v>
      </c>
      <c r="E303" s="69" t="s">
        <v>826</v>
      </c>
      <c r="F303" s="67" t="s">
        <v>687</v>
      </c>
      <c r="G303" s="67" t="s">
        <v>204</v>
      </c>
      <c r="H303" s="67" t="s">
        <v>205</v>
      </c>
      <c r="I303" s="67">
        <v>10</v>
      </c>
      <c r="J303" s="67" t="str">
        <f t="shared" si="28"/>
        <v>ATUNCOLLA</v>
      </c>
      <c r="K303" s="67" t="s">
        <v>2173</v>
      </c>
      <c r="L303" s="67" t="str">
        <f>+VLOOKUP(D303,[2]Instituciones!$A$2:$G$1009,7,FALSE)</f>
        <v>Rural</v>
      </c>
      <c r="M303" s="70">
        <f t="shared" si="32"/>
        <v>482.99999999999994</v>
      </c>
      <c r="N303" s="67">
        <f t="shared" si="29"/>
        <v>74</v>
      </c>
      <c r="Q303" s="70">
        <f t="shared" si="30"/>
        <v>420</v>
      </c>
      <c r="S303" s="70">
        <f t="shared" si="31"/>
        <v>62.999999999999943</v>
      </c>
      <c r="T303" s="67">
        <f>VLOOKUP(D303,Hoja1!$G$5:$K$961,5,FALSE)</f>
        <v>10</v>
      </c>
    </row>
    <row r="304" spans="1:20" s="67" customFormat="1">
      <c r="A304" s="66">
        <v>75</v>
      </c>
      <c r="B304" s="67" t="s">
        <v>40</v>
      </c>
      <c r="C304" s="67" t="s">
        <v>340</v>
      </c>
      <c r="D304" s="72" t="s">
        <v>828</v>
      </c>
      <c r="E304" s="69" t="s">
        <v>829</v>
      </c>
      <c r="F304" s="67" t="s">
        <v>687</v>
      </c>
      <c r="G304" s="67" t="s">
        <v>204</v>
      </c>
      <c r="H304" s="67" t="s">
        <v>205</v>
      </c>
      <c r="I304" s="67">
        <v>9</v>
      </c>
      <c r="J304" s="67" t="str">
        <f t="shared" si="28"/>
        <v>ATUNCOLLA</v>
      </c>
      <c r="K304" s="67" t="s">
        <v>2173</v>
      </c>
      <c r="L304" s="67" t="str">
        <f>+VLOOKUP(D304,[2]Instituciones!$A$2:$G$1009,7,FALSE)</f>
        <v>Rural</v>
      </c>
      <c r="M304" s="70">
        <f t="shared" si="32"/>
        <v>434.7</v>
      </c>
      <c r="N304" s="67">
        <f t="shared" si="29"/>
        <v>75</v>
      </c>
      <c r="Q304" s="70">
        <f t="shared" si="30"/>
        <v>378</v>
      </c>
      <c r="S304" s="70">
        <f t="shared" si="31"/>
        <v>56.699999999999989</v>
      </c>
      <c r="T304" s="67">
        <f>VLOOKUP(D304,Hoja1!$G$5:$K$961,5,FALSE)</f>
        <v>9</v>
      </c>
    </row>
    <row r="305" spans="1:20" s="67" customFormat="1">
      <c r="A305" s="66">
        <v>76</v>
      </c>
      <c r="B305" s="67" t="s">
        <v>40</v>
      </c>
      <c r="C305" s="67" t="s">
        <v>830</v>
      </c>
      <c r="D305" s="72" t="s">
        <v>831</v>
      </c>
      <c r="E305" s="69" t="s">
        <v>832</v>
      </c>
      <c r="F305" s="67" t="s">
        <v>687</v>
      </c>
      <c r="G305" s="67" t="s">
        <v>204</v>
      </c>
      <c r="H305" s="67" t="s">
        <v>205</v>
      </c>
      <c r="I305" s="67">
        <v>9</v>
      </c>
      <c r="J305" s="67" t="str">
        <f t="shared" si="28"/>
        <v>ATUNCOLLA</v>
      </c>
      <c r="K305" s="67" t="s">
        <v>2173</v>
      </c>
      <c r="L305" s="67" t="str">
        <f>+VLOOKUP(D305,[2]Instituciones!$A$2:$G$1009,7,FALSE)</f>
        <v>Rural</v>
      </c>
      <c r="M305" s="70">
        <f t="shared" si="32"/>
        <v>434.7</v>
      </c>
      <c r="N305" s="67">
        <f t="shared" si="29"/>
        <v>76</v>
      </c>
      <c r="Q305" s="70">
        <f t="shared" si="30"/>
        <v>378</v>
      </c>
      <c r="S305" s="70">
        <f t="shared" si="31"/>
        <v>56.699999999999989</v>
      </c>
      <c r="T305" s="67">
        <f>VLOOKUP(D305,Hoja1!$G$5:$K$961,5,FALSE)</f>
        <v>9</v>
      </c>
    </row>
    <row r="306" spans="1:20" s="67" customFormat="1">
      <c r="A306" s="66">
        <v>77</v>
      </c>
      <c r="B306" s="67" t="s">
        <v>40</v>
      </c>
      <c r="C306" s="67" t="s">
        <v>1927</v>
      </c>
      <c r="D306" s="72" t="s">
        <v>1928</v>
      </c>
      <c r="E306" s="69" t="s">
        <v>1929</v>
      </c>
      <c r="F306" s="67" t="s">
        <v>687</v>
      </c>
      <c r="G306" s="67" t="s">
        <v>204</v>
      </c>
      <c r="H306" s="67" t="s">
        <v>205</v>
      </c>
      <c r="I306" s="67">
        <v>8</v>
      </c>
      <c r="J306" s="67" t="str">
        <f t="shared" si="28"/>
        <v>ATUNCOLLA</v>
      </c>
      <c r="K306" s="67" t="s">
        <v>2173</v>
      </c>
      <c r="L306" s="67" t="str">
        <f>+VLOOKUP(D306,[2]Instituciones!$A$2:$G$1009,7,FALSE)</f>
        <v>Rural</v>
      </c>
      <c r="M306" s="70">
        <f t="shared" si="32"/>
        <v>386.4</v>
      </c>
      <c r="N306" s="67">
        <f t="shared" si="29"/>
        <v>77</v>
      </c>
      <c r="Q306" s="70">
        <f t="shared" si="30"/>
        <v>336</v>
      </c>
      <c r="S306" s="70">
        <f t="shared" si="31"/>
        <v>50.399999999999977</v>
      </c>
      <c r="T306" s="67">
        <f>VLOOKUP(D306,Hoja1!$G$5:$K$961,5,FALSE)</f>
        <v>8</v>
      </c>
    </row>
    <row r="307" spans="1:20" s="67" customFormat="1">
      <c r="A307" s="66">
        <v>78</v>
      </c>
      <c r="B307" s="67" t="s">
        <v>40</v>
      </c>
      <c r="C307" s="67" t="s">
        <v>833</v>
      </c>
      <c r="D307" s="72" t="s">
        <v>834</v>
      </c>
      <c r="E307" s="69" t="s">
        <v>833</v>
      </c>
      <c r="F307" s="67" t="s">
        <v>687</v>
      </c>
      <c r="G307" s="67" t="s">
        <v>204</v>
      </c>
      <c r="H307" s="67" t="s">
        <v>205</v>
      </c>
      <c r="I307" s="67">
        <v>9</v>
      </c>
      <c r="J307" s="67" t="str">
        <f t="shared" si="28"/>
        <v>ATUNCOLLA</v>
      </c>
      <c r="K307" s="67" t="s">
        <v>2173</v>
      </c>
      <c r="L307" s="67" t="str">
        <f>+VLOOKUP(D307,[2]Instituciones!$A$2:$G$1009,7,FALSE)</f>
        <v>Rural</v>
      </c>
      <c r="M307" s="70">
        <f t="shared" si="32"/>
        <v>434.7</v>
      </c>
      <c r="N307" s="67">
        <f t="shared" si="29"/>
        <v>78</v>
      </c>
      <c r="Q307" s="70">
        <f t="shared" si="30"/>
        <v>378</v>
      </c>
      <c r="S307" s="70">
        <f t="shared" si="31"/>
        <v>56.699999999999989</v>
      </c>
      <c r="T307" s="67">
        <f>VLOOKUP(D307,Hoja1!$G$5:$K$961,5,FALSE)</f>
        <v>9</v>
      </c>
    </row>
    <row r="308" spans="1:20" s="67" customFormat="1">
      <c r="A308" s="66">
        <v>79</v>
      </c>
      <c r="B308" s="67" t="s">
        <v>40</v>
      </c>
      <c r="C308" s="67" t="s">
        <v>835</v>
      </c>
      <c r="D308" s="72" t="s">
        <v>836</v>
      </c>
      <c r="E308" s="69" t="s">
        <v>835</v>
      </c>
      <c r="F308" s="67" t="s">
        <v>687</v>
      </c>
      <c r="G308" s="67" t="s">
        <v>204</v>
      </c>
      <c r="H308" s="67" t="s">
        <v>205</v>
      </c>
      <c r="I308" s="67">
        <v>5</v>
      </c>
      <c r="J308" s="67" t="str">
        <f t="shared" si="28"/>
        <v>ATUNCOLLA</v>
      </c>
      <c r="K308" s="67" t="s">
        <v>2173</v>
      </c>
      <c r="L308" s="67" t="str">
        <f>+VLOOKUP(D308,[2]Instituciones!$A$2:$G$1009,7,FALSE)</f>
        <v>Rural</v>
      </c>
      <c r="M308" s="70">
        <f t="shared" si="32"/>
        <v>241.49999999999997</v>
      </c>
      <c r="N308" s="67">
        <f t="shared" si="29"/>
        <v>79</v>
      </c>
      <c r="Q308" s="70">
        <f t="shared" si="30"/>
        <v>210</v>
      </c>
      <c r="S308" s="70">
        <f t="shared" si="31"/>
        <v>31.499999999999972</v>
      </c>
      <c r="T308" s="67">
        <f>VLOOKUP(D308,Hoja1!$G$5:$K$961,5,FALSE)</f>
        <v>5</v>
      </c>
    </row>
    <row r="309" spans="1:20" s="67" customFormat="1">
      <c r="A309" s="66">
        <v>80</v>
      </c>
      <c r="B309" s="67" t="s">
        <v>40</v>
      </c>
      <c r="C309" s="67" t="s">
        <v>818</v>
      </c>
      <c r="D309" s="72" t="s">
        <v>837</v>
      </c>
      <c r="E309" s="69" t="s">
        <v>838</v>
      </c>
      <c r="F309" s="67" t="s">
        <v>687</v>
      </c>
      <c r="G309" s="67" t="s">
        <v>204</v>
      </c>
      <c r="H309" s="67" t="s">
        <v>205</v>
      </c>
      <c r="I309" s="67">
        <v>10</v>
      </c>
      <c r="J309" s="67" t="str">
        <f t="shared" si="28"/>
        <v>ATUNCOLLA</v>
      </c>
      <c r="K309" s="67" t="s">
        <v>2173</v>
      </c>
      <c r="L309" s="67" t="str">
        <f>+VLOOKUP(D309,[2]Instituciones!$A$2:$G$1009,7,FALSE)</f>
        <v>Rural</v>
      </c>
      <c r="M309" s="70">
        <f t="shared" si="32"/>
        <v>482.99999999999994</v>
      </c>
      <c r="N309" s="67">
        <f t="shared" si="29"/>
        <v>80</v>
      </c>
      <c r="Q309" s="70">
        <f t="shared" si="30"/>
        <v>420</v>
      </c>
      <c r="S309" s="70">
        <f t="shared" si="31"/>
        <v>62.999999999999943</v>
      </c>
      <c r="T309" s="67">
        <f>VLOOKUP(D309,Hoja1!$G$5:$K$961,5,FALSE)</f>
        <v>10</v>
      </c>
    </row>
    <row r="310" spans="1:20" s="67" customFormat="1">
      <c r="A310" s="66">
        <v>81</v>
      </c>
      <c r="B310" s="67" t="s">
        <v>40</v>
      </c>
      <c r="C310" s="67" t="s">
        <v>839</v>
      </c>
      <c r="D310" s="72" t="s">
        <v>840</v>
      </c>
      <c r="E310" s="69" t="s">
        <v>841</v>
      </c>
      <c r="F310" s="67" t="s">
        <v>687</v>
      </c>
      <c r="G310" s="67" t="s">
        <v>204</v>
      </c>
      <c r="H310" s="67" t="s">
        <v>205</v>
      </c>
      <c r="I310" s="67">
        <v>8</v>
      </c>
      <c r="J310" s="67" t="str">
        <f t="shared" si="28"/>
        <v>ATUNCOLLA</v>
      </c>
      <c r="K310" s="67" t="s">
        <v>2173</v>
      </c>
      <c r="L310" s="67" t="str">
        <f>+VLOOKUP(D310,[2]Instituciones!$A$2:$G$1009,7,FALSE)</f>
        <v>Rural</v>
      </c>
      <c r="M310" s="70">
        <f t="shared" si="32"/>
        <v>386.4</v>
      </c>
      <c r="N310" s="67">
        <f t="shared" si="29"/>
        <v>81</v>
      </c>
      <c r="Q310" s="70">
        <f t="shared" si="30"/>
        <v>336</v>
      </c>
      <c r="S310" s="70">
        <f t="shared" si="31"/>
        <v>50.399999999999977</v>
      </c>
      <c r="T310" s="67">
        <f>VLOOKUP(D310,Hoja1!$G$5:$K$961,5,FALSE)</f>
        <v>8</v>
      </c>
    </row>
    <row r="311" spans="1:20" s="67" customFormat="1">
      <c r="A311" s="66">
        <v>82</v>
      </c>
      <c r="B311" s="67" t="s">
        <v>40</v>
      </c>
      <c r="C311" s="67" t="s">
        <v>842</v>
      </c>
      <c r="D311" s="72" t="s">
        <v>843</v>
      </c>
      <c r="E311" s="69" t="s">
        <v>842</v>
      </c>
      <c r="F311" s="67" t="s">
        <v>687</v>
      </c>
      <c r="G311" s="67" t="s">
        <v>204</v>
      </c>
      <c r="H311" s="67" t="s">
        <v>205</v>
      </c>
      <c r="I311" s="67">
        <v>10</v>
      </c>
      <c r="J311" s="67" t="str">
        <f t="shared" si="28"/>
        <v>ATUNCOLLA</v>
      </c>
      <c r="K311" s="67" t="s">
        <v>2173</v>
      </c>
      <c r="L311" s="67" t="str">
        <f>+VLOOKUP(D311,[2]Instituciones!$A$2:$G$1009,7,FALSE)</f>
        <v>Rural</v>
      </c>
      <c r="M311" s="70">
        <f t="shared" si="32"/>
        <v>482.99999999999994</v>
      </c>
      <c r="N311" s="67">
        <f t="shared" si="29"/>
        <v>82</v>
      </c>
      <c r="Q311" s="70">
        <f t="shared" si="30"/>
        <v>420</v>
      </c>
      <c r="S311" s="70">
        <f t="shared" si="31"/>
        <v>62.999999999999943</v>
      </c>
      <c r="T311" s="67">
        <f>VLOOKUP(D311,Hoja1!$G$5:$K$961,5,FALSE)</f>
        <v>10</v>
      </c>
    </row>
    <row r="312" spans="1:20" s="67" customFormat="1">
      <c r="A312" s="66">
        <v>83</v>
      </c>
      <c r="B312" s="67" t="s">
        <v>40</v>
      </c>
      <c r="C312" s="67" t="s">
        <v>842</v>
      </c>
      <c r="D312" s="72" t="s">
        <v>844</v>
      </c>
      <c r="E312" s="69" t="s">
        <v>845</v>
      </c>
      <c r="F312" s="67" t="s">
        <v>687</v>
      </c>
      <c r="G312" s="67" t="s">
        <v>204</v>
      </c>
      <c r="H312" s="67" t="s">
        <v>205</v>
      </c>
      <c r="I312" s="67">
        <v>10</v>
      </c>
      <c r="J312" s="67" t="str">
        <f t="shared" si="28"/>
        <v>ATUNCOLLA</v>
      </c>
      <c r="K312" s="67" t="s">
        <v>2173</v>
      </c>
      <c r="L312" s="67" t="str">
        <f>+VLOOKUP(D312,[2]Instituciones!$A$2:$G$1009,7,FALSE)</f>
        <v>Rural</v>
      </c>
      <c r="M312" s="70">
        <f t="shared" si="32"/>
        <v>482.99999999999994</v>
      </c>
      <c r="N312" s="67">
        <f t="shared" si="29"/>
        <v>83</v>
      </c>
      <c r="Q312" s="70">
        <f t="shared" si="30"/>
        <v>420</v>
      </c>
      <c r="S312" s="70">
        <f t="shared" si="31"/>
        <v>62.999999999999943</v>
      </c>
      <c r="T312" s="67">
        <f>VLOOKUP(D312,Hoja1!$G$5:$K$961,5,FALSE)</f>
        <v>10</v>
      </c>
    </row>
    <row r="313" spans="1:20" s="67" customFormat="1">
      <c r="A313" s="66">
        <v>84</v>
      </c>
      <c r="B313" s="67" t="s">
        <v>40</v>
      </c>
      <c r="C313" s="67" t="s">
        <v>1930</v>
      </c>
      <c r="D313" s="72" t="s">
        <v>847</v>
      </c>
      <c r="E313" s="69" t="s">
        <v>846</v>
      </c>
      <c r="F313" s="67" t="s">
        <v>687</v>
      </c>
      <c r="G313" s="67" t="s">
        <v>204</v>
      </c>
      <c r="H313" s="67" t="s">
        <v>205</v>
      </c>
      <c r="I313" s="67">
        <v>4</v>
      </c>
      <c r="J313" s="67" t="str">
        <f t="shared" si="28"/>
        <v>ATUNCOLLA</v>
      </c>
      <c r="K313" s="67" t="s">
        <v>2173</v>
      </c>
      <c r="L313" s="67" t="str">
        <f>+VLOOKUP(D313,[2]Instituciones!$A$2:$G$1009,7,FALSE)</f>
        <v>Rural</v>
      </c>
      <c r="M313" s="70">
        <f t="shared" si="32"/>
        <v>193.2</v>
      </c>
      <c r="N313" s="67">
        <f t="shared" si="29"/>
        <v>84</v>
      </c>
      <c r="Q313" s="70">
        <f t="shared" si="30"/>
        <v>168</v>
      </c>
      <c r="S313" s="70">
        <f t="shared" si="31"/>
        <v>25.199999999999989</v>
      </c>
      <c r="T313" s="67">
        <f>VLOOKUP(D313,Hoja1!$G$5:$K$961,5,FALSE)</f>
        <v>4</v>
      </c>
    </row>
    <row r="314" spans="1:20" s="67" customFormat="1">
      <c r="A314" s="66">
        <v>85</v>
      </c>
      <c r="B314" s="67" t="s">
        <v>40</v>
      </c>
      <c r="C314" s="67" t="s">
        <v>848</v>
      </c>
      <c r="D314" s="72" t="s">
        <v>849</v>
      </c>
      <c r="E314" s="69" t="s">
        <v>850</v>
      </c>
      <c r="F314" s="67" t="s">
        <v>687</v>
      </c>
      <c r="G314" s="67" t="s">
        <v>204</v>
      </c>
      <c r="H314" s="67" t="s">
        <v>205</v>
      </c>
      <c r="I314" s="67">
        <v>9</v>
      </c>
      <c r="J314" s="67" t="str">
        <f t="shared" si="28"/>
        <v>ATUNCOLLA</v>
      </c>
      <c r="K314" s="67" t="s">
        <v>2173</v>
      </c>
      <c r="L314" s="67" t="str">
        <f>+VLOOKUP(D314,[2]Instituciones!$A$2:$G$1009,7,FALSE)</f>
        <v>Rural</v>
      </c>
      <c r="M314" s="70">
        <f t="shared" si="32"/>
        <v>434.7</v>
      </c>
      <c r="N314" s="67">
        <f t="shared" si="29"/>
        <v>85</v>
      </c>
      <c r="Q314" s="70">
        <f t="shared" si="30"/>
        <v>378</v>
      </c>
      <c r="S314" s="70">
        <f t="shared" si="31"/>
        <v>56.699999999999989</v>
      </c>
      <c r="T314" s="67">
        <f>VLOOKUP(D314,Hoja1!$G$5:$K$961,5,FALSE)</f>
        <v>9</v>
      </c>
    </row>
    <row r="315" spans="1:20" s="67" customFormat="1">
      <c r="A315" s="66">
        <v>86</v>
      </c>
      <c r="B315" s="67" t="s">
        <v>40</v>
      </c>
      <c r="C315" s="67" t="s">
        <v>851</v>
      </c>
      <c r="D315" s="72" t="s">
        <v>852</v>
      </c>
      <c r="E315" s="69" t="s">
        <v>851</v>
      </c>
      <c r="F315" s="67" t="s">
        <v>687</v>
      </c>
      <c r="G315" s="67" t="s">
        <v>204</v>
      </c>
      <c r="H315" s="67" t="s">
        <v>205</v>
      </c>
      <c r="I315" s="67">
        <v>11</v>
      </c>
      <c r="J315" s="67" t="str">
        <f t="shared" si="28"/>
        <v>ATUNCOLLA</v>
      </c>
      <c r="K315" s="67" t="s">
        <v>2173</v>
      </c>
      <c r="L315" s="67" t="str">
        <f>+VLOOKUP(D315,[2]Instituciones!$A$2:$G$1009,7,FALSE)</f>
        <v>Rural</v>
      </c>
      <c r="M315" s="70">
        <f t="shared" si="32"/>
        <v>531.29999999999995</v>
      </c>
      <c r="N315" s="67">
        <f t="shared" si="29"/>
        <v>86</v>
      </c>
      <c r="Q315" s="70">
        <f t="shared" si="30"/>
        <v>462</v>
      </c>
      <c r="S315" s="70">
        <f t="shared" si="31"/>
        <v>69.299999999999955</v>
      </c>
      <c r="T315" s="67">
        <f>VLOOKUP(D315,Hoja1!$G$5:$K$961,5,FALSE)</f>
        <v>11</v>
      </c>
    </row>
    <row r="316" spans="1:20" s="67" customFormat="1">
      <c r="A316" s="66">
        <v>87</v>
      </c>
      <c r="B316" s="67" t="s">
        <v>345</v>
      </c>
      <c r="C316" s="67" t="s">
        <v>853</v>
      </c>
      <c r="D316" s="72" t="s">
        <v>854</v>
      </c>
      <c r="E316" s="69" t="s">
        <v>855</v>
      </c>
      <c r="F316" s="67" t="s">
        <v>687</v>
      </c>
      <c r="G316" s="67" t="s">
        <v>204</v>
      </c>
      <c r="H316" s="67" t="s">
        <v>205</v>
      </c>
      <c r="I316" s="67">
        <v>9</v>
      </c>
      <c r="J316" s="67" t="str">
        <f t="shared" si="28"/>
        <v>CAPACHICA</v>
      </c>
      <c r="K316" s="67" t="s">
        <v>2173</v>
      </c>
      <c r="L316" s="67" t="str">
        <f>+VLOOKUP(D316,[2]Instituciones!$A$2:$G$1009,7,FALSE)</f>
        <v>Rural</v>
      </c>
      <c r="M316" s="70">
        <f t="shared" si="32"/>
        <v>434.7</v>
      </c>
      <c r="N316" s="67">
        <f t="shared" si="29"/>
        <v>87</v>
      </c>
      <c r="Q316" s="70">
        <f t="shared" si="30"/>
        <v>378</v>
      </c>
      <c r="S316" s="70">
        <f t="shared" si="31"/>
        <v>56.699999999999989</v>
      </c>
      <c r="T316" s="67">
        <f>VLOOKUP(D316,Hoja1!$G$5:$K$961,5,FALSE)</f>
        <v>9</v>
      </c>
    </row>
    <row r="317" spans="1:20" s="67" customFormat="1">
      <c r="A317" s="66">
        <v>88</v>
      </c>
      <c r="B317" s="67" t="s">
        <v>345</v>
      </c>
      <c r="C317" s="67" t="s">
        <v>358</v>
      </c>
      <c r="D317" s="72" t="s">
        <v>856</v>
      </c>
      <c r="E317" s="69" t="s">
        <v>358</v>
      </c>
      <c r="F317" s="67" t="s">
        <v>687</v>
      </c>
      <c r="G317" s="67" t="s">
        <v>204</v>
      </c>
      <c r="H317" s="67" t="s">
        <v>205</v>
      </c>
      <c r="I317" s="67">
        <v>9</v>
      </c>
      <c r="J317" s="67" t="str">
        <f t="shared" si="28"/>
        <v>CAPACHICA</v>
      </c>
      <c r="K317" s="67" t="s">
        <v>2173</v>
      </c>
      <c r="L317" s="67" t="str">
        <f>+VLOOKUP(D317,[2]Instituciones!$A$2:$G$1009,7,FALSE)</f>
        <v>Rural</v>
      </c>
      <c r="M317" s="70">
        <f t="shared" si="32"/>
        <v>434.7</v>
      </c>
      <c r="N317" s="67">
        <f t="shared" si="29"/>
        <v>88</v>
      </c>
      <c r="Q317" s="70">
        <f t="shared" si="30"/>
        <v>378</v>
      </c>
      <c r="S317" s="70">
        <f t="shared" si="31"/>
        <v>56.699999999999989</v>
      </c>
      <c r="T317" s="67">
        <f>VLOOKUP(D317,Hoja1!$G$5:$K$961,5,FALSE)</f>
        <v>9</v>
      </c>
    </row>
    <row r="318" spans="1:20" s="67" customFormat="1">
      <c r="A318" s="66">
        <v>89</v>
      </c>
      <c r="B318" s="67" t="s">
        <v>345</v>
      </c>
      <c r="C318" s="67" t="s">
        <v>857</v>
      </c>
      <c r="D318" s="72" t="s">
        <v>858</v>
      </c>
      <c r="E318" s="69" t="s">
        <v>857</v>
      </c>
      <c r="F318" s="67" t="s">
        <v>687</v>
      </c>
      <c r="G318" s="67" t="s">
        <v>204</v>
      </c>
      <c r="H318" s="67" t="s">
        <v>205</v>
      </c>
      <c r="I318" s="67">
        <v>6</v>
      </c>
      <c r="J318" s="67" t="str">
        <f t="shared" si="28"/>
        <v>CAPACHICA</v>
      </c>
      <c r="K318" s="67" t="s">
        <v>2173</v>
      </c>
      <c r="L318" s="67" t="str">
        <f>+VLOOKUP(D318,[2]Instituciones!$A$2:$G$1009,7,FALSE)</f>
        <v>Rural</v>
      </c>
      <c r="M318" s="70">
        <f t="shared" si="32"/>
        <v>289.79999999999995</v>
      </c>
      <c r="N318" s="67">
        <f t="shared" si="29"/>
        <v>89</v>
      </c>
      <c r="Q318" s="70">
        <f t="shared" si="30"/>
        <v>252</v>
      </c>
      <c r="S318" s="70">
        <f t="shared" si="31"/>
        <v>37.799999999999955</v>
      </c>
      <c r="T318" s="67">
        <f>VLOOKUP(D318,Hoja1!$G$5:$K$961,5,FALSE)</f>
        <v>6</v>
      </c>
    </row>
    <row r="319" spans="1:20" s="67" customFormat="1">
      <c r="A319" s="66">
        <v>90</v>
      </c>
      <c r="B319" s="67" t="s">
        <v>345</v>
      </c>
      <c r="C319" s="67" t="s">
        <v>859</v>
      </c>
      <c r="D319" s="72" t="s">
        <v>860</v>
      </c>
      <c r="E319" s="69" t="s">
        <v>859</v>
      </c>
      <c r="F319" s="67" t="s">
        <v>687</v>
      </c>
      <c r="G319" s="67" t="s">
        <v>204</v>
      </c>
      <c r="H319" s="67" t="s">
        <v>205</v>
      </c>
      <c r="I319" s="67">
        <v>10</v>
      </c>
      <c r="J319" s="67" t="str">
        <f t="shared" si="28"/>
        <v>CAPACHICA</v>
      </c>
      <c r="K319" s="67" t="s">
        <v>2173</v>
      </c>
      <c r="L319" s="67" t="str">
        <f>+VLOOKUP(D319,[2]Instituciones!$A$2:$G$1009,7,FALSE)</f>
        <v>Rural</v>
      </c>
      <c r="M319" s="70">
        <f t="shared" si="32"/>
        <v>482.99999999999994</v>
      </c>
      <c r="N319" s="67">
        <f t="shared" si="29"/>
        <v>90</v>
      </c>
      <c r="Q319" s="70">
        <f t="shared" si="30"/>
        <v>420</v>
      </c>
      <c r="S319" s="70">
        <f t="shared" si="31"/>
        <v>62.999999999999943</v>
      </c>
      <c r="T319" s="67">
        <f>VLOOKUP(D319,Hoja1!$G$5:$K$961,5,FALSE)</f>
        <v>10</v>
      </c>
    </row>
    <row r="320" spans="1:20" s="67" customFormat="1">
      <c r="A320" s="66">
        <v>91</v>
      </c>
      <c r="B320" s="67" t="s">
        <v>345</v>
      </c>
      <c r="C320" s="67" t="s">
        <v>352</v>
      </c>
      <c r="D320" s="72" t="s">
        <v>861</v>
      </c>
      <c r="E320" s="69" t="s">
        <v>862</v>
      </c>
      <c r="F320" s="67" t="s">
        <v>687</v>
      </c>
      <c r="G320" s="67" t="s">
        <v>204</v>
      </c>
      <c r="H320" s="67" t="s">
        <v>205</v>
      </c>
      <c r="I320" s="67">
        <v>10</v>
      </c>
      <c r="J320" s="67" t="str">
        <f t="shared" si="28"/>
        <v>CAPACHICA</v>
      </c>
      <c r="K320" s="67" t="s">
        <v>2173</v>
      </c>
      <c r="L320" s="67" t="str">
        <f>+VLOOKUP(D320,[2]Instituciones!$A$2:$G$1009,7,FALSE)</f>
        <v>Rural</v>
      </c>
      <c r="M320" s="70">
        <f t="shared" si="32"/>
        <v>482.99999999999994</v>
      </c>
      <c r="N320" s="67">
        <f t="shared" si="29"/>
        <v>91</v>
      </c>
      <c r="Q320" s="70">
        <f t="shared" si="30"/>
        <v>420</v>
      </c>
      <c r="S320" s="70">
        <f t="shared" si="31"/>
        <v>62.999999999999943</v>
      </c>
      <c r="T320" s="67">
        <f>VLOOKUP(D320,Hoja1!$G$5:$K$961,5,FALSE)</f>
        <v>10</v>
      </c>
    </row>
    <row r="321" spans="1:20" s="67" customFormat="1">
      <c r="A321" s="66">
        <v>92</v>
      </c>
      <c r="B321" s="67" t="s">
        <v>345</v>
      </c>
      <c r="C321" s="67" t="s">
        <v>863</v>
      </c>
      <c r="D321" s="72" t="s">
        <v>864</v>
      </c>
      <c r="E321" s="69" t="s">
        <v>863</v>
      </c>
      <c r="F321" s="67" t="s">
        <v>687</v>
      </c>
      <c r="G321" s="67" t="s">
        <v>204</v>
      </c>
      <c r="H321" s="67" t="s">
        <v>205</v>
      </c>
      <c r="I321" s="67">
        <v>12</v>
      </c>
      <c r="J321" s="67" t="str">
        <f t="shared" si="28"/>
        <v>CAPACHICA</v>
      </c>
      <c r="K321" s="67" t="s">
        <v>2173</v>
      </c>
      <c r="L321" s="67" t="str">
        <f>+VLOOKUP(D321,[2]Instituciones!$A$2:$G$1009,7,FALSE)</f>
        <v>Rural</v>
      </c>
      <c r="M321" s="70">
        <f t="shared" si="32"/>
        <v>579.59999999999991</v>
      </c>
      <c r="N321" s="67">
        <f t="shared" si="29"/>
        <v>92</v>
      </c>
      <c r="Q321" s="70">
        <f t="shared" si="30"/>
        <v>504</v>
      </c>
      <c r="S321" s="70">
        <f t="shared" si="31"/>
        <v>75.599999999999909</v>
      </c>
      <c r="T321" s="67">
        <f>VLOOKUP(D321,Hoja1!$G$5:$K$961,5,FALSE)</f>
        <v>12</v>
      </c>
    </row>
    <row r="322" spans="1:20" s="67" customFormat="1">
      <c r="A322" s="66">
        <v>93</v>
      </c>
      <c r="B322" s="67" t="s">
        <v>345</v>
      </c>
      <c r="C322" s="67" t="s">
        <v>865</v>
      </c>
      <c r="D322" s="72" t="s">
        <v>866</v>
      </c>
      <c r="E322" s="69" t="s">
        <v>865</v>
      </c>
      <c r="F322" s="67" t="s">
        <v>687</v>
      </c>
      <c r="G322" s="67" t="s">
        <v>204</v>
      </c>
      <c r="H322" s="67" t="s">
        <v>205</v>
      </c>
      <c r="I322" s="67">
        <v>5</v>
      </c>
      <c r="J322" s="67" t="str">
        <f t="shared" si="28"/>
        <v>CAPACHICA</v>
      </c>
      <c r="K322" s="67" t="s">
        <v>2173</v>
      </c>
      <c r="L322" s="67" t="str">
        <f>+VLOOKUP(D322,[2]Instituciones!$A$2:$G$1009,7,FALSE)</f>
        <v>Rural</v>
      </c>
      <c r="M322" s="70">
        <f t="shared" si="32"/>
        <v>241.49999999999997</v>
      </c>
      <c r="N322" s="67">
        <f t="shared" si="29"/>
        <v>93</v>
      </c>
      <c r="Q322" s="70">
        <f t="shared" si="30"/>
        <v>210</v>
      </c>
      <c r="S322" s="70">
        <f t="shared" si="31"/>
        <v>31.499999999999972</v>
      </c>
      <c r="T322" s="67">
        <f>VLOOKUP(D322,Hoja1!$G$5:$K$961,5,FALSE)</f>
        <v>5</v>
      </c>
    </row>
    <row r="323" spans="1:20" s="67" customFormat="1">
      <c r="A323" s="66">
        <v>94</v>
      </c>
      <c r="B323" s="67" t="s">
        <v>345</v>
      </c>
      <c r="C323" s="67" t="s">
        <v>376</v>
      </c>
      <c r="D323" s="72" t="s">
        <v>867</v>
      </c>
      <c r="E323" s="69" t="s">
        <v>376</v>
      </c>
      <c r="F323" s="67" t="s">
        <v>687</v>
      </c>
      <c r="G323" s="67" t="s">
        <v>204</v>
      </c>
      <c r="H323" s="67" t="s">
        <v>205</v>
      </c>
      <c r="I323" s="67">
        <v>9</v>
      </c>
      <c r="J323" s="67" t="str">
        <f t="shared" ref="J323:J386" si="33">+B323</f>
        <v>CAPACHICA</v>
      </c>
      <c r="K323" s="67" t="s">
        <v>2173</v>
      </c>
      <c r="L323" s="67" t="str">
        <f>+VLOOKUP(D323,[2]Instituciones!$A$2:$G$1009,7,FALSE)</f>
        <v>Rural</v>
      </c>
      <c r="M323" s="70">
        <f t="shared" si="32"/>
        <v>434.7</v>
      </c>
      <c r="N323" s="67">
        <f t="shared" ref="N323:N386" si="34">+A323</f>
        <v>94</v>
      </c>
      <c r="Q323" s="70">
        <f t="shared" ref="Q323:Q386" si="35">+IF(K323="Rural",I323*2*12,IF(K323="Rural 1",I323*3.5*12,IF(K323="Rural 2",I323*3*12,IF(K323="Rural 3",I323*2.5*12,IF(K323="Urbana",I323*1.3*12,IF(K323="Urbana 1",I323*1.4*12,0))))))</f>
        <v>378</v>
      </c>
      <c r="S323" s="70">
        <f t="shared" ref="S323:S386" si="36">+M323-Q323</f>
        <v>56.699999999999989</v>
      </c>
      <c r="T323" s="67">
        <f>VLOOKUP(D323,Hoja1!$G$5:$K$961,5,FALSE)</f>
        <v>9</v>
      </c>
    </row>
    <row r="324" spans="1:20" s="67" customFormat="1">
      <c r="A324" s="66">
        <v>95</v>
      </c>
      <c r="B324" s="67" t="s">
        <v>345</v>
      </c>
      <c r="C324" s="67" t="s">
        <v>376</v>
      </c>
      <c r="D324" s="72" t="s">
        <v>868</v>
      </c>
      <c r="E324" s="69" t="s">
        <v>869</v>
      </c>
      <c r="F324" s="67" t="s">
        <v>687</v>
      </c>
      <c r="G324" s="67" t="s">
        <v>204</v>
      </c>
      <c r="H324" s="67" t="s">
        <v>205</v>
      </c>
      <c r="I324" s="67">
        <v>10</v>
      </c>
      <c r="J324" s="67" t="str">
        <f t="shared" si="33"/>
        <v>CAPACHICA</v>
      </c>
      <c r="K324" s="67" t="s">
        <v>2173</v>
      </c>
      <c r="L324" s="67" t="str">
        <f>+VLOOKUP(D324,[2]Instituciones!$A$2:$G$1009,7,FALSE)</f>
        <v>Rural</v>
      </c>
      <c r="M324" s="70">
        <f t="shared" si="32"/>
        <v>482.99999999999994</v>
      </c>
      <c r="N324" s="67">
        <f t="shared" si="34"/>
        <v>95</v>
      </c>
      <c r="Q324" s="70">
        <f t="shared" si="35"/>
        <v>420</v>
      </c>
      <c r="S324" s="70">
        <f t="shared" si="36"/>
        <v>62.999999999999943</v>
      </c>
      <c r="T324" s="67">
        <f>VLOOKUP(D324,Hoja1!$G$5:$K$961,5,FALSE)</f>
        <v>10</v>
      </c>
    </row>
    <row r="325" spans="1:20" s="67" customFormat="1">
      <c r="A325" s="66">
        <v>96</v>
      </c>
      <c r="B325" s="67" t="s">
        <v>345</v>
      </c>
      <c r="C325" s="67" t="s">
        <v>370</v>
      </c>
      <c r="D325" s="72" t="s">
        <v>870</v>
      </c>
      <c r="E325" s="69" t="s">
        <v>871</v>
      </c>
      <c r="F325" s="67" t="s">
        <v>687</v>
      </c>
      <c r="G325" s="67" t="s">
        <v>204</v>
      </c>
      <c r="H325" s="67" t="s">
        <v>205</v>
      </c>
      <c r="I325" s="67">
        <v>10</v>
      </c>
      <c r="J325" s="67" t="str">
        <f t="shared" si="33"/>
        <v>CAPACHICA</v>
      </c>
      <c r="K325" s="67" t="s">
        <v>2173</v>
      </c>
      <c r="L325" s="67" t="str">
        <f>+VLOOKUP(D325,[2]Instituciones!$A$2:$G$1009,7,FALSE)</f>
        <v>Rural</v>
      </c>
      <c r="M325" s="70">
        <f t="shared" si="32"/>
        <v>482.99999999999994</v>
      </c>
      <c r="N325" s="67">
        <f t="shared" si="34"/>
        <v>96</v>
      </c>
      <c r="Q325" s="70">
        <f t="shared" si="35"/>
        <v>420</v>
      </c>
      <c r="S325" s="70">
        <f t="shared" si="36"/>
        <v>62.999999999999943</v>
      </c>
      <c r="T325" s="67">
        <f>VLOOKUP(D325,Hoja1!$G$5:$K$961,5,FALSE)</f>
        <v>10</v>
      </c>
    </row>
    <row r="326" spans="1:20" s="67" customFormat="1">
      <c r="A326" s="66">
        <v>97</v>
      </c>
      <c r="B326" s="67" t="s">
        <v>345</v>
      </c>
      <c r="C326" s="67" t="s">
        <v>872</v>
      </c>
      <c r="D326" s="72" t="s">
        <v>873</v>
      </c>
      <c r="E326" s="69" t="s">
        <v>872</v>
      </c>
      <c r="F326" s="67" t="s">
        <v>687</v>
      </c>
      <c r="G326" s="67" t="s">
        <v>204</v>
      </c>
      <c r="H326" s="67" t="s">
        <v>205</v>
      </c>
      <c r="I326" s="67">
        <v>11</v>
      </c>
      <c r="J326" s="67" t="str">
        <f t="shared" si="33"/>
        <v>CAPACHICA</v>
      </c>
      <c r="K326" s="67" t="s">
        <v>2173</v>
      </c>
      <c r="L326" s="67" t="str">
        <f>+VLOOKUP(D326,[2]Instituciones!$A$2:$G$1009,7,FALSE)</f>
        <v>Rural</v>
      </c>
      <c r="M326" s="70">
        <f t="shared" si="32"/>
        <v>531.29999999999995</v>
      </c>
      <c r="N326" s="67">
        <f t="shared" si="34"/>
        <v>97</v>
      </c>
      <c r="Q326" s="70">
        <f t="shared" si="35"/>
        <v>462</v>
      </c>
      <c r="S326" s="70">
        <f t="shared" si="36"/>
        <v>69.299999999999955</v>
      </c>
      <c r="T326" s="67">
        <f>VLOOKUP(D326,Hoja1!$G$5:$K$961,5,FALSE)</f>
        <v>11</v>
      </c>
    </row>
    <row r="327" spans="1:20" s="67" customFormat="1">
      <c r="A327" s="66">
        <v>98</v>
      </c>
      <c r="B327" s="67" t="s">
        <v>345</v>
      </c>
      <c r="C327" s="67" t="s">
        <v>358</v>
      </c>
      <c r="D327" s="72" t="s">
        <v>874</v>
      </c>
      <c r="E327" s="69" t="s">
        <v>875</v>
      </c>
      <c r="F327" s="67" t="s">
        <v>687</v>
      </c>
      <c r="G327" s="67" t="s">
        <v>204</v>
      </c>
      <c r="H327" s="67" t="s">
        <v>205</v>
      </c>
      <c r="I327" s="67">
        <v>5</v>
      </c>
      <c r="J327" s="67" t="str">
        <f t="shared" si="33"/>
        <v>CAPACHICA</v>
      </c>
      <c r="K327" s="67" t="s">
        <v>2173</v>
      </c>
      <c r="L327" s="67" t="str">
        <f>+VLOOKUP(D327,[2]Instituciones!$A$2:$G$1009,7,FALSE)</f>
        <v>Rural</v>
      </c>
      <c r="M327" s="70">
        <f t="shared" si="32"/>
        <v>241.49999999999997</v>
      </c>
      <c r="N327" s="67">
        <f t="shared" si="34"/>
        <v>98</v>
      </c>
      <c r="Q327" s="70">
        <f t="shared" si="35"/>
        <v>210</v>
      </c>
      <c r="S327" s="70">
        <f t="shared" si="36"/>
        <v>31.499999999999972</v>
      </c>
      <c r="T327" s="67">
        <f>VLOOKUP(D327,Hoja1!$G$5:$K$961,5,FALSE)</f>
        <v>5</v>
      </c>
    </row>
    <row r="328" spans="1:20" s="67" customFormat="1">
      <c r="A328" s="66">
        <v>99</v>
      </c>
      <c r="B328" s="67" t="s">
        <v>345</v>
      </c>
      <c r="C328" s="67" t="s">
        <v>354</v>
      </c>
      <c r="D328" s="72" t="s">
        <v>876</v>
      </c>
      <c r="E328" s="69" t="s">
        <v>354</v>
      </c>
      <c r="F328" s="67" t="s">
        <v>687</v>
      </c>
      <c r="G328" s="67" t="s">
        <v>204</v>
      </c>
      <c r="H328" s="67" t="s">
        <v>205</v>
      </c>
      <c r="I328" s="67">
        <v>9</v>
      </c>
      <c r="J328" s="67" t="str">
        <f t="shared" si="33"/>
        <v>CAPACHICA</v>
      </c>
      <c r="K328" s="67" t="s">
        <v>2173</v>
      </c>
      <c r="L328" s="67" t="str">
        <f>+VLOOKUP(D328,[2]Instituciones!$A$2:$G$1009,7,FALSE)</f>
        <v>Rural</v>
      </c>
      <c r="M328" s="70">
        <f t="shared" si="32"/>
        <v>434.7</v>
      </c>
      <c r="N328" s="67">
        <f t="shared" si="34"/>
        <v>99</v>
      </c>
      <c r="Q328" s="70">
        <f t="shared" si="35"/>
        <v>378</v>
      </c>
      <c r="S328" s="70">
        <f t="shared" si="36"/>
        <v>56.699999999999989</v>
      </c>
      <c r="T328" s="67">
        <f>VLOOKUP(D328,Hoja1!$G$5:$K$961,5,FALSE)</f>
        <v>9</v>
      </c>
    </row>
    <row r="329" spans="1:20" s="67" customFormat="1">
      <c r="A329" s="66">
        <v>100</v>
      </c>
      <c r="B329" s="67" t="s">
        <v>345</v>
      </c>
      <c r="C329" s="67" t="s">
        <v>347</v>
      </c>
      <c r="D329" s="72" t="s">
        <v>877</v>
      </c>
      <c r="E329" s="69" t="s">
        <v>878</v>
      </c>
      <c r="F329" s="67" t="s">
        <v>687</v>
      </c>
      <c r="G329" s="67" t="s">
        <v>204</v>
      </c>
      <c r="H329" s="67" t="s">
        <v>205</v>
      </c>
      <c r="I329" s="67">
        <v>8</v>
      </c>
      <c r="J329" s="67" t="str">
        <f t="shared" si="33"/>
        <v>CAPACHICA</v>
      </c>
      <c r="K329" s="67" t="s">
        <v>2173</v>
      </c>
      <c r="L329" s="67" t="str">
        <f>+VLOOKUP(D329,[2]Instituciones!$A$2:$G$1009,7,FALSE)</f>
        <v>Rural</v>
      </c>
      <c r="M329" s="70">
        <f t="shared" ref="M329:M392" si="37">IF(F329="Inicial  Prog No Escolariz",IF(K329="Rural 1",Q329*1.15,Q329*1.16),IF(AND(Q329&gt;=0,Q329&lt;=100),Q329+150,IF(AND(Q329&gt;=101.01,Q329&lt;=4391),Q329+140,IF(AND(Q329&gt;=4391.01,Q329&lt;=5160), Q329+130,IF(AND(Q329&gt;=5160.01,Q329&lt;=6911), Q329+110,IF(AND(Q329&gt;=6911.01,Q329&lt;=10080), Q329+90,IF(AND(Q329&gt;=1080.01,Q329&lt;=15582), Q329+85,IF(AND(Q329&gt;=15582.01,Q329&lt;=26000), Q329+80,IF(AND(Q329&gt;=26000.01, Q329&lt;=30000), Q329+50,IF(Q329&gt;=30000.01,Q329+40, "No ha ingresado datos válidos"))))))))))</f>
        <v>386.4</v>
      </c>
      <c r="N329" s="67">
        <f t="shared" si="34"/>
        <v>100</v>
      </c>
      <c r="Q329" s="70">
        <f t="shared" si="35"/>
        <v>336</v>
      </c>
      <c r="S329" s="70">
        <f t="shared" si="36"/>
        <v>50.399999999999977</v>
      </c>
      <c r="T329" s="67">
        <f>VLOOKUP(D329,Hoja1!$G$5:$K$961,5,FALSE)</f>
        <v>8</v>
      </c>
    </row>
    <row r="330" spans="1:20" s="67" customFormat="1">
      <c r="A330" s="66">
        <v>101</v>
      </c>
      <c r="B330" s="67" t="s">
        <v>345</v>
      </c>
      <c r="C330" s="67" t="s">
        <v>879</v>
      </c>
      <c r="D330" s="72" t="s">
        <v>880</v>
      </c>
      <c r="E330" s="69" t="s">
        <v>881</v>
      </c>
      <c r="F330" s="67" t="s">
        <v>687</v>
      </c>
      <c r="G330" s="67" t="s">
        <v>204</v>
      </c>
      <c r="H330" s="67" t="s">
        <v>205</v>
      </c>
      <c r="I330" s="67">
        <v>5</v>
      </c>
      <c r="J330" s="67" t="str">
        <f t="shared" si="33"/>
        <v>CAPACHICA</v>
      </c>
      <c r="K330" s="67" t="s">
        <v>2173</v>
      </c>
      <c r="L330" s="67" t="str">
        <f>+VLOOKUP(D330,[2]Instituciones!$A$2:$G$1009,7,FALSE)</f>
        <v>Rural</v>
      </c>
      <c r="M330" s="70">
        <f t="shared" si="37"/>
        <v>241.49999999999997</v>
      </c>
      <c r="N330" s="67">
        <f t="shared" si="34"/>
        <v>101</v>
      </c>
      <c r="Q330" s="70">
        <f t="shared" si="35"/>
        <v>210</v>
      </c>
      <c r="S330" s="70">
        <f t="shared" si="36"/>
        <v>31.499999999999972</v>
      </c>
      <c r="T330" s="67">
        <f>VLOOKUP(D330,Hoja1!$G$5:$K$961,5,FALSE)</f>
        <v>5</v>
      </c>
    </row>
    <row r="331" spans="1:20" s="67" customFormat="1">
      <c r="A331" s="66">
        <v>102</v>
      </c>
      <c r="B331" s="67" t="s">
        <v>345</v>
      </c>
      <c r="C331" s="67" t="s">
        <v>370</v>
      </c>
      <c r="D331" s="72" t="s">
        <v>882</v>
      </c>
      <c r="E331" s="69" t="s">
        <v>883</v>
      </c>
      <c r="F331" s="67" t="s">
        <v>687</v>
      </c>
      <c r="G331" s="67" t="s">
        <v>204</v>
      </c>
      <c r="H331" s="67" t="s">
        <v>205</v>
      </c>
      <c r="I331" s="67">
        <v>12</v>
      </c>
      <c r="J331" s="67" t="str">
        <f t="shared" si="33"/>
        <v>CAPACHICA</v>
      </c>
      <c r="K331" s="67" t="s">
        <v>2173</v>
      </c>
      <c r="L331" s="67" t="str">
        <f>+VLOOKUP(D331,[2]Instituciones!$A$2:$G$1009,7,FALSE)</f>
        <v>Rural</v>
      </c>
      <c r="M331" s="70">
        <f t="shared" si="37"/>
        <v>579.59999999999991</v>
      </c>
      <c r="N331" s="67">
        <f t="shared" si="34"/>
        <v>102</v>
      </c>
      <c r="Q331" s="70">
        <f t="shared" si="35"/>
        <v>504</v>
      </c>
      <c r="S331" s="70">
        <f t="shared" si="36"/>
        <v>75.599999999999909</v>
      </c>
      <c r="T331" s="67">
        <f>VLOOKUP(D331,Hoja1!$G$5:$K$961,5,FALSE)</f>
        <v>12</v>
      </c>
    </row>
    <row r="332" spans="1:20" s="67" customFormat="1">
      <c r="A332" s="66">
        <v>103</v>
      </c>
      <c r="B332" s="67" t="s">
        <v>345</v>
      </c>
      <c r="C332" s="67" t="s">
        <v>853</v>
      </c>
      <c r="D332" s="72" t="s">
        <v>884</v>
      </c>
      <c r="E332" s="69" t="s">
        <v>853</v>
      </c>
      <c r="F332" s="67" t="s">
        <v>687</v>
      </c>
      <c r="G332" s="67" t="s">
        <v>204</v>
      </c>
      <c r="H332" s="67" t="s">
        <v>205</v>
      </c>
      <c r="I332" s="67">
        <v>10</v>
      </c>
      <c r="J332" s="67" t="str">
        <f t="shared" si="33"/>
        <v>CAPACHICA</v>
      </c>
      <c r="K332" s="67" t="s">
        <v>2173</v>
      </c>
      <c r="L332" s="67" t="str">
        <f>+VLOOKUP(D332,[2]Instituciones!$A$2:$G$1009,7,FALSE)</f>
        <v>Rural</v>
      </c>
      <c r="M332" s="70">
        <f t="shared" si="37"/>
        <v>482.99999999999994</v>
      </c>
      <c r="N332" s="67">
        <f t="shared" si="34"/>
        <v>103</v>
      </c>
      <c r="Q332" s="70">
        <f t="shared" si="35"/>
        <v>420</v>
      </c>
      <c r="S332" s="70">
        <f t="shared" si="36"/>
        <v>62.999999999999943</v>
      </c>
      <c r="T332" s="67">
        <f>VLOOKUP(D332,Hoja1!$G$5:$K$961,5,FALSE)</f>
        <v>10</v>
      </c>
    </row>
    <row r="333" spans="1:20" s="67" customFormat="1">
      <c r="A333" s="66">
        <v>104</v>
      </c>
      <c r="B333" s="67" t="s">
        <v>345</v>
      </c>
      <c r="C333" s="67" t="s">
        <v>356</v>
      </c>
      <c r="D333" s="72" t="s">
        <v>885</v>
      </c>
      <c r="E333" s="69" t="s">
        <v>886</v>
      </c>
      <c r="F333" s="67" t="s">
        <v>687</v>
      </c>
      <c r="G333" s="67" t="s">
        <v>204</v>
      </c>
      <c r="H333" s="67" t="s">
        <v>205</v>
      </c>
      <c r="I333" s="67">
        <v>8</v>
      </c>
      <c r="J333" s="67" t="str">
        <f t="shared" si="33"/>
        <v>CAPACHICA</v>
      </c>
      <c r="K333" s="67" t="s">
        <v>2173</v>
      </c>
      <c r="L333" s="67" t="str">
        <f>+VLOOKUP(D333,[2]Instituciones!$A$2:$G$1009,7,FALSE)</f>
        <v>Rural</v>
      </c>
      <c r="M333" s="70">
        <f t="shared" si="37"/>
        <v>386.4</v>
      </c>
      <c r="N333" s="67">
        <f t="shared" si="34"/>
        <v>104</v>
      </c>
      <c r="Q333" s="70">
        <f t="shared" si="35"/>
        <v>336</v>
      </c>
      <c r="S333" s="70">
        <f t="shared" si="36"/>
        <v>50.399999999999977</v>
      </c>
      <c r="T333" s="67">
        <f>VLOOKUP(D333,Hoja1!$G$5:$K$961,5,FALSE)</f>
        <v>8</v>
      </c>
    </row>
    <row r="334" spans="1:20" s="67" customFormat="1">
      <c r="A334" s="66">
        <v>105</v>
      </c>
      <c r="B334" s="67" t="s">
        <v>345</v>
      </c>
      <c r="C334" s="67" t="s">
        <v>887</v>
      </c>
      <c r="D334" s="72" t="s">
        <v>889</v>
      </c>
      <c r="E334" s="69" t="s">
        <v>887</v>
      </c>
      <c r="F334" s="67" t="s">
        <v>687</v>
      </c>
      <c r="G334" s="67" t="s">
        <v>204</v>
      </c>
      <c r="H334" s="67" t="s">
        <v>205</v>
      </c>
      <c r="I334" s="67">
        <v>10</v>
      </c>
      <c r="J334" s="67" t="str">
        <f t="shared" si="33"/>
        <v>CAPACHICA</v>
      </c>
      <c r="K334" s="67" t="s">
        <v>2173</v>
      </c>
      <c r="L334" s="67" t="str">
        <f>+VLOOKUP(D334,[2]Instituciones!$A$2:$G$1009,7,FALSE)</f>
        <v>Rural</v>
      </c>
      <c r="M334" s="70">
        <f t="shared" si="37"/>
        <v>482.99999999999994</v>
      </c>
      <c r="N334" s="67">
        <f t="shared" si="34"/>
        <v>105</v>
      </c>
      <c r="Q334" s="70">
        <f t="shared" si="35"/>
        <v>420</v>
      </c>
      <c r="S334" s="70">
        <f t="shared" si="36"/>
        <v>62.999999999999943</v>
      </c>
      <c r="T334" s="67">
        <f>VLOOKUP(D334,Hoja1!$G$5:$K$961,5,FALSE)</f>
        <v>10</v>
      </c>
    </row>
    <row r="335" spans="1:20" s="67" customFormat="1">
      <c r="A335" s="66">
        <v>106</v>
      </c>
      <c r="B335" s="67" t="s">
        <v>345</v>
      </c>
      <c r="C335" s="67" t="s">
        <v>887</v>
      </c>
      <c r="D335" s="72" t="s">
        <v>888</v>
      </c>
      <c r="E335" s="69" t="s">
        <v>887</v>
      </c>
      <c r="F335" s="67" t="s">
        <v>687</v>
      </c>
      <c r="G335" s="67" t="s">
        <v>204</v>
      </c>
      <c r="H335" s="67" t="s">
        <v>205</v>
      </c>
      <c r="I335" s="67">
        <v>6</v>
      </c>
      <c r="J335" s="67" t="str">
        <f t="shared" si="33"/>
        <v>CAPACHICA</v>
      </c>
      <c r="K335" s="67" t="s">
        <v>2173</v>
      </c>
      <c r="L335" s="67" t="str">
        <f>+VLOOKUP(D335,[2]Instituciones!$A$2:$G$1009,7,FALSE)</f>
        <v>Rural</v>
      </c>
      <c r="M335" s="70">
        <f t="shared" si="37"/>
        <v>289.79999999999995</v>
      </c>
      <c r="N335" s="67">
        <f t="shared" si="34"/>
        <v>106</v>
      </c>
      <c r="Q335" s="70">
        <f t="shared" si="35"/>
        <v>252</v>
      </c>
      <c r="S335" s="70">
        <f t="shared" si="36"/>
        <v>37.799999999999955</v>
      </c>
      <c r="T335" s="67">
        <f>VLOOKUP(D335,Hoja1!$G$5:$K$961,5,FALSE)</f>
        <v>6</v>
      </c>
    </row>
    <row r="336" spans="1:20" s="67" customFormat="1">
      <c r="A336" s="66">
        <v>107</v>
      </c>
      <c r="B336" s="67" t="s">
        <v>345</v>
      </c>
      <c r="C336" s="67" t="s">
        <v>890</v>
      </c>
      <c r="D336" s="72" t="s">
        <v>891</v>
      </c>
      <c r="E336" s="69" t="s">
        <v>892</v>
      </c>
      <c r="F336" s="67" t="s">
        <v>687</v>
      </c>
      <c r="G336" s="67" t="s">
        <v>204</v>
      </c>
      <c r="H336" s="67" t="s">
        <v>205</v>
      </c>
      <c r="I336" s="67">
        <v>8</v>
      </c>
      <c r="J336" s="67" t="str">
        <f t="shared" si="33"/>
        <v>CAPACHICA</v>
      </c>
      <c r="K336" s="67" t="s">
        <v>2173</v>
      </c>
      <c r="L336" s="67" t="str">
        <f>+VLOOKUP(D336,[2]Instituciones!$A$2:$G$1009,7,FALSE)</f>
        <v>Rural</v>
      </c>
      <c r="M336" s="70">
        <f t="shared" si="37"/>
        <v>386.4</v>
      </c>
      <c r="N336" s="67">
        <f t="shared" si="34"/>
        <v>107</v>
      </c>
      <c r="Q336" s="70">
        <f t="shared" si="35"/>
        <v>336</v>
      </c>
      <c r="S336" s="70">
        <f t="shared" si="36"/>
        <v>50.399999999999977</v>
      </c>
      <c r="T336" s="67">
        <f>VLOOKUP(D336,Hoja1!$G$5:$K$961,5,FALSE)</f>
        <v>8</v>
      </c>
    </row>
    <row r="337" spans="1:20" s="67" customFormat="1">
      <c r="A337" s="66">
        <v>108</v>
      </c>
      <c r="B337" s="67" t="s">
        <v>381</v>
      </c>
      <c r="C337" s="67" t="s">
        <v>893</v>
      </c>
      <c r="D337" s="72" t="s">
        <v>894</v>
      </c>
      <c r="E337" s="69" t="s">
        <v>893</v>
      </c>
      <c r="F337" s="67" t="s">
        <v>687</v>
      </c>
      <c r="G337" s="67" t="s">
        <v>204</v>
      </c>
      <c r="H337" s="67" t="s">
        <v>205</v>
      </c>
      <c r="I337" s="67">
        <v>4</v>
      </c>
      <c r="J337" s="67" t="str">
        <f t="shared" si="33"/>
        <v>CHUCUITO</v>
      </c>
      <c r="K337" s="67" t="s">
        <v>2173</v>
      </c>
      <c r="L337" s="67" t="str">
        <f>+VLOOKUP(D337,[2]Instituciones!$A$2:$G$1009,7,FALSE)</f>
        <v>Rural</v>
      </c>
      <c r="M337" s="70">
        <f t="shared" si="37"/>
        <v>193.2</v>
      </c>
      <c r="N337" s="67">
        <f t="shared" si="34"/>
        <v>108</v>
      </c>
      <c r="Q337" s="70">
        <f t="shared" si="35"/>
        <v>168</v>
      </c>
      <c r="S337" s="70">
        <f t="shared" si="36"/>
        <v>25.199999999999989</v>
      </c>
      <c r="T337" s="67">
        <f>VLOOKUP(D337,Hoja1!$G$5:$K$961,5,FALSE)</f>
        <v>4</v>
      </c>
    </row>
    <row r="338" spans="1:20" s="67" customFormat="1">
      <c r="A338" s="66">
        <v>109</v>
      </c>
      <c r="B338" s="67" t="s">
        <v>381</v>
      </c>
      <c r="C338" s="67" t="s">
        <v>527</v>
      </c>
      <c r="D338" s="72" t="s">
        <v>895</v>
      </c>
      <c r="E338" s="69" t="s">
        <v>527</v>
      </c>
      <c r="F338" s="67" t="s">
        <v>687</v>
      </c>
      <c r="G338" s="67" t="s">
        <v>204</v>
      </c>
      <c r="H338" s="67" t="s">
        <v>205</v>
      </c>
      <c r="I338" s="67">
        <v>12</v>
      </c>
      <c r="J338" s="67" t="str">
        <f t="shared" si="33"/>
        <v>CHUCUITO</v>
      </c>
      <c r="K338" s="67" t="s">
        <v>2173</v>
      </c>
      <c r="L338" s="67" t="str">
        <f>+VLOOKUP(D338,[2]Instituciones!$A$2:$G$1009,7,FALSE)</f>
        <v>Rural</v>
      </c>
      <c r="M338" s="70">
        <f t="shared" si="37"/>
        <v>579.59999999999991</v>
      </c>
      <c r="N338" s="67">
        <f t="shared" si="34"/>
        <v>109</v>
      </c>
      <c r="Q338" s="70">
        <f t="shared" si="35"/>
        <v>504</v>
      </c>
      <c r="S338" s="70">
        <f t="shared" si="36"/>
        <v>75.599999999999909</v>
      </c>
      <c r="T338" s="67">
        <f>VLOOKUP(D338,Hoja1!$G$5:$K$961,5,FALSE)</f>
        <v>12</v>
      </c>
    </row>
    <row r="339" spans="1:20" s="67" customFormat="1">
      <c r="A339" s="66">
        <v>110</v>
      </c>
      <c r="B339" s="67" t="s">
        <v>381</v>
      </c>
      <c r="C339" s="67" t="s">
        <v>383</v>
      </c>
      <c r="D339" s="72" t="s">
        <v>1931</v>
      </c>
      <c r="E339" s="69" t="s">
        <v>383</v>
      </c>
      <c r="F339" s="67" t="s">
        <v>687</v>
      </c>
      <c r="G339" s="67" t="s">
        <v>204</v>
      </c>
      <c r="H339" s="67" t="s">
        <v>205</v>
      </c>
      <c r="I339" s="67">
        <v>5</v>
      </c>
      <c r="J339" s="67" t="str">
        <f t="shared" si="33"/>
        <v>CHUCUITO</v>
      </c>
      <c r="K339" s="67" t="s">
        <v>2173</v>
      </c>
      <c r="L339" s="67" t="str">
        <f>+VLOOKUP(D339,[2]Instituciones!$A$2:$G$1009,7,FALSE)</f>
        <v>Rural</v>
      </c>
      <c r="M339" s="70">
        <f t="shared" si="37"/>
        <v>241.49999999999997</v>
      </c>
      <c r="N339" s="67">
        <f t="shared" si="34"/>
        <v>110</v>
      </c>
      <c r="Q339" s="70">
        <f t="shared" si="35"/>
        <v>210</v>
      </c>
      <c r="S339" s="70">
        <f t="shared" si="36"/>
        <v>31.499999999999972</v>
      </c>
      <c r="T339" s="67">
        <f>VLOOKUP(D339,Hoja1!$G$5:$K$961,5,FALSE)</f>
        <v>5</v>
      </c>
    </row>
    <row r="340" spans="1:20" s="67" customFormat="1">
      <c r="A340" s="66">
        <v>111</v>
      </c>
      <c r="B340" s="67" t="s">
        <v>381</v>
      </c>
      <c r="C340" s="67" t="s">
        <v>896</v>
      </c>
      <c r="D340" s="72" t="s">
        <v>897</v>
      </c>
      <c r="E340" s="69" t="s">
        <v>896</v>
      </c>
      <c r="F340" s="67" t="s">
        <v>687</v>
      </c>
      <c r="G340" s="67" t="s">
        <v>204</v>
      </c>
      <c r="H340" s="67" t="s">
        <v>205</v>
      </c>
      <c r="I340" s="67">
        <v>8</v>
      </c>
      <c r="J340" s="67" t="str">
        <f t="shared" si="33"/>
        <v>CHUCUITO</v>
      </c>
      <c r="K340" s="67" t="s">
        <v>2173</v>
      </c>
      <c r="L340" s="67" t="str">
        <f>+VLOOKUP(D340,[2]Instituciones!$A$2:$G$1009,7,FALSE)</f>
        <v>Rural</v>
      </c>
      <c r="M340" s="70">
        <f t="shared" si="37"/>
        <v>386.4</v>
      </c>
      <c r="N340" s="67">
        <f t="shared" si="34"/>
        <v>111</v>
      </c>
      <c r="Q340" s="70">
        <f t="shared" si="35"/>
        <v>336</v>
      </c>
      <c r="S340" s="70">
        <f t="shared" si="36"/>
        <v>50.399999999999977</v>
      </c>
      <c r="T340" s="67">
        <f>VLOOKUP(D340,Hoja1!$G$5:$K$961,5,FALSE)</f>
        <v>8</v>
      </c>
    </row>
    <row r="341" spans="1:20" s="67" customFormat="1">
      <c r="A341" s="66">
        <v>112</v>
      </c>
      <c r="B341" s="67" t="s">
        <v>381</v>
      </c>
      <c r="C341" s="67" t="s">
        <v>898</v>
      </c>
      <c r="D341" s="72" t="s">
        <v>899</v>
      </c>
      <c r="E341" s="69" t="s">
        <v>898</v>
      </c>
      <c r="F341" s="67" t="s">
        <v>687</v>
      </c>
      <c r="G341" s="67" t="s">
        <v>204</v>
      </c>
      <c r="H341" s="67" t="s">
        <v>205</v>
      </c>
      <c r="I341" s="67">
        <v>7</v>
      </c>
      <c r="J341" s="67" t="str">
        <f t="shared" si="33"/>
        <v>CHUCUITO</v>
      </c>
      <c r="K341" s="67" t="s">
        <v>2173</v>
      </c>
      <c r="L341" s="67" t="str">
        <f>+VLOOKUP(D341,[2]Instituciones!$A$2:$G$1009,7,FALSE)</f>
        <v>Rural</v>
      </c>
      <c r="M341" s="70">
        <f t="shared" si="37"/>
        <v>338.09999999999997</v>
      </c>
      <c r="N341" s="67">
        <f t="shared" si="34"/>
        <v>112</v>
      </c>
      <c r="Q341" s="70">
        <f t="shared" si="35"/>
        <v>294</v>
      </c>
      <c r="S341" s="70">
        <f t="shared" si="36"/>
        <v>44.099999999999966</v>
      </c>
      <c r="T341" s="67">
        <f>VLOOKUP(D341,Hoja1!$G$5:$K$961,5,FALSE)</f>
        <v>7</v>
      </c>
    </row>
    <row r="342" spans="1:20" s="67" customFormat="1">
      <c r="A342" s="66">
        <v>113</v>
      </c>
      <c r="B342" s="67" t="s">
        <v>381</v>
      </c>
      <c r="C342" s="67" t="s">
        <v>898</v>
      </c>
      <c r="D342" s="72" t="s">
        <v>900</v>
      </c>
      <c r="E342" s="69" t="s">
        <v>898</v>
      </c>
      <c r="F342" s="67" t="s">
        <v>687</v>
      </c>
      <c r="G342" s="67" t="s">
        <v>204</v>
      </c>
      <c r="H342" s="67" t="s">
        <v>205</v>
      </c>
      <c r="I342" s="67">
        <v>12</v>
      </c>
      <c r="J342" s="67" t="str">
        <f t="shared" si="33"/>
        <v>CHUCUITO</v>
      </c>
      <c r="K342" s="67" t="s">
        <v>2173</v>
      </c>
      <c r="L342" s="67" t="str">
        <f>+VLOOKUP(D342,[2]Instituciones!$A$2:$G$1009,7,FALSE)</f>
        <v>Rural</v>
      </c>
      <c r="M342" s="70">
        <f t="shared" si="37"/>
        <v>579.59999999999991</v>
      </c>
      <c r="N342" s="67">
        <f t="shared" si="34"/>
        <v>113</v>
      </c>
      <c r="Q342" s="70">
        <f t="shared" si="35"/>
        <v>504</v>
      </c>
      <c r="S342" s="70">
        <f t="shared" si="36"/>
        <v>75.599999999999909</v>
      </c>
      <c r="T342" s="67">
        <f>VLOOKUP(D342,Hoja1!$G$5:$K$961,5,FALSE)</f>
        <v>12</v>
      </c>
    </row>
    <row r="343" spans="1:20" s="67" customFormat="1">
      <c r="A343" s="66">
        <v>114</v>
      </c>
      <c r="B343" s="67" t="s">
        <v>381</v>
      </c>
      <c r="C343" s="67" t="s">
        <v>898</v>
      </c>
      <c r="D343" s="72" t="s">
        <v>901</v>
      </c>
      <c r="E343" s="69" t="s">
        <v>902</v>
      </c>
      <c r="F343" s="67" t="s">
        <v>687</v>
      </c>
      <c r="G343" s="67" t="s">
        <v>204</v>
      </c>
      <c r="H343" s="67" t="s">
        <v>205</v>
      </c>
      <c r="I343" s="67">
        <v>8</v>
      </c>
      <c r="J343" s="67" t="str">
        <f t="shared" si="33"/>
        <v>CHUCUITO</v>
      </c>
      <c r="K343" s="67" t="s">
        <v>2173</v>
      </c>
      <c r="L343" s="67" t="str">
        <f>+VLOOKUP(D343,[2]Instituciones!$A$2:$G$1009,7,FALSE)</f>
        <v>Rural</v>
      </c>
      <c r="M343" s="70">
        <f t="shared" si="37"/>
        <v>386.4</v>
      </c>
      <c r="N343" s="67">
        <f t="shared" si="34"/>
        <v>114</v>
      </c>
      <c r="Q343" s="70">
        <f t="shared" si="35"/>
        <v>336</v>
      </c>
      <c r="S343" s="70">
        <f t="shared" si="36"/>
        <v>50.399999999999977</v>
      </c>
      <c r="T343" s="67">
        <f>VLOOKUP(D343,Hoja1!$G$5:$K$961,5,FALSE)</f>
        <v>8</v>
      </c>
    </row>
    <row r="344" spans="1:20" s="67" customFormat="1">
      <c r="A344" s="66">
        <v>115</v>
      </c>
      <c r="B344" s="67" t="s">
        <v>381</v>
      </c>
      <c r="C344" s="67" t="s">
        <v>1448</v>
      </c>
      <c r="D344" s="72" t="s">
        <v>1932</v>
      </c>
      <c r="E344" s="69" t="s">
        <v>1448</v>
      </c>
      <c r="F344" s="67" t="s">
        <v>687</v>
      </c>
      <c r="G344" s="67" t="s">
        <v>204</v>
      </c>
      <c r="H344" s="67" t="s">
        <v>205</v>
      </c>
      <c r="I344" s="67">
        <v>1</v>
      </c>
      <c r="J344" s="67" t="str">
        <f t="shared" si="33"/>
        <v>CHUCUITO</v>
      </c>
      <c r="K344" s="67" t="s">
        <v>2173</v>
      </c>
      <c r="L344" s="67" t="str">
        <f>+VLOOKUP(D344,[2]Instituciones!$A$2:$G$1009,7,FALSE)</f>
        <v>Rural</v>
      </c>
      <c r="M344" s="70">
        <f t="shared" si="37"/>
        <v>48.3</v>
      </c>
      <c r="N344" s="67">
        <f t="shared" si="34"/>
        <v>115</v>
      </c>
      <c r="Q344" s="70">
        <f t="shared" si="35"/>
        <v>42</v>
      </c>
      <c r="S344" s="70">
        <f t="shared" si="36"/>
        <v>6.2999999999999972</v>
      </c>
      <c r="T344" s="67">
        <f>VLOOKUP(D344,Hoja1!$G$5:$K$961,5,FALSE)</f>
        <v>1</v>
      </c>
    </row>
    <row r="345" spans="1:20" s="67" customFormat="1">
      <c r="A345" s="66">
        <v>116</v>
      </c>
      <c r="B345" s="67" t="s">
        <v>381</v>
      </c>
      <c r="C345" s="67" t="s">
        <v>903</v>
      </c>
      <c r="D345" s="72" t="s">
        <v>904</v>
      </c>
      <c r="E345" s="69" t="s">
        <v>903</v>
      </c>
      <c r="F345" s="67" t="s">
        <v>687</v>
      </c>
      <c r="G345" s="67" t="s">
        <v>204</v>
      </c>
      <c r="H345" s="67" t="s">
        <v>205</v>
      </c>
      <c r="I345" s="67">
        <v>7</v>
      </c>
      <c r="J345" s="67" t="str">
        <f t="shared" si="33"/>
        <v>CHUCUITO</v>
      </c>
      <c r="K345" s="67" t="s">
        <v>2173</v>
      </c>
      <c r="L345" s="67" t="str">
        <f>+VLOOKUP(D345,[2]Instituciones!$A$2:$G$1009,7,FALSE)</f>
        <v>Rural</v>
      </c>
      <c r="M345" s="70">
        <f t="shared" si="37"/>
        <v>338.09999999999997</v>
      </c>
      <c r="N345" s="67">
        <f t="shared" si="34"/>
        <v>116</v>
      </c>
      <c r="Q345" s="70">
        <f t="shared" si="35"/>
        <v>294</v>
      </c>
      <c r="S345" s="70">
        <f t="shared" si="36"/>
        <v>44.099999999999966</v>
      </c>
      <c r="T345" s="67">
        <f>VLOOKUP(D345,Hoja1!$G$5:$K$961,5,FALSE)</f>
        <v>7</v>
      </c>
    </row>
    <row r="346" spans="1:20" s="67" customFormat="1">
      <c r="A346" s="66">
        <v>117</v>
      </c>
      <c r="B346" s="67" t="s">
        <v>381</v>
      </c>
      <c r="C346" s="67" t="s">
        <v>903</v>
      </c>
      <c r="D346" s="72" t="s">
        <v>905</v>
      </c>
      <c r="E346" s="69" t="s">
        <v>906</v>
      </c>
      <c r="F346" s="67" t="s">
        <v>687</v>
      </c>
      <c r="G346" s="67" t="s">
        <v>204</v>
      </c>
      <c r="H346" s="67" t="s">
        <v>205</v>
      </c>
      <c r="I346" s="67">
        <v>5</v>
      </c>
      <c r="J346" s="67" t="str">
        <f t="shared" si="33"/>
        <v>CHUCUITO</v>
      </c>
      <c r="K346" s="67" t="s">
        <v>2173</v>
      </c>
      <c r="L346" s="67" t="str">
        <f>+VLOOKUP(D346,[2]Instituciones!$A$2:$G$1009,7,FALSE)</f>
        <v>Rural</v>
      </c>
      <c r="M346" s="70">
        <f t="shared" si="37"/>
        <v>241.49999999999997</v>
      </c>
      <c r="N346" s="67">
        <f t="shared" si="34"/>
        <v>117</v>
      </c>
      <c r="Q346" s="70">
        <f t="shared" si="35"/>
        <v>210</v>
      </c>
      <c r="S346" s="70">
        <f t="shared" si="36"/>
        <v>31.499999999999972</v>
      </c>
      <c r="T346" s="67">
        <f>VLOOKUP(D346,Hoja1!$G$5:$K$961,5,FALSE)</f>
        <v>5</v>
      </c>
    </row>
    <row r="347" spans="1:20" s="67" customFormat="1">
      <c r="A347" s="66">
        <v>118</v>
      </c>
      <c r="B347" s="67" t="s">
        <v>381</v>
      </c>
      <c r="C347" s="67" t="s">
        <v>385</v>
      </c>
      <c r="D347" s="72" t="s">
        <v>907</v>
      </c>
      <c r="E347" s="69" t="s">
        <v>385</v>
      </c>
      <c r="F347" s="67" t="s">
        <v>687</v>
      </c>
      <c r="G347" s="67" t="s">
        <v>204</v>
      </c>
      <c r="H347" s="67" t="s">
        <v>205</v>
      </c>
      <c r="I347" s="67">
        <v>9</v>
      </c>
      <c r="J347" s="67" t="str">
        <f t="shared" si="33"/>
        <v>CHUCUITO</v>
      </c>
      <c r="K347" s="67" t="s">
        <v>2173</v>
      </c>
      <c r="L347" s="67" t="str">
        <f>+VLOOKUP(D347,[2]Instituciones!$A$2:$G$1009,7,FALSE)</f>
        <v>Rural</v>
      </c>
      <c r="M347" s="70">
        <f t="shared" si="37"/>
        <v>434.7</v>
      </c>
      <c r="N347" s="67">
        <f t="shared" si="34"/>
        <v>118</v>
      </c>
      <c r="Q347" s="70">
        <f t="shared" si="35"/>
        <v>378</v>
      </c>
      <c r="S347" s="70">
        <f t="shared" si="36"/>
        <v>56.699999999999989</v>
      </c>
      <c r="T347" s="67">
        <f>VLOOKUP(D347,Hoja1!$G$5:$K$961,5,FALSE)</f>
        <v>9</v>
      </c>
    </row>
    <row r="348" spans="1:20" s="67" customFormat="1">
      <c r="A348" s="66">
        <v>119</v>
      </c>
      <c r="B348" s="67" t="s">
        <v>381</v>
      </c>
      <c r="C348" s="67" t="s">
        <v>908</v>
      </c>
      <c r="D348" s="72" t="s">
        <v>909</v>
      </c>
      <c r="E348" s="69" t="s">
        <v>910</v>
      </c>
      <c r="F348" s="67" t="s">
        <v>687</v>
      </c>
      <c r="G348" s="67" t="s">
        <v>204</v>
      </c>
      <c r="H348" s="67" t="s">
        <v>205</v>
      </c>
      <c r="I348" s="67">
        <v>6</v>
      </c>
      <c r="J348" s="67" t="str">
        <f t="shared" si="33"/>
        <v>CHUCUITO</v>
      </c>
      <c r="K348" s="67" t="s">
        <v>2173</v>
      </c>
      <c r="L348" s="67" t="str">
        <f>+VLOOKUP(D348,[2]Instituciones!$A$2:$G$1009,7,FALSE)</f>
        <v>Rural</v>
      </c>
      <c r="M348" s="70">
        <f t="shared" si="37"/>
        <v>289.79999999999995</v>
      </c>
      <c r="N348" s="67">
        <f t="shared" si="34"/>
        <v>119</v>
      </c>
      <c r="Q348" s="70">
        <f t="shared" si="35"/>
        <v>252</v>
      </c>
      <c r="S348" s="70">
        <f t="shared" si="36"/>
        <v>37.799999999999955</v>
      </c>
      <c r="T348" s="67">
        <f>VLOOKUP(D348,Hoja1!$G$5:$K$961,5,FALSE)</f>
        <v>6</v>
      </c>
    </row>
    <row r="349" spans="1:20" s="67" customFormat="1">
      <c r="A349" s="66">
        <v>120</v>
      </c>
      <c r="B349" s="67" t="s">
        <v>381</v>
      </c>
      <c r="C349" s="67" t="s">
        <v>1933</v>
      </c>
      <c r="D349" s="72" t="s">
        <v>1934</v>
      </c>
      <c r="E349" s="69" t="s">
        <v>1935</v>
      </c>
      <c r="F349" s="67" t="s">
        <v>687</v>
      </c>
      <c r="G349" s="67" t="s">
        <v>204</v>
      </c>
      <c r="H349" s="67" t="s">
        <v>205</v>
      </c>
      <c r="I349" s="67">
        <v>6</v>
      </c>
      <c r="J349" s="67" t="str">
        <f t="shared" si="33"/>
        <v>CHUCUITO</v>
      </c>
      <c r="K349" s="67" t="s">
        <v>2173</v>
      </c>
      <c r="L349" s="67" t="str">
        <f>+VLOOKUP(D349,[2]Instituciones!$A$2:$G$1009,7,FALSE)</f>
        <v>Rural</v>
      </c>
      <c r="M349" s="70">
        <f t="shared" si="37"/>
        <v>289.79999999999995</v>
      </c>
      <c r="N349" s="67">
        <f t="shared" si="34"/>
        <v>120</v>
      </c>
      <c r="Q349" s="70">
        <f t="shared" si="35"/>
        <v>252</v>
      </c>
      <c r="S349" s="70">
        <f t="shared" si="36"/>
        <v>37.799999999999955</v>
      </c>
      <c r="T349" s="67">
        <f>VLOOKUP(D349,Hoja1!$G$5:$K$961,5,FALSE)</f>
        <v>6</v>
      </c>
    </row>
    <row r="350" spans="1:20" s="67" customFormat="1">
      <c r="A350" s="66">
        <v>121</v>
      </c>
      <c r="B350" s="67" t="s">
        <v>381</v>
      </c>
      <c r="C350" s="67" t="s">
        <v>911</v>
      </c>
      <c r="D350" s="72" t="s">
        <v>912</v>
      </c>
      <c r="E350" s="69" t="s">
        <v>911</v>
      </c>
      <c r="F350" s="67" t="s">
        <v>687</v>
      </c>
      <c r="G350" s="67" t="s">
        <v>204</v>
      </c>
      <c r="H350" s="67" t="s">
        <v>205</v>
      </c>
      <c r="I350" s="67">
        <v>7</v>
      </c>
      <c r="J350" s="67" t="str">
        <f t="shared" si="33"/>
        <v>CHUCUITO</v>
      </c>
      <c r="K350" s="67" t="s">
        <v>2173</v>
      </c>
      <c r="L350" s="67" t="str">
        <f>+VLOOKUP(D350,[2]Instituciones!$A$2:$G$1009,7,FALSE)</f>
        <v>Rural</v>
      </c>
      <c r="M350" s="70">
        <f t="shared" si="37"/>
        <v>338.09999999999997</v>
      </c>
      <c r="N350" s="67">
        <f t="shared" si="34"/>
        <v>121</v>
      </c>
      <c r="Q350" s="70">
        <f t="shared" si="35"/>
        <v>294</v>
      </c>
      <c r="S350" s="70">
        <f t="shared" si="36"/>
        <v>44.099999999999966</v>
      </c>
      <c r="T350" s="67">
        <f>VLOOKUP(D350,Hoja1!$G$5:$K$961,5,FALSE)</f>
        <v>7</v>
      </c>
    </row>
    <row r="351" spans="1:20" s="67" customFormat="1">
      <c r="A351" s="66">
        <v>122</v>
      </c>
      <c r="B351" s="67" t="s">
        <v>381</v>
      </c>
      <c r="C351" s="67" t="s">
        <v>911</v>
      </c>
      <c r="D351" s="72" t="s">
        <v>913</v>
      </c>
      <c r="E351" s="69" t="s">
        <v>911</v>
      </c>
      <c r="F351" s="67" t="s">
        <v>687</v>
      </c>
      <c r="G351" s="67" t="s">
        <v>204</v>
      </c>
      <c r="H351" s="67" t="s">
        <v>205</v>
      </c>
      <c r="I351" s="67">
        <v>4</v>
      </c>
      <c r="J351" s="67" t="str">
        <f t="shared" si="33"/>
        <v>CHUCUITO</v>
      </c>
      <c r="K351" s="67" t="s">
        <v>2173</v>
      </c>
      <c r="L351" s="67" t="str">
        <f>+VLOOKUP(D351,[2]Instituciones!$A$2:$G$1009,7,FALSE)</f>
        <v>Rural</v>
      </c>
      <c r="M351" s="70">
        <f t="shared" si="37"/>
        <v>193.2</v>
      </c>
      <c r="N351" s="67">
        <f t="shared" si="34"/>
        <v>122</v>
      </c>
      <c r="Q351" s="70">
        <f t="shared" si="35"/>
        <v>168</v>
      </c>
      <c r="S351" s="70">
        <f t="shared" si="36"/>
        <v>25.199999999999989</v>
      </c>
      <c r="T351" s="67">
        <f>VLOOKUP(D351,Hoja1!$G$5:$K$961,5,FALSE)</f>
        <v>4</v>
      </c>
    </row>
    <row r="352" spans="1:20" s="67" customFormat="1">
      <c r="A352" s="66">
        <v>123</v>
      </c>
      <c r="B352" s="67" t="s">
        <v>381</v>
      </c>
      <c r="C352" s="67" t="s">
        <v>914</v>
      </c>
      <c r="D352" s="72" t="s">
        <v>915</v>
      </c>
      <c r="E352" s="69" t="s">
        <v>916</v>
      </c>
      <c r="F352" s="67" t="s">
        <v>687</v>
      </c>
      <c r="G352" s="67" t="s">
        <v>204</v>
      </c>
      <c r="H352" s="67" t="s">
        <v>205</v>
      </c>
      <c r="I352" s="67">
        <v>4</v>
      </c>
      <c r="J352" s="67" t="str">
        <f t="shared" si="33"/>
        <v>CHUCUITO</v>
      </c>
      <c r="K352" s="67" t="s">
        <v>2173</v>
      </c>
      <c r="L352" s="67" t="str">
        <f>+VLOOKUP(D352,[2]Instituciones!$A$2:$G$1009,7,FALSE)</f>
        <v>Rural</v>
      </c>
      <c r="M352" s="70">
        <f t="shared" si="37"/>
        <v>193.2</v>
      </c>
      <c r="N352" s="67">
        <f t="shared" si="34"/>
        <v>123</v>
      </c>
      <c r="Q352" s="70">
        <f t="shared" si="35"/>
        <v>168</v>
      </c>
      <c r="S352" s="70">
        <f t="shared" si="36"/>
        <v>25.199999999999989</v>
      </c>
      <c r="T352" s="67">
        <f>VLOOKUP(D352,Hoja1!$G$5:$K$961,5,FALSE)</f>
        <v>4</v>
      </c>
    </row>
    <row r="353" spans="1:20" s="67" customFormat="1">
      <c r="A353" s="66">
        <v>124</v>
      </c>
      <c r="B353" s="67" t="s">
        <v>381</v>
      </c>
      <c r="C353" s="67" t="s">
        <v>1936</v>
      </c>
      <c r="D353" s="72" t="s">
        <v>1937</v>
      </c>
      <c r="E353" s="69" t="s">
        <v>1936</v>
      </c>
      <c r="F353" s="67" t="s">
        <v>687</v>
      </c>
      <c r="G353" s="67" t="s">
        <v>204</v>
      </c>
      <c r="H353" s="67" t="s">
        <v>205</v>
      </c>
      <c r="I353" s="67">
        <v>6</v>
      </c>
      <c r="J353" s="67" t="str">
        <f t="shared" si="33"/>
        <v>CHUCUITO</v>
      </c>
      <c r="K353" s="67" t="s">
        <v>2173</v>
      </c>
      <c r="L353" s="67" t="str">
        <f>+VLOOKUP(D353,[2]Instituciones!$A$2:$G$1009,7,FALSE)</f>
        <v>Rural</v>
      </c>
      <c r="M353" s="70">
        <f t="shared" si="37"/>
        <v>289.79999999999995</v>
      </c>
      <c r="N353" s="67">
        <f t="shared" si="34"/>
        <v>124</v>
      </c>
      <c r="Q353" s="70">
        <f t="shared" si="35"/>
        <v>252</v>
      </c>
      <c r="S353" s="70">
        <f t="shared" si="36"/>
        <v>37.799999999999955</v>
      </c>
      <c r="T353" s="67">
        <f>VLOOKUP(D353,Hoja1!$G$5:$K$961,5,FALSE)</f>
        <v>6</v>
      </c>
    </row>
    <row r="354" spans="1:20" s="67" customFormat="1">
      <c r="A354" s="66">
        <v>125</v>
      </c>
      <c r="B354" s="67" t="s">
        <v>381</v>
      </c>
      <c r="C354" s="67" t="s">
        <v>389</v>
      </c>
      <c r="D354" s="72" t="s">
        <v>1938</v>
      </c>
      <c r="E354" s="69" t="s">
        <v>389</v>
      </c>
      <c r="F354" s="67" t="s">
        <v>687</v>
      </c>
      <c r="G354" s="67" t="s">
        <v>204</v>
      </c>
      <c r="H354" s="67" t="s">
        <v>205</v>
      </c>
      <c r="I354" s="67">
        <v>8</v>
      </c>
      <c r="J354" s="67" t="str">
        <f t="shared" si="33"/>
        <v>CHUCUITO</v>
      </c>
      <c r="K354" s="67" t="s">
        <v>2173</v>
      </c>
      <c r="L354" s="67" t="str">
        <f>+VLOOKUP(D354,[2]Instituciones!$A$2:$G$1009,7,FALSE)</f>
        <v>Rural</v>
      </c>
      <c r="M354" s="70">
        <f t="shared" si="37"/>
        <v>386.4</v>
      </c>
      <c r="N354" s="67">
        <f t="shared" si="34"/>
        <v>125</v>
      </c>
      <c r="Q354" s="70">
        <f t="shared" si="35"/>
        <v>336</v>
      </c>
      <c r="S354" s="70">
        <f t="shared" si="36"/>
        <v>50.399999999999977</v>
      </c>
      <c r="T354" s="67">
        <f>VLOOKUP(D354,Hoja1!$G$5:$K$961,5,FALSE)</f>
        <v>8</v>
      </c>
    </row>
    <row r="355" spans="1:20" s="67" customFormat="1">
      <c r="A355" s="66">
        <v>126</v>
      </c>
      <c r="B355" s="67" t="s">
        <v>381</v>
      </c>
      <c r="C355" s="67" t="s">
        <v>395</v>
      </c>
      <c r="D355" s="72" t="s">
        <v>917</v>
      </c>
      <c r="E355" s="69" t="s">
        <v>395</v>
      </c>
      <c r="F355" s="67" t="s">
        <v>687</v>
      </c>
      <c r="G355" s="67" t="s">
        <v>204</v>
      </c>
      <c r="H355" s="67" t="s">
        <v>205</v>
      </c>
      <c r="I355" s="67">
        <v>4</v>
      </c>
      <c r="J355" s="67" t="str">
        <f t="shared" si="33"/>
        <v>CHUCUITO</v>
      </c>
      <c r="K355" s="67" t="s">
        <v>2173</v>
      </c>
      <c r="L355" s="67" t="str">
        <f>+VLOOKUP(D355,[2]Instituciones!$A$2:$G$1009,7,FALSE)</f>
        <v>Rural</v>
      </c>
      <c r="M355" s="70">
        <f t="shared" si="37"/>
        <v>193.2</v>
      </c>
      <c r="N355" s="67">
        <f t="shared" si="34"/>
        <v>126</v>
      </c>
      <c r="Q355" s="70">
        <f t="shared" si="35"/>
        <v>168</v>
      </c>
      <c r="S355" s="70">
        <f t="shared" si="36"/>
        <v>25.199999999999989</v>
      </c>
      <c r="T355" s="67">
        <f>VLOOKUP(D355,Hoja1!$G$5:$K$961,5,FALSE)</f>
        <v>4</v>
      </c>
    </row>
    <row r="356" spans="1:20" s="67" customFormat="1">
      <c r="A356" s="66">
        <v>127</v>
      </c>
      <c r="B356" s="67" t="s">
        <v>381</v>
      </c>
      <c r="C356" s="67" t="s">
        <v>381</v>
      </c>
      <c r="D356" s="72" t="s">
        <v>918</v>
      </c>
      <c r="E356" s="69" t="s">
        <v>919</v>
      </c>
      <c r="F356" s="67" t="s">
        <v>687</v>
      </c>
      <c r="G356" s="67" t="s">
        <v>204</v>
      </c>
      <c r="H356" s="67" t="s">
        <v>205</v>
      </c>
      <c r="I356" s="67">
        <v>6</v>
      </c>
      <c r="J356" s="67" t="str">
        <f t="shared" si="33"/>
        <v>CHUCUITO</v>
      </c>
      <c r="K356" s="67" t="s">
        <v>2173</v>
      </c>
      <c r="L356" s="67" t="str">
        <f>+VLOOKUP(D356,[2]Instituciones!$A$2:$G$1009,7,FALSE)</f>
        <v>Rural</v>
      </c>
      <c r="M356" s="70">
        <f t="shared" si="37"/>
        <v>289.79999999999995</v>
      </c>
      <c r="N356" s="67">
        <f t="shared" si="34"/>
        <v>127</v>
      </c>
      <c r="Q356" s="70">
        <f t="shared" si="35"/>
        <v>252</v>
      </c>
      <c r="S356" s="70">
        <f t="shared" si="36"/>
        <v>37.799999999999955</v>
      </c>
      <c r="T356" s="67">
        <f>VLOOKUP(D356,Hoja1!$G$5:$K$961,5,FALSE)</f>
        <v>6</v>
      </c>
    </row>
    <row r="357" spans="1:20" s="67" customFormat="1">
      <c r="A357" s="66">
        <v>128</v>
      </c>
      <c r="B357" s="67" t="s">
        <v>381</v>
      </c>
      <c r="C357" s="67" t="s">
        <v>381</v>
      </c>
      <c r="D357" s="72" t="s">
        <v>920</v>
      </c>
      <c r="E357" s="69" t="s">
        <v>921</v>
      </c>
      <c r="F357" s="67" t="s">
        <v>687</v>
      </c>
      <c r="G357" s="67" t="s">
        <v>204</v>
      </c>
      <c r="H357" s="67" t="s">
        <v>205</v>
      </c>
      <c r="I357" s="67">
        <v>12</v>
      </c>
      <c r="J357" s="67" t="str">
        <f t="shared" si="33"/>
        <v>CHUCUITO</v>
      </c>
      <c r="K357" s="67" t="s">
        <v>2173</v>
      </c>
      <c r="L357" s="67" t="str">
        <f>+VLOOKUP(D357,[2]Instituciones!$A$2:$G$1009,7,FALSE)</f>
        <v>Rural</v>
      </c>
      <c r="M357" s="70">
        <f t="shared" si="37"/>
        <v>579.59999999999991</v>
      </c>
      <c r="N357" s="67">
        <f t="shared" si="34"/>
        <v>128</v>
      </c>
      <c r="Q357" s="70">
        <f t="shared" si="35"/>
        <v>504</v>
      </c>
      <c r="S357" s="70">
        <f t="shared" si="36"/>
        <v>75.599999999999909</v>
      </c>
      <c r="T357" s="67">
        <f>VLOOKUP(D357,Hoja1!$G$5:$K$961,5,FALSE)</f>
        <v>12</v>
      </c>
    </row>
    <row r="358" spans="1:20" s="67" customFormat="1">
      <c r="A358" s="66">
        <v>129</v>
      </c>
      <c r="B358" s="67" t="s">
        <v>381</v>
      </c>
      <c r="C358" s="67" t="s">
        <v>404</v>
      </c>
      <c r="D358" s="72" t="s">
        <v>922</v>
      </c>
      <c r="E358" s="69" t="s">
        <v>923</v>
      </c>
      <c r="F358" s="67" t="s">
        <v>687</v>
      </c>
      <c r="G358" s="67" t="s">
        <v>204</v>
      </c>
      <c r="H358" s="67" t="s">
        <v>205</v>
      </c>
      <c r="I358" s="67">
        <v>5</v>
      </c>
      <c r="J358" s="67" t="str">
        <f t="shared" si="33"/>
        <v>CHUCUITO</v>
      </c>
      <c r="K358" s="67" t="s">
        <v>2173</v>
      </c>
      <c r="L358" s="67" t="str">
        <f>+VLOOKUP(D358,[2]Instituciones!$A$2:$G$1009,7,FALSE)</f>
        <v>Rural</v>
      </c>
      <c r="M358" s="70">
        <f t="shared" si="37"/>
        <v>241.49999999999997</v>
      </c>
      <c r="N358" s="67">
        <f t="shared" si="34"/>
        <v>129</v>
      </c>
      <c r="Q358" s="70">
        <f t="shared" si="35"/>
        <v>210</v>
      </c>
      <c r="S358" s="70">
        <f t="shared" si="36"/>
        <v>31.499999999999972</v>
      </c>
      <c r="T358" s="67">
        <f>VLOOKUP(D358,Hoja1!$G$5:$K$961,5,FALSE)</f>
        <v>5</v>
      </c>
    </row>
    <row r="359" spans="1:20" s="67" customFormat="1">
      <c r="A359" s="66">
        <v>130</v>
      </c>
      <c r="B359" s="67" t="s">
        <v>381</v>
      </c>
      <c r="C359" s="67" t="s">
        <v>392</v>
      </c>
      <c r="D359" s="72" t="s">
        <v>924</v>
      </c>
      <c r="E359" s="69" t="s">
        <v>392</v>
      </c>
      <c r="F359" s="67" t="s">
        <v>687</v>
      </c>
      <c r="G359" s="67" t="s">
        <v>204</v>
      </c>
      <c r="H359" s="67" t="s">
        <v>205</v>
      </c>
      <c r="I359" s="67">
        <v>6</v>
      </c>
      <c r="J359" s="67" t="str">
        <f t="shared" si="33"/>
        <v>CHUCUITO</v>
      </c>
      <c r="K359" s="67" t="s">
        <v>2173</v>
      </c>
      <c r="L359" s="67" t="str">
        <f>+VLOOKUP(D359,[2]Instituciones!$A$2:$G$1009,7,FALSE)</f>
        <v>Rural</v>
      </c>
      <c r="M359" s="70">
        <f t="shared" si="37"/>
        <v>289.79999999999995</v>
      </c>
      <c r="N359" s="67">
        <f t="shared" si="34"/>
        <v>130</v>
      </c>
      <c r="Q359" s="70">
        <f t="shared" si="35"/>
        <v>252</v>
      </c>
      <c r="S359" s="70">
        <f t="shared" si="36"/>
        <v>37.799999999999955</v>
      </c>
      <c r="T359" s="67">
        <f>VLOOKUP(D359,Hoja1!$G$5:$K$961,5,FALSE)</f>
        <v>6</v>
      </c>
    </row>
    <row r="360" spans="1:20" s="67" customFormat="1">
      <c r="A360" s="66">
        <v>131</v>
      </c>
      <c r="B360" s="67" t="s">
        <v>381</v>
      </c>
      <c r="C360" s="67" t="s">
        <v>925</v>
      </c>
      <c r="D360" s="72" t="s">
        <v>926</v>
      </c>
      <c r="E360" s="69" t="s">
        <v>925</v>
      </c>
      <c r="F360" s="67" t="s">
        <v>687</v>
      </c>
      <c r="G360" s="67" t="s">
        <v>204</v>
      </c>
      <c r="H360" s="67" t="s">
        <v>205</v>
      </c>
      <c r="I360" s="67">
        <v>11</v>
      </c>
      <c r="J360" s="67" t="str">
        <f t="shared" si="33"/>
        <v>CHUCUITO</v>
      </c>
      <c r="K360" s="67" t="s">
        <v>2173</v>
      </c>
      <c r="L360" s="67" t="str">
        <f>+VLOOKUP(D360,[2]Instituciones!$A$2:$G$1009,7,FALSE)</f>
        <v>Rural</v>
      </c>
      <c r="M360" s="70">
        <f t="shared" si="37"/>
        <v>531.29999999999995</v>
      </c>
      <c r="N360" s="67">
        <f t="shared" si="34"/>
        <v>131</v>
      </c>
      <c r="Q360" s="70">
        <f t="shared" si="35"/>
        <v>462</v>
      </c>
      <c r="S360" s="70">
        <f t="shared" si="36"/>
        <v>69.299999999999955</v>
      </c>
      <c r="T360" s="67">
        <f>VLOOKUP(D360,Hoja1!$G$5:$K$961,5,FALSE)</f>
        <v>11</v>
      </c>
    </row>
    <row r="361" spans="1:20" s="67" customFormat="1">
      <c r="A361" s="66">
        <v>132</v>
      </c>
      <c r="B361" s="67" t="s">
        <v>381</v>
      </c>
      <c r="C361" s="67" t="s">
        <v>398</v>
      </c>
      <c r="D361" s="72" t="s">
        <v>927</v>
      </c>
      <c r="E361" s="69" t="s">
        <v>928</v>
      </c>
      <c r="F361" s="67" t="s">
        <v>687</v>
      </c>
      <c r="G361" s="67" t="s">
        <v>204</v>
      </c>
      <c r="H361" s="67" t="s">
        <v>205</v>
      </c>
      <c r="I361" s="67">
        <v>12</v>
      </c>
      <c r="J361" s="67" t="str">
        <f t="shared" si="33"/>
        <v>CHUCUITO</v>
      </c>
      <c r="K361" s="67" t="s">
        <v>2173</v>
      </c>
      <c r="L361" s="67" t="str">
        <f>+VLOOKUP(D361,[2]Instituciones!$A$2:$G$1009,7,FALSE)</f>
        <v>Rural</v>
      </c>
      <c r="M361" s="70">
        <f t="shared" si="37"/>
        <v>579.59999999999991</v>
      </c>
      <c r="N361" s="67">
        <f t="shared" si="34"/>
        <v>132</v>
      </c>
      <c r="Q361" s="70">
        <f t="shared" si="35"/>
        <v>504</v>
      </c>
      <c r="S361" s="70">
        <f t="shared" si="36"/>
        <v>75.599999999999909</v>
      </c>
      <c r="T361" s="67">
        <f>VLOOKUP(D361,Hoja1!$G$5:$K$961,5,FALSE)</f>
        <v>12</v>
      </c>
    </row>
    <row r="362" spans="1:20" s="67" customFormat="1">
      <c r="A362" s="66">
        <v>133</v>
      </c>
      <c r="B362" s="67" t="s">
        <v>381</v>
      </c>
      <c r="C362" s="67" t="s">
        <v>929</v>
      </c>
      <c r="D362" s="72" t="s">
        <v>930</v>
      </c>
      <c r="E362" s="69" t="s">
        <v>931</v>
      </c>
      <c r="F362" s="67" t="s">
        <v>687</v>
      </c>
      <c r="G362" s="67" t="s">
        <v>204</v>
      </c>
      <c r="H362" s="67" t="s">
        <v>205</v>
      </c>
      <c r="I362" s="67">
        <v>10</v>
      </c>
      <c r="J362" s="67" t="str">
        <f t="shared" si="33"/>
        <v>CHUCUITO</v>
      </c>
      <c r="K362" s="67" t="s">
        <v>2173</v>
      </c>
      <c r="L362" s="67" t="str">
        <f>+VLOOKUP(D362,[2]Instituciones!$A$2:$G$1009,7,FALSE)</f>
        <v>Rural</v>
      </c>
      <c r="M362" s="70">
        <f t="shared" si="37"/>
        <v>482.99999999999994</v>
      </c>
      <c r="N362" s="67">
        <f t="shared" si="34"/>
        <v>133</v>
      </c>
      <c r="Q362" s="70">
        <f t="shared" si="35"/>
        <v>420</v>
      </c>
      <c r="S362" s="70">
        <f t="shared" si="36"/>
        <v>62.999999999999943</v>
      </c>
      <c r="T362" s="67">
        <f>VLOOKUP(D362,Hoja1!$G$5:$K$961,5,FALSE)</f>
        <v>10</v>
      </c>
    </row>
    <row r="363" spans="1:20" s="67" customFormat="1">
      <c r="A363" s="66">
        <v>134</v>
      </c>
      <c r="B363" s="67" t="s">
        <v>381</v>
      </c>
      <c r="C363" s="67" t="s">
        <v>932</v>
      </c>
      <c r="D363" s="72" t="s">
        <v>933</v>
      </c>
      <c r="E363" s="69" t="s">
        <v>932</v>
      </c>
      <c r="F363" s="67" t="s">
        <v>687</v>
      </c>
      <c r="G363" s="67" t="s">
        <v>204</v>
      </c>
      <c r="H363" s="67" t="s">
        <v>205</v>
      </c>
      <c r="I363" s="67">
        <v>5</v>
      </c>
      <c r="J363" s="67" t="str">
        <f t="shared" si="33"/>
        <v>CHUCUITO</v>
      </c>
      <c r="K363" s="67" t="s">
        <v>2173</v>
      </c>
      <c r="L363" s="67" t="str">
        <f>+VLOOKUP(D363,[2]Instituciones!$A$2:$G$1009,7,FALSE)</f>
        <v>Rural</v>
      </c>
      <c r="M363" s="70">
        <f t="shared" si="37"/>
        <v>241.49999999999997</v>
      </c>
      <c r="N363" s="67">
        <f t="shared" si="34"/>
        <v>134</v>
      </c>
      <c r="Q363" s="70">
        <f t="shared" si="35"/>
        <v>210</v>
      </c>
      <c r="S363" s="70">
        <f t="shared" si="36"/>
        <v>31.499999999999972</v>
      </c>
      <c r="T363" s="67">
        <f>VLOOKUP(D363,Hoja1!$G$5:$K$961,5,FALSE)</f>
        <v>5</v>
      </c>
    </row>
    <row r="364" spans="1:20" s="67" customFormat="1">
      <c r="A364" s="66">
        <v>135</v>
      </c>
      <c r="B364" s="67" t="s">
        <v>381</v>
      </c>
      <c r="C364" s="67" t="s">
        <v>934</v>
      </c>
      <c r="D364" s="72" t="s">
        <v>935</v>
      </c>
      <c r="E364" s="69" t="s">
        <v>936</v>
      </c>
      <c r="F364" s="67" t="s">
        <v>687</v>
      </c>
      <c r="G364" s="67" t="s">
        <v>204</v>
      </c>
      <c r="H364" s="67" t="s">
        <v>205</v>
      </c>
      <c r="I364" s="67">
        <v>2</v>
      </c>
      <c r="J364" s="67" t="str">
        <f t="shared" si="33"/>
        <v>CHUCUITO</v>
      </c>
      <c r="K364" s="67" t="s">
        <v>2173</v>
      </c>
      <c r="L364" s="67" t="str">
        <f>+VLOOKUP(D364,[2]Instituciones!$A$2:$G$1009,7,FALSE)</f>
        <v>Rural</v>
      </c>
      <c r="M364" s="70">
        <f t="shared" si="37"/>
        <v>96.6</v>
      </c>
      <c r="N364" s="67">
        <f t="shared" si="34"/>
        <v>135</v>
      </c>
      <c r="Q364" s="70">
        <f t="shared" si="35"/>
        <v>84</v>
      </c>
      <c r="S364" s="70">
        <f t="shared" si="36"/>
        <v>12.599999999999994</v>
      </c>
      <c r="T364" s="67">
        <f>VLOOKUP(D364,Hoja1!$G$5:$K$961,5,FALSE)</f>
        <v>2</v>
      </c>
    </row>
    <row r="365" spans="1:20" s="67" customFormat="1">
      <c r="A365" s="66">
        <v>136</v>
      </c>
      <c r="B365" s="67" t="s">
        <v>381</v>
      </c>
      <c r="C365" s="67" t="s">
        <v>842</v>
      </c>
      <c r="D365" s="72" t="s">
        <v>937</v>
      </c>
      <c r="E365" s="69" t="s">
        <v>842</v>
      </c>
      <c r="F365" s="67" t="s">
        <v>687</v>
      </c>
      <c r="G365" s="67" t="s">
        <v>204</v>
      </c>
      <c r="H365" s="67" t="s">
        <v>205</v>
      </c>
      <c r="I365" s="67">
        <v>7</v>
      </c>
      <c r="J365" s="67" t="str">
        <f t="shared" si="33"/>
        <v>CHUCUITO</v>
      </c>
      <c r="K365" s="67" t="s">
        <v>2173</v>
      </c>
      <c r="L365" s="67" t="str">
        <f>+VLOOKUP(D365,[2]Instituciones!$A$2:$G$1009,7,FALSE)</f>
        <v>Rural</v>
      </c>
      <c r="M365" s="70">
        <f t="shared" si="37"/>
        <v>338.09999999999997</v>
      </c>
      <c r="N365" s="67">
        <f t="shared" si="34"/>
        <v>136</v>
      </c>
      <c r="Q365" s="70">
        <f t="shared" si="35"/>
        <v>294</v>
      </c>
      <c r="S365" s="70">
        <f t="shared" si="36"/>
        <v>44.099999999999966</v>
      </c>
      <c r="T365" s="67">
        <f>VLOOKUP(D365,Hoja1!$G$5:$K$961,5,FALSE)</f>
        <v>7</v>
      </c>
    </row>
    <row r="366" spans="1:20" s="67" customFormat="1">
      <c r="A366" s="66">
        <v>137</v>
      </c>
      <c r="B366" s="67" t="s">
        <v>381</v>
      </c>
      <c r="C366" s="67" t="s">
        <v>938</v>
      </c>
      <c r="D366" s="72" t="s">
        <v>939</v>
      </c>
      <c r="E366" s="69" t="s">
        <v>938</v>
      </c>
      <c r="F366" s="67" t="s">
        <v>687</v>
      </c>
      <c r="G366" s="67" t="s">
        <v>204</v>
      </c>
      <c r="H366" s="67" t="s">
        <v>205</v>
      </c>
      <c r="I366" s="67">
        <v>12</v>
      </c>
      <c r="J366" s="67" t="str">
        <f t="shared" si="33"/>
        <v>CHUCUITO</v>
      </c>
      <c r="K366" s="67" t="s">
        <v>2173</v>
      </c>
      <c r="L366" s="67" t="str">
        <f>+VLOOKUP(D366,[2]Instituciones!$A$2:$G$1009,7,FALSE)</f>
        <v>Rural</v>
      </c>
      <c r="M366" s="70">
        <f t="shared" si="37"/>
        <v>579.59999999999991</v>
      </c>
      <c r="N366" s="67">
        <f t="shared" si="34"/>
        <v>137</v>
      </c>
      <c r="Q366" s="70">
        <f t="shared" si="35"/>
        <v>504</v>
      </c>
      <c r="S366" s="70">
        <f t="shared" si="36"/>
        <v>75.599999999999909</v>
      </c>
      <c r="T366" s="67">
        <f>VLOOKUP(D366,Hoja1!$G$5:$K$961,5,FALSE)</f>
        <v>12</v>
      </c>
    </row>
    <row r="367" spans="1:20" s="67" customFormat="1">
      <c r="A367" s="66">
        <v>138</v>
      </c>
      <c r="B367" s="67" t="s">
        <v>381</v>
      </c>
      <c r="C367" s="67" t="s">
        <v>938</v>
      </c>
      <c r="D367" s="72" t="s">
        <v>940</v>
      </c>
      <c r="E367" s="69" t="s">
        <v>938</v>
      </c>
      <c r="F367" s="67" t="s">
        <v>687</v>
      </c>
      <c r="G367" s="67" t="s">
        <v>204</v>
      </c>
      <c r="H367" s="67" t="s">
        <v>205</v>
      </c>
      <c r="I367" s="67">
        <v>12</v>
      </c>
      <c r="J367" s="67" t="str">
        <f t="shared" si="33"/>
        <v>CHUCUITO</v>
      </c>
      <c r="K367" s="67" t="s">
        <v>2173</v>
      </c>
      <c r="L367" s="67" t="str">
        <f>+VLOOKUP(D367,[2]Instituciones!$A$2:$G$1009,7,FALSE)</f>
        <v>Rural</v>
      </c>
      <c r="M367" s="70">
        <f t="shared" si="37"/>
        <v>579.59999999999991</v>
      </c>
      <c r="N367" s="67">
        <f t="shared" si="34"/>
        <v>138</v>
      </c>
      <c r="Q367" s="70">
        <f t="shared" si="35"/>
        <v>504</v>
      </c>
      <c r="S367" s="70">
        <f t="shared" si="36"/>
        <v>75.599999999999909</v>
      </c>
      <c r="T367" s="67">
        <f>VLOOKUP(D367,Hoja1!$G$5:$K$961,5,FALSE)</f>
        <v>12</v>
      </c>
    </row>
    <row r="368" spans="1:20" s="67" customFormat="1">
      <c r="A368" s="66">
        <v>139</v>
      </c>
      <c r="B368" s="67" t="s">
        <v>410</v>
      </c>
      <c r="C368" s="67" t="s">
        <v>941</v>
      </c>
      <c r="D368" s="72" t="s">
        <v>942</v>
      </c>
      <c r="E368" s="69" t="s">
        <v>941</v>
      </c>
      <c r="F368" s="67" t="s">
        <v>687</v>
      </c>
      <c r="G368" s="67" t="s">
        <v>204</v>
      </c>
      <c r="H368" s="67" t="s">
        <v>205</v>
      </c>
      <c r="I368" s="67">
        <v>7</v>
      </c>
      <c r="J368" s="67" t="str">
        <f t="shared" si="33"/>
        <v>COATA</v>
      </c>
      <c r="K368" s="67" t="s">
        <v>2173</v>
      </c>
      <c r="L368" s="67" t="str">
        <f>+VLOOKUP(D368,[2]Instituciones!$A$2:$G$1009,7,FALSE)</f>
        <v>Rural</v>
      </c>
      <c r="M368" s="70">
        <f t="shared" si="37"/>
        <v>338.09999999999997</v>
      </c>
      <c r="N368" s="67">
        <f t="shared" si="34"/>
        <v>139</v>
      </c>
      <c r="Q368" s="70">
        <f t="shared" si="35"/>
        <v>294</v>
      </c>
      <c r="S368" s="70">
        <f t="shared" si="36"/>
        <v>44.099999999999966</v>
      </c>
      <c r="T368" s="67">
        <f>VLOOKUP(D368,Hoja1!$G$5:$K$961,5,FALSE)</f>
        <v>7</v>
      </c>
    </row>
    <row r="369" spans="1:20" s="67" customFormat="1">
      <c r="A369" s="66">
        <v>140</v>
      </c>
      <c r="B369" s="67" t="s">
        <v>410</v>
      </c>
      <c r="C369" s="67" t="s">
        <v>419</v>
      </c>
      <c r="D369" s="72" t="s">
        <v>1939</v>
      </c>
      <c r="E369" s="69" t="s">
        <v>1940</v>
      </c>
      <c r="F369" s="67" t="s">
        <v>687</v>
      </c>
      <c r="G369" s="67" t="s">
        <v>204</v>
      </c>
      <c r="H369" s="67" t="s">
        <v>205</v>
      </c>
      <c r="I369" s="67">
        <v>8</v>
      </c>
      <c r="J369" s="67" t="str">
        <f t="shared" si="33"/>
        <v>COATA</v>
      </c>
      <c r="K369" s="67" t="s">
        <v>2173</v>
      </c>
      <c r="L369" s="67" t="str">
        <f>+VLOOKUP(D369,[2]Instituciones!$A$2:$G$1009,7,FALSE)</f>
        <v>Rural</v>
      </c>
      <c r="M369" s="70">
        <f t="shared" si="37"/>
        <v>386.4</v>
      </c>
      <c r="N369" s="67">
        <f t="shared" si="34"/>
        <v>140</v>
      </c>
      <c r="Q369" s="70">
        <f t="shared" si="35"/>
        <v>336</v>
      </c>
      <c r="S369" s="70">
        <f t="shared" si="36"/>
        <v>50.399999999999977</v>
      </c>
      <c r="T369" s="67">
        <f>VLOOKUP(D369,Hoja1!$G$5:$K$961,5,FALSE)</f>
        <v>8</v>
      </c>
    </row>
    <row r="370" spans="1:20" s="67" customFormat="1">
      <c r="A370" s="66">
        <v>141</v>
      </c>
      <c r="B370" s="67" t="s">
        <v>410</v>
      </c>
      <c r="C370" s="67" t="s">
        <v>944</v>
      </c>
      <c r="D370" s="72" t="s">
        <v>943</v>
      </c>
      <c r="E370" s="69" t="s">
        <v>944</v>
      </c>
      <c r="F370" s="67" t="s">
        <v>687</v>
      </c>
      <c r="G370" s="67" t="s">
        <v>204</v>
      </c>
      <c r="H370" s="67" t="s">
        <v>205</v>
      </c>
      <c r="I370" s="67">
        <v>4</v>
      </c>
      <c r="J370" s="67" t="str">
        <f t="shared" si="33"/>
        <v>COATA</v>
      </c>
      <c r="K370" s="67" t="s">
        <v>2173</v>
      </c>
      <c r="L370" s="67" t="str">
        <f>+VLOOKUP(D370,[2]Instituciones!$A$2:$G$1009,7,FALSE)</f>
        <v>Rural</v>
      </c>
      <c r="M370" s="70">
        <f t="shared" si="37"/>
        <v>193.2</v>
      </c>
      <c r="N370" s="67">
        <f t="shared" si="34"/>
        <v>141</v>
      </c>
      <c r="Q370" s="70">
        <f t="shared" si="35"/>
        <v>168</v>
      </c>
      <c r="S370" s="70">
        <f t="shared" si="36"/>
        <v>25.199999999999989</v>
      </c>
      <c r="T370" s="67">
        <f>VLOOKUP(D370,Hoja1!$G$5:$K$961,5,FALSE)</f>
        <v>4</v>
      </c>
    </row>
    <row r="371" spans="1:20" s="67" customFormat="1">
      <c r="A371" s="66">
        <v>142</v>
      </c>
      <c r="B371" s="67" t="s">
        <v>410</v>
      </c>
      <c r="C371" s="67" t="s">
        <v>438</v>
      </c>
      <c r="D371" s="72" t="s">
        <v>945</v>
      </c>
      <c r="E371" s="69" t="s">
        <v>438</v>
      </c>
      <c r="F371" s="67" t="s">
        <v>687</v>
      </c>
      <c r="G371" s="67" t="s">
        <v>204</v>
      </c>
      <c r="H371" s="67" t="s">
        <v>205</v>
      </c>
      <c r="I371" s="67">
        <v>7</v>
      </c>
      <c r="J371" s="67" t="str">
        <f t="shared" si="33"/>
        <v>COATA</v>
      </c>
      <c r="K371" s="67" t="s">
        <v>2173</v>
      </c>
      <c r="L371" s="67" t="str">
        <f>+VLOOKUP(D371,[2]Instituciones!$A$2:$G$1009,7,FALSE)</f>
        <v>Rural</v>
      </c>
      <c r="M371" s="70">
        <f t="shared" si="37"/>
        <v>338.09999999999997</v>
      </c>
      <c r="N371" s="67">
        <f t="shared" si="34"/>
        <v>142</v>
      </c>
      <c r="Q371" s="70">
        <f t="shared" si="35"/>
        <v>294</v>
      </c>
      <c r="S371" s="70">
        <f t="shared" si="36"/>
        <v>44.099999999999966</v>
      </c>
      <c r="T371" s="67">
        <f>VLOOKUP(D371,Hoja1!$G$5:$K$961,5,FALSE)</f>
        <v>7</v>
      </c>
    </row>
    <row r="372" spans="1:20" s="67" customFormat="1">
      <c r="A372" s="66">
        <v>143</v>
      </c>
      <c r="B372" s="67" t="s">
        <v>410</v>
      </c>
      <c r="C372" s="67" t="s">
        <v>419</v>
      </c>
      <c r="D372" s="72" t="s">
        <v>946</v>
      </c>
      <c r="E372" s="69" t="s">
        <v>947</v>
      </c>
      <c r="F372" s="67" t="s">
        <v>687</v>
      </c>
      <c r="G372" s="67" t="s">
        <v>204</v>
      </c>
      <c r="H372" s="67" t="s">
        <v>205</v>
      </c>
      <c r="I372" s="67">
        <v>7</v>
      </c>
      <c r="J372" s="67" t="str">
        <f t="shared" si="33"/>
        <v>COATA</v>
      </c>
      <c r="K372" s="67" t="s">
        <v>2173</v>
      </c>
      <c r="L372" s="67" t="str">
        <f>+VLOOKUP(D372,[2]Instituciones!$A$2:$G$1009,7,FALSE)</f>
        <v>Rural</v>
      </c>
      <c r="M372" s="70">
        <f t="shared" si="37"/>
        <v>338.09999999999997</v>
      </c>
      <c r="N372" s="67">
        <f t="shared" si="34"/>
        <v>143</v>
      </c>
      <c r="Q372" s="70">
        <f t="shared" si="35"/>
        <v>294</v>
      </c>
      <c r="S372" s="70">
        <f t="shared" si="36"/>
        <v>44.099999999999966</v>
      </c>
      <c r="T372" s="67">
        <f>VLOOKUP(D372,Hoja1!$G$5:$K$961,5,FALSE)</f>
        <v>7</v>
      </c>
    </row>
    <row r="373" spans="1:20" s="67" customFormat="1">
      <c r="A373" s="66">
        <v>144</v>
      </c>
      <c r="B373" s="67" t="s">
        <v>410</v>
      </c>
      <c r="C373" s="67" t="s">
        <v>949</v>
      </c>
      <c r="D373" s="72" t="s">
        <v>950</v>
      </c>
      <c r="E373" s="69" t="s">
        <v>951</v>
      </c>
      <c r="F373" s="67" t="s">
        <v>687</v>
      </c>
      <c r="G373" s="67" t="s">
        <v>204</v>
      </c>
      <c r="H373" s="67" t="s">
        <v>205</v>
      </c>
      <c r="I373" s="67">
        <v>11</v>
      </c>
      <c r="J373" s="67" t="str">
        <f t="shared" si="33"/>
        <v>COATA</v>
      </c>
      <c r="K373" s="67" t="s">
        <v>2173</v>
      </c>
      <c r="L373" s="67" t="str">
        <f>+VLOOKUP(D373,[2]Instituciones!$A$2:$G$1009,7,FALSE)</f>
        <v>Rural</v>
      </c>
      <c r="M373" s="70">
        <f t="shared" si="37"/>
        <v>531.29999999999995</v>
      </c>
      <c r="N373" s="67">
        <f t="shared" si="34"/>
        <v>144</v>
      </c>
      <c r="Q373" s="70">
        <f t="shared" si="35"/>
        <v>462</v>
      </c>
      <c r="S373" s="70">
        <f t="shared" si="36"/>
        <v>69.299999999999955</v>
      </c>
      <c r="T373" s="67">
        <f>VLOOKUP(D373,Hoja1!$G$5:$K$961,5,FALSE)</f>
        <v>11</v>
      </c>
    </row>
    <row r="374" spans="1:20" s="67" customFormat="1">
      <c r="A374" s="66">
        <v>145</v>
      </c>
      <c r="B374" s="67" t="s">
        <v>410</v>
      </c>
      <c r="C374" s="67" t="s">
        <v>441</v>
      </c>
      <c r="D374" s="72" t="s">
        <v>952</v>
      </c>
      <c r="E374" s="69" t="s">
        <v>953</v>
      </c>
      <c r="F374" s="67" t="s">
        <v>687</v>
      </c>
      <c r="G374" s="67" t="s">
        <v>204</v>
      </c>
      <c r="H374" s="67" t="s">
        <v>205</v>
      </c>
      <c r="I374" s="67">
        <v>7</v>
      </c>
      <c r="J374" s="67" t="str">
        <f t="shared" si="33"/>
        <v>COATA</v>
      </c>
      <c r="K374" s="67" t="s">
        <v>2173</v>
      </c>
      <c r="L374" s="67" t="str">
        <f>+VLOOKUP(D374,[2]Instituciones!$A$2:$G$1009,7,FALSE)</f>
        <v>Rural</v>
      </c>
      <c r="M374" s="70">
        <f t="shared" si="37"/>
        <v>338.09999999999997</v>
      </c>
      <c r="N374" s="67">
        <f t="shared" si="34"/>
        <v>145</v>
      </c>
      <c r="Q374" s="70">
        <f t="shared" si="35"/>
        <v>294</v>
      </c>
      <c r="S374" s="70">
        <f t="shared" si="36"/>
        <v>44.099999999999966</v>
      </c>
      <c r="T374" s="67">
        <f>VLOOKUP(D374,Hoja1!$G$5:$K$961,5,FALSE)</f>
        <v>7</v>
      </c>
    </row>
    <row r="375" spans="1:20" s="67" customFormat="1">
      <c r="A375" s="66">
        <v>146</v>
      </c>
      <c r="B375" s="67" t="s">
        <v>410</v>
      </c>
      <c r="C375" s="67" t="s">
        <v>415</v>
      </c>
      <c r="D375" s="72" t="s">
        <v>954</v>
      </c>
      <c r="E375" s="69" t="s">
        <v>955</v>
      </c>
      <c r="F375" s="67" t="s">
        <v>687</v>
      </c>
      <c r="G375" s="67" t="s">
        <v>204</v>
      </c>
      <c r="H375" s="67" t="s">
        <v>205</v>
      </c>
      <c r="I375" s="67">
        <v>8</v>
      </c>
      <c r="J375" s="67" t="str">
        <f t="shared" si="33"/>
        <v>COATA</v>
      </c>
      <c r="K375" s="67" t="s">
        <v>2173</v>
      </c>
      <c r="L375" s="67" t="str">
        <f>+VLOOKUP(D375,[2]Instituciones!$A$2:$G$1009,7,FALSE)</f>
        <v>Rural</v>
      </c>
      <c r="M375" s="70">
        <f t="shared" si="37"/>
        <v>386.4</v>
      </c>
      <c r="N375" s="67">
        <f t="shared" si="34"/>
        <v>146</v>
      </c>
      <c r="Q375" s="70">
        <f t="shared" si="35"/>
        <v>336</v>
      </c>
      <c r="S375" s="70">
        <f t="shared" si="36"/>
        <v>50.399999999999977</v>
      </c>
      <c r="T375" s="67">
        <f>VLOOKUP(D375,Hoja1!$G$5:$K$961,5,FALSE)</f>
        <v>8</v>
      </c>
    </row>
    <row r="376" spans="1:20" s="67" customFormat="1">
      <c r="A376" s="66">
        <v>147</v>
      </c>
      <c r="B376" s="67" t="s">
        <v>410</v>
      </c>
      <c r="C376" s="67" t="s">
        <v>956</v>
      </c>
      <c r="D376" s="72" t="s">
        <v>957</v>
      </c>
      <c r="E376" s="69" t="s">
        <v>958</v>
      </c>
      <c r="F376" s="67" t="s">
        <v>687</v>
      </c>
      <c r="G376" s="67" t="s">
        <v>204</v>
      </c>
      <c r="H376" s="67" t="s">
        <v>205</v>
      </c>
      <c r="I376" s="67">
        <v>9</v>
      </c>
      <c r="J376" s="67" t="str">
        <f t="shared" si="33"/>
        <v>COATA</v>
      </c>
      <c r="K376" s="67" t="s">
        <v>2173</v>
      </c>
      <c r="L376" s="67" t="str">
        <f>+VLOOKUP(D376,[2]Instituciones!$A$2:$G$1009,7,FALSE)</f>
        <v>Rural</v>
      </c>
      <c r="M376" s="70">
        <f t="shared" si="37"/>
        <v>434.7</v>
      </c>
      <c r="N376" s="67">
        <f t="shared" si="34"/>
        <v>147</v>
      </c>
      <c r="Q376" s="70">
        <f t="shared" si="35"/>
        <v>378</v>
      </c>
      <c r="S376" s="70">
        <f t="shared" si="36"/>
        <v>56.699999999999989</v>
      </c>
      <c r="T376" s="67">
        <f>VLOOKUP(D376,Hoja1!$G$5:$K$961,5,FALSE)</f>
        <v>9</v>
      </c>
    </row>
    <row r="377" spans="1:20" s="67" customFormat="1">
      <c r="A377" s="66">
        <v>148</v>
      </c>
      <c r="B377" s="67" t="s">
        <v>410</v>
      </c>
      <c r="C377" s="67" t="s">
        <v>417</v>
      </c>
      <c r="D377" s="72" t="s">
        <v>959</v>
      </c>
      <c r="E377" s="69" t="s">
        <v>960</v>
      </c>
      <c r="F377" s="67" t="s">
        <v>687</v>
      </c>
      <c r="G377" s="67" t="s">
        <v>204</v>
      </c>
      <c r="H377" s="67" t="s">
        <v>205</v>
      </c>
      <c r="I377" s="67">
        <v>9</v>
      </c>
      <c r="J377" s="67" t="str">
        <f t="shared" si="33"/>
        <v>COATA</v>
      </c>
      <c r="K377" s="67" t="s">
        <v>2173</v>
      </c>
      <c r="L377" s="67" t="str">
        <f>+VLOOKUP(D377,[2]Instituciones!$A$2:$G$1009,7,FALSE)</f>
        <v>Rural</v>
      </c>
      <c r="M377" s="70">
        <f t="shared" si="37"/>
        <v>434.7</v>
      </c>
      <c r="N377" s="67">
        <f t="shared" si="34"/>
        <v>148</v>
      </c>
      <c r="Q377" s="70">
        <f t="shared" si="35"/>
        <v>378</v>
      </c>
      <c r="S377" s="70">
        <f t="shared" si="36"/>
        <v>56.699999999999989</v>
      </c>
      <c r="T377" s="67">
        <f>VLOOKUP(D377,Hoja1!$G$5:$K$961,5,FALSE)</f>
        <v>9</v>
      </c>
    </row>
    <row r="378" spans="1:20" s="67" customFormat="1">
      <c r="A378" s="66">
        <v>149</v>
      </c>
      <c r="B378" s="67" t="s">
        <v>410</v>
      </c>
      <c r="C378" s="67" t="s">
        <v>415</v>
      </c>
      <c r="D378" s="72" t="s">
        <v>961</v>
      </c>
      <c r="E378" s="69" t="s">
        <v>962</v>
      </c>
      <c r="F378" s="67" t="s">
        <v>687</v>
      </c>
      <c r="G378" s="67" t="s">
        <v>204</v>
      </c>
      <c r="H378" s="67" t="s">
        <v>205</v>
      </c>
      <c r="I378" s="67">
        <v>7</v>
      </c>
      <c r="J378" s="67" t="str">
        <f t="shared" si="33"/>
        <v>COATA</v>
      </c>
      <c r="K378" s="67" t="s">
        <v>2173</v>
      </c>
      <c r="L378" s="67" t="str">
        <f>+VLOOKUP(D378,[2]Instituciones!$A$2:$G$1009,7,FALSE)</f>
        <v>Rural</v>
      </c>
      <c r="M378" s="70">
        <f t="shared" si="37"/>
        <v>338.09999999999997</v>
      </c>
      <c r="N378" s="67">
        <f t="shared" si="34"/>
        <v>149</v>
      </c>
      <c r="Q378" s="70">
        <f t="shared" si="35"/>
        <v>294</v>
      </c>
      <c r="S378" s="70">
        <f t="shared" si="36"/>
        <v>44.099999999999966</v>
      </c>
      <c r="T378" s="67">
        <f>VLOOKUP(D378,Hoja1!$G$5:$K$961,5,FALSE)</f>
        <v>7</v>
      </c>
    </row>
    <row r="379" spans="1:20" s="67" customFormat="1">
      <c r="A379" s="66">
        <v>150</v>
      </c>
      <c r="B379" s="67" t="s">
        <v>410</v>
      </c>
      <c r="C379" s="67" t="s">
        <v>413</v>
      </c>
      <c r="D379" s="72" t="s">
        <v>1941</v>
      </c>
      <c r="E379" s="69" t="s">
        <v>1942</v>
      </c>
      <c r="F379" s="67" t="s">
        <v>687</v>
      </c>
      <c r="G379" s="67" t="s">
        <v>204</v>
      </c>
      <c r="H379" s="67" t="s">
        <v>205</v>
      </c>
      <c r="I379" s="67">
        <v>12</v>
      </c>
      <c r="J379" s="67" t="str">
        <f t="shared" si="33"/>
        <v>COATA</v>
      </c>
      <c r="K379" s="67" t="s">
        <v>2173</v>
      </c>
      <c r="L379" s="67" t="str">
        <f>+VLOOKUP(D379,[2]Instituciones!$A$2:$G$1009,7,FALSE)</f>
        <v>Rural</v>
      </c>
      <c r="M379" s="70">
        <f t="shared" si="37"/>
        <v>579.59999999999991</v>
      </c>
      <c r="N379" s="67">
        <f t="shared" si="34"/>
        <v>150</v>
      </c>
      <c r="Q379" s="70">
        <f t="shared" si="35"/>
        <v>504</v>
      </c>
      <c r="S379" s="70">
        <f t="shared" si="36"/>
        <v>75.599999999999909</v>
      </c>
      <c r="T379" s="67">
        <f>VLOOKUP(D379,Hoja1!$G$5:$K$961,5,FALSE)</f>
        <v>12</v>
      </c>
    </row>
    <row r="380" spans="1:20" s="67" customFormat="1">
      <c r="A380" s="66">
        <v>151</v>
      </c>
      <c r="B380" s="67" t="s">
        <v>410</v>
      </c>
      <c r="C380" s="67" t="s">
        <v>963</v>
      </c>
      <c r="D380" s="72" t="s">
        <v>964</v>
      </c>
      <c r="E380" s="69" t="s">
        <v>965</v>
      </c>
      <c r="F380" s="67" t="s">
        <v>687</v>
      </c>
      <c r="G380" s="67" t="s">
        <v>204</v>
      </c>
      <c r="H380" s="67" t="s">
        <v>205</v>
      </c>
      <c r="I380" s="67">
        <v>8</v>
      </c>
      <c r="J380" s="67" t="str">
        <f t="shared" si="33"/>
        <v>COATA</v>
      </c>
      <c r="K380" s="67" t="s">
        <v>2173</v>
      </c>
      <c r="L380" s="67" t="str">
        <f>+VLOOKUP(D380,[2]Instituciones!$A$2:$G$1009,7,FALSE)</f>
        <v>Rural</v>
      </c>
      <c r="M380" s="70">
        <f t="shared" si="37"/>
        <v>386.4</v>
      </c>
      <c r="N380" s="67">
        <f t="shared" si="34"/>
        <v>151</v>
      </c>
      <c r="Q380" s="70">
        <f t="shared" si="35"/>
        <v>336</v>
      </c>
      <c r="S380" s="70">
        <f t="shared" si="36"/>
        <v>50.399999999999977</v>
      </c>
      <c r="T380" s="67">
        <f>VLOOKUP(D380,Hoja1!$G$5:$K$961,5,FALSE)</f>
        <v>8</v>
      </c>
    </row>
    <row r="381" spans="1:20" s="67" customFormat="1">
      <c r="A381" s="66">
        <v>152</v>
      </c>
      <c r="B381" s="67" t="s">
        <v>410</v>
      </c>
      <c r="C381" s="67" t="s">
        <v>966</v>
      </c>
      <c r="D381" s="72" t="s">
        <v>967</v>
      </c>
      <c r="E381" s="69" t="s">
        <v>968</v>
      </c>
      <c r="F381" s="67" t="s">
        <v>687</v>
      </c>
      <c r="G381" s="67" t="s">
        <v>204</v>
      </c>
      <c r="H381" s="67" t="s">
        <v>205</v>
      </c>
      <c r="I381" s="67">
        <v>10</v>
      </c>
      <c r="J381" s="67" t="str">
        <f t="shared" si="33"/>
        <v>COATA</v>
      </c>
      <c r="K381" s="67" t="s">
        <v>2173</v>
      </c>
      <c r="L381" s="67" t="str">
        <f>+VLOOKUP(D381,[2]Instituciones!$A$2:$G$1009,7,FALSE)</f>
        <v>Rural</v>
      </c>
      <c r="M381" s="70">
        <f t="shared" si="37"/>
        <v>482.99999999999994</v>
      </c>
      <c r="N381" s="67">
        <f t="shared" si="34"/>
        <v>152</v>
      </c>
      <c r="Q381" s="70">
        <f t="shared" si="35"/>
        <v>420</v>
      </c>
      <c r="S381" s="70">
        <f t="shared" si="36"/>
        <v>62.999999999999943</v>
      </c>
      <c r="T381" s="67">
        <f>VLOOKUP(D381,Hoja1!$G$5:$K$961,5,FALSE)</f>
        <v>10</v>
      </c>
    </row>
    <row r="382" spans="1:20" s="67" customFormat="1">
      <c r="A382" s="66">
        <v>153</v>
      </c>
      <c r="B382" s="67" t="s">
        <v>410</v>
      </c>
      <c r="C382" s="67" t="s">
        <v>411</v>
      </c>
      <c r="D382" s="72" t="s">
        <v>969</v>
      </c>
      <c r="E382" s="69" t="s">
        <v>411</v>
      </c>
      <c r="F382" s="67" t="s">
        <v>687</v>
      </c>
      <c r="G382" s="67" t="s">
        <v>204</v>
      </c>
      <c r="H382" s="67" t="s">
        <v>205</v>
      </c>
      <c r="I382" s="67">
        <v>8</v>
      </c>
      <c r="J382" s="67" t="str">
        <f t="shared" si="33"/>
        <v>COATA</v>
      </c>
      <c r="K382" s="67" t="s">
        <v>2173</v>
      </c>
      <c r="L382" s="67" t="str">
        <f>+VLOOKUP(D382,[2]Instituciones!$A$2:$G$1009,7,FALSE)</f>
        <v>Rural</v>
      </c>
      <c r="M382" s="70">
        <f t="shared" si="37"/>
        <v>386.4</v>
      </c>
      <c r="N382" s="67">
        <f t="shared" si="34"/>
        <v>153</v>
      </c>
      <c r="Q382" s="70">
        <f t="shared" si="35"/>
        <v>336</v>
      </c>
      <c r="S382" s="70">
        <f t="shared" si="36"/>
        <v>50.399999999999977</v>
      </c>
      <c r="T382" s="67">
        <f>VLOOKUP(D382,Hoja1!$G$5:$K$961,5,FALSE)</f>
        <v>8</v>
      </c>
    </row>
    <row r="383" spans="1:20" s="67" customFormat="1">
      <c r="A383" s="66">
        <v>154</v>
      </c>
      <c r="B383" s="67" t="s">
        <v>410</v>
      </c>
      <c r="C383" s="67" t="s">
        <v>970</v>
      </c>
      <c r="D383" s="72" t="s">
        <v>971</v>
      </c>
      <c r="E383" s="69" t="s">
        <v>970</v>
      </c>
      <c r="F383" s="67" t="s">
        <v>687</v>
      </c>
      <c r="G383" s="67" t="s">
        <v>204</v>
      </c>
      <c r="H383" s="67" t="s">
        <v>205</v>
      </c>
      <c r="I383" s="67">
        <v>8</v>
      </c>
      <c r="J383" s="67" t="str">
        <f t="shared" si="33"/>
        <v>COATA</v>
      </c>
      <c r="K383" s="67" t="s">
        <v>2173</v>
      </c>
      <c r="L383" s="67" t="str">
        <f>+VLOOKUP(D383,[2]Instituciones!$A$2:$G$1009,7,FALSE)</f>
        <v>Rural</v>
      </c>
      <c r="M383" s="70">
        <f t="shared" si="37"/>
        <v>386.4</v>
      </c>
      <c r="N383" s="67">
        <f t="shared" si="34"/>
        <v>154</v>
      </c>
      <c r="Q383" s="70">
        <f t="shared" si="35"/>
        <v>336</v>
      </c>
      <c r="S383" s="70">
        <f t="shared" si="36"/>
        <v>50.399999999999977</v>
      </c>
      <c r="T383" s="67">
        <f>VLOOKUP(D383,Hoja1!$G$5:$K$961,5,FALSE)</f>
        <v>8</v>
      </c>
    </row>
    <row r="384" spans="1:20" s="67" customFormat="1">
      <c r="A384" s="66">
        <v>155</v>
      </c>
      <c r="B384" s="67" t="s">
        <v>449</v>
      </c>
      <c r="C384" s="67" t="s">
        <v>972</v>
      </c>
      <c r="D384" s="72" t="s">
        <v>973</v>
      </c>
      <c r="E384" s="69" t="s">
        <v>974</v>
      </c>
      <c r="F384" s="67" t="s">
        <v>687</v>
      </c>
      <c r="G384" s="67" t="s">
        <v>204</v>
      </c>
      <c r="H384" s="67" t="s">
        <v>205</v>
      </c>
      <c r="I384" s="67">
        <v>14</v>
      </c>
      <c r="J384" s="67" t="str">
        <f t="shared" si="33"/>
        <v>HUATA</v>
      </c>
      <c r="K384" s="67" t="s">
        <v>2173</v>
      </c>
      <c r="L384" s="67" t="str">
        <f>+VLOOKUP(D384,[2]Instituciones!$A$2:$G$1009,7,FALSE)</f>
        <v>Rural</v>
      </c>
      <c r="M384" s="70">
        <f t="shared" si="37"/>
        <v>676.19999999999993</v>
      </c>
      <c r="N384" s="67">
        <f t="shared" si="34"/>
        <v>155</v>
      </c>
      <c r="Q384" s="70">
        <f t="shared" si="35"/>
        <v>588</v>
      </c>
      <c r="S384" s="70">
        <f t="shared" si="36"/>
        <v>88.199999999999932</v>
      </c>
      <c r="T384" s="67">
        <f>VLOOKUP(D384,Hoja1!$G$5:$K$961,5,FALSE)</f>
        <v>14</v>
      </c>
    </row>
    <row r="385" spans="1:20" s="67" customFormat="1">
      <c r="A385" s="66">
        <v>156</v>
      </c>
      <c r="B385" s="67" t="s">
        <v>449</v>
      </c>
      <c r="C385" s="67" t="s">
        <v>460</v>
      </c>
      <c r="D385" s="72" t="s">
        <v>975</v>
      </c>
      <c r="E385" s="69" t="s">
        <v>976</v>
      </c>
      <c r="F385" s="67" t="s">
        <v>687</v>
      </c>
      <c r="G385" s="67" t="s">
        <v>204</v>
      </c>
      <c r="H385" s="67" t="s">
        <v>205</v>
      </c>
      <c r="I385" s="67">
        <v>8</v>
      </c>
      <c r="J385" s="67" t="str">
        <f t="shared" si="33"/>
        <v>HUATA</v>
      </c>
      <c r="K385" s="67" t="s">
        <v>2173</v>
      </c>
      <c r="L385" s="67" t="str">
        <f>+VLOOKUP(D385,[2]Instituciones!$A$2:$G$1009,7,FALSE)</f>
        <v>Rural</v>
      </c>
      <c r="M385" s="70">
        <f t="shared" si="37"/>
        <v>386.4</v>
      </c>
      <c r="N385" s="67">
        <f t="shared" si="34"/>
        <v>156</v>
      </c>
      <c r="Q385" s="70">
        <f t="shared" si="35"/>
        <v>336</v>
      </c>
      <c r="S385" s="70">
        <f t="shared" si="36"/>
        <v>50.399999999999977</v>
      </c>
      <c r="T385" s="67">
        <f>VLOOKUP(D385,Hoja1!$G$5:$K$961,5,FALSE)</f>
        <v>8</v>
      </c>
    </row>
    <row r="386" spans="1:20" s="67" customFormat="1">
      <c r="A386" s="66">
        <v>157</v>
      </c>
      <c r="B386" s="67" t="s">
        <v>449</v>
      </c>
      <c r="C386" s="67" t="s">
        <v>977</v>
      </c>
      <c r="D386" s="72" t="s">
        <v>978</v>
      </c>
      <c r="E386" s="69" t="s">
        <v>979</v>
      </c>
      <c r="F386" s="67" t="s">
        <v>687</v>
      </c>
      <c r="G386" s="67" t="s">
        <v>204</v>
      </c>
      <c r="H386" s="67" t="s">
        <v>205</v>
      </c>
      <c r="I386" s="67">
        <v>8</v>
      </c>
      <c r="J386" s="67" t="str">
        <f t="shared" si="33"/>
        <v>HUATA</v>
      </c>
      <c r="K386" s="67" t="s">
        <v>2173</v>
      </c>
      <c r="L386" s="67" t="str">
        <f>+VLOOKUP(D386,[2]Instituciones!$A$2:$G$1009,7,FALSE)</f>
        <v>Rural</v>
      </c>
      <c r="M386" s="70">
        <f t="shared" si="37"/>
        <v>386.4</v>
      </c>
      <c r="N386" s="67">
        <f t="shared" si="34"/>
        <v>157</v>
      </c>
      <c r="Q386" s="70">
        <f t="shared" si="35"/>
        <v>336</v>
      </c>
      <c r="S386" s="70">
        <f t="shared" si="36"/>
        <v>50.399999999999977</v>
      </c>
      <c r="T386" s="67">
        <f>VLOOKUP(D386,Hoja1!$G$5:$K$961,5,FALSE)</f>
        <v>8</v>
      </c>
    </row>
    <row r="387" spans="1:20" s="67" customFormat="1">
      <c r="A387" s="66">
        <v>158</v>
      </c>
      <c r="B387" s="67" t="s">
        <v>449</v>
      </c>
      <c r="C387" s="67" t="s">
        <v>1943</v>
      </c>
      <c r="D387" s="72" t="s">
        <v>980</v>
      </c>
      <c r="E387" s="69" t="s">
        <v>981</v>
      </c>
      <c r="F387" s="67" t="s">
        <v>687</v>
      </c>
      <c r="G387" s="67" t="s">
        <v>204</v>
      </c>
      <c r="H387" s="67" t="s">
        <v>205</v>
      </c>
      <c r="I387" s="67">
        <v>5</v>
      </c>
      <c r="J387" s="67" t="str">
        <f t="shared" ref="J387:J450" si="38">+B387</f>
        <v>HUATA</v>
      </c>
      <c r="K387" s="67" t="s">
        <v>2173</v>
      </c>
      <c r="L387" s="67" t="str">
        <f>+VLOOKUP(D387,[2]Instituciones!$A$2:$G$1009,7,FALSE)</f>
        <v>Rural</v>
      </c>
      <c r="M387" s="70">
        <f t="shared" si="37"/>
        <v>241.49999999999997</v>
      </c>
      <c r="N387" s="67">
        <f t="shared" ref="N387:N450" si="39">+A387</f>
        <v>158</v>
      </c>
      <c r="Q387" s="70">
        <f t="shared" ref="Q387:Q450" si="40">+IF(K387="Rural",I387*2*12,IF(K387="Rural 1",I387*3.5*12,IF(K387="Rural 2",I387*3*12,IF(K387="Rural 3",I387*2.5*12,IF(K387="Urbana",I387*1.3*12,IF(K387="Urbana 1",I387*1.4*12,0))))))</f>
        <v>210</v>
      </c>
      <c r="S387" s="70">
        <f t="shared" ref="S387:S450" si="41">+M387-Q387</f>
        <v>31.499999999999972</v>
      </c>
      <c r="T387" s="67">
        <f>VLOOKUP(D387,Hoja1!$G$5:$K$961,5,FALSE)</f>
        <v>5</v>
      </c>
    </row>
    <row r="388" spans="1:20" s="67" customFormat="1">
      <c r="A388" s="66">
        <v>159</v>
      </c>
      <c r="B388" s="67" t="s">
        <v>175</v>
      </c>
      <c r="C388" s="67" t="s">
        <v>982</v>
      </c>
      <c r="D388" s="72" t="s">
        <v>983</v>
      </c>
      <c r="E388" s="69" t="s">
        <v>982</v>
      </c>
      <c r="F388" s="67" t="s">
        <v>687</v>
      </c>
      <c r="G388" s="67" t="s">
        <v>204</v>
      </c>
      <c r="H388" s="67" t="s">
        <v>205</v>
      </c>
      <c r="I388" s="67">
        <v>10</v>
      </c>
      <c r="J388" s="67" t="str">
        <f t="shared" si="38"/>
        <v>MAÑAZO</v>
      </c>
      <c r="K388" s="67" t="s">
        <v>2173</v>
      </c>
      <c r="L388" s="67" t="str">
        <f>+VLOOKUP(D388,[2]Instituciones!$A$2:$G$1009,7,FALSE)</f>
        <v>Rural</v>
      </c>
      <c r="M388" s="70">
        <f t="shared" si="37"/>
        <v>482.99999999999994</v>
      </c>
      <c r="N388" s="67">
        <f t="shared" si="39"/>
        <v>159</v>
      </c>
      <c r="Q388" s="70">
        <f t="shared" si="40"/>
        <v>420</v>
      </c>
      <c r="S388" s="70">
        <f t="shared" si="41"/>
        <v>62.999999999999943</v>
      </c>
      <c r="T388" s="67">
        <f>VLOOKUP(D388,Hoja1!$G$5:$K$961,5,FALSE)</f>
        <v>10</v>
      </c>
    </row>
    <row r="389" spans="1:20" s="67" customFormat="1">
      <c r="A389" s="66">
        <v>160</v>
      </c>
      <c r="B389" s="67" t="s">
        <v>175</v>
      </c>
      <c r="C389" s="67" t="s">
        <v>984</v>
      </c>
      <c r="D389" s="72" t="s">
        <v>985</v>
      </c>
      <c r="E389" s="69" t="s">
        <v>984</v>
      </c>
      <c r="F389" s="67" t="s">
        <v>687</v>
      </c>
      <c r="G389" s="67" t="s">
        <v>204</v>
      </c>
      <c r="H389" s="67" t="s">
        <v>205</v>
      </c>
      <c r="I389" s="67">
        <v>12</v>
      </c>
      <c r="J389" s="67" t="str">
        <f t="shared" si="38"/>
        <v>MAÑAZO</v>
      </c>
      <c r="K389" s="67" t="s">
        <v>2173</v>
      </c>
      <c r="L389" s="67" t="str">
        <f>+VLOOKUP(D389,[2]Instituciones!$A$2:$G$1009,7,FALSE)</f>
        <v>Rural</v>
      </c>
      <c r="M389" s="70">
        <f t="shared" si="37"/>
        <v>579.59999999999991</v>
      </c>
      <c r="N389" s="67">
        <f t="shared" si="39"/>
        <v>160</v>
      </c>
      <c r="Q389" s="70">
        <f t="shared" si="40"/>
        <v>504</v>
      </c>
      <c r="S389" s="70">
        <f t="shared" si="41"/>
        <v>75.599999999999909</v>
      </c>
      <c r="T389" s="67">
        <f>VLOOKUP(D389,Hoja1!$G$5:$K$961,5,FALSE)</f>
        <v>12</v>
      </c>
    </row>
    <row r="390" spans="1:20" s="67" customFormat="1">
      <c r="A390" s="66">
        <v>161</v>
      </c>
      <c r="B390" s="67" t="s">
        <v>175</v>
      </c>
      <c r="C390" s="67" t="s">
        <v>986</v>
      </c>
      <c r="D390" s="72" t="s">
        <v>987</v>
      </c>
      <c r="E390" s="69" t="s">
        <v>986</v>
      </c>
      <c r="F390" s="67" t="s">
        <v>687</v>
      </c>
      <c r="G390" s="67" t="s">
        <v>204</v>
      </c>
      <c r="H390" s="67" t="s">
        <v>205</v>
      </c>
      <c r="I390" s="67">
        <v>4</v>
      </c>
      <c r="J390" s="67" t="str">
        <f t="shared" si="38"/>
        <v>MAÑAZO</v>
      </c>
      <c r="K390" s="67" t="s">
        <v>2173</v>
      </c>
      <c r="L390" s="67" t="str">
        <f>+VLOOKUP(D390,[2]Instituciones!$A$2:$G$1009,7,FALSE)</f>
        <v>Rural</v>
      </c>
      <c r="M390" s="70">
        <f t="shared" si="37"/>
        <v>193.2</v>
      </c>
      <c r="N390" s="67">
        <f t="shared" si="39"/>
        <v>161</v>
      </c>
      <c r="Q390" s="70">
        <f t="shared" si="40"/>
        <v>168</v>
      </c>
      <c r="S390" s="70">
        <f t="shared" si="41"/>
        <v>25.199999999999989</v>
      </c>
      <c r="T390" s="67">
        <f>VLOOKUP(D390,Hoja1!$G$5:$K$961,5,FALSE)</f>
        <v>4</v>
      </c>
    </row>
    <row r="391" spans="1:20" s="67" customFormat="1">
      <c r="A391" s="66">
        <v>162</v>
      </c>
      <c r="B391" s="67" t="s">
        <v>175</v>
      </c>
      <c r="C391" s="67" t="s">
        <v>982</v>
      </c>
      <c r="D391" s="72" t="s">
        <v>988</v>
      </c>
      <c r="E391" s="69" t="s">
        <v>989</v>
      </c>
      <c r="F391" s="67" t="s">
        <v>687</v>
      </c>
      <c r="G391" s="67" t="s">
        <v>204</v>
      </c>
      <c r="H391" s="67" t="s">
        <v>205</v>
      </c>
      <c r="I391" s="67">
        <v>8</v>
      </c>
      <c r="J391" s="67" t="str">
        <f t="shared" si="38"/>
        <v>MAÑAZO</v>
      </c>
      <c r="K391" s="67" t="s">
        <v>2173</v>
      </c>
      <c r="L391" s="67" t="str">
        <f>+VLOOKUP(D391,[2]Instituciones!$A$2:$G$1009,7,FALSE)</f>
        <v>Rural</v>
      </c>
      <c r="M391" s="70">
        <f t="shared" si="37"/>
        <v>386.4</v>
      </c>
      <c r="N391" s="67">
        <f t="shared" si="39"/>
        <v>162</v>
      </c>
      <c r="Q391" s="70">
        <f t="shared" si="40"/>
        <v>336</v>
      </c>
      <c r="S391" s="70">
        <f t="shared" si="41"/>
        <v>50.399999999999977</v>
      </c>
      <c r="T391" s="67">
        <f>VLOOKUP(D391,Hoja1!$G$5:$K$961,5,FALSE)</f>
        <v>8</v>
      </c>
    </row>
    <row r="392" spans="1:20" s="67" customFormat="1">
      <c r="A392" s="66">
        <v>163</v>
      </c>
      <c r="B392" s="67" t="s">
        <v>175</v>
      </c>
      <c r="C392" s="67" t="s">
        <v>990</v>
      </c>
      <c r="D392" s="72" t="s">
        <v>991</v>
      </c>
      <c r="E392" s="69" t="s">
        <v>990</v>
      </c>
      <c r="F392" s="67" t="s">
        <v>687</v>
      </c>
      <c r="G392" s="67" t="s">
        <v>204</v>
      </c>
      <c r="H392" s="67" t="s">
        <v>205</v>
      </c>
      <c r="I392" s="67">
        <v>7</v>
      </c>
      <c r="J392" s="67" t="str">
        <f t="shared" si="38"/>
        <v>MAÑAZO</v>
      </c>
      <c r="K392" s="67" t="s">
        <v>2173</v>
      </c>
      <c r="L392" s="67" t="str">
        <f>+VLOOKUP(D392,[2]Instituciones!$A$2:$G$1009,7,FALSE)</f>
        <v>Rural</v>
      </c>
      <c r="M392" s="70">
        <f t="shared" si="37"/>
        <v>338.09999999999997</v>
      </c>
      <c r="N392" s="67">
        <f t="shared" si="39"/>
        <v>163</v>
      </c>
      <c r="Q392" s="70">
        <f t="shared" si="40"/>
        <v>294</v>
      </c>
      <c r="S392" s="70">
        <f t="shared" si="41"/>
        <v>44.099999999999966</v>
      </c>
      <c r="T392" s="67">
        <f>VLOOKUP(D392,Hoja1!$G$5:$K$961,5,FALSE)</f>
        <v>7</v>
      </c>
    </row>
    <row r="393" spans="1:20" s="67" customFormat="1">
      <c r="A393" s="66">
        <v>164</v>
      </c>
      <c r="B393" s="67" t="s">
        <v>175</v>
      </c>
      <c r="C393" s="67" t="s">
        <v>992</v>
      </c>
      <c r="D393" s="72" t="s">
        <v>993</v>
      </c>
      <c r="E393" s="69" t="s">
        <v>994</v>
      </c>
      <c r="F393" s="67" t="s">
        <v>687</v>
      </c>
      <c r="G393" s="67" t="s">
        <v>204</v>
      </c>
      <c r="H393" s="67" t="s">
        <v>205</v>
      </c>
      <c r="I393" s="67">
        <v>9</v>
      </c>
      <c r="J393" s="67" t="str">
        <f t="shared" si="38"/>
        <v>MAÑAZO</v>
      </c>
      <c r="K393" s="67" t="s">
        <v>2173</v>
      </c>
      <c r="L393" s="67" t="str">
        <f>+VLOOKUP(D393,[2]Instituciones!$A$2:$G$1009,7,FALSE)</f>
        <v>Rural</v>
      </c>
      <c r="M393" s="70">
        <f t="shared" ref="M393:M456" si="42">IF(F393="Inicial  Prog No Escolariz",IF(K393="Rural 1",Q393*1.15,Q393*1.16),IF(AND(Q393&gt;=0,Q393&lt;=100),Q393+150,IF(AND(Q393&gt;=101.01,Q393&lt;=4391),Q393+140,IF(AND(Q393&gt;=4391.01,Q393&lt;=5160), Q393+130,IF(AND(Q393&gt;=5160.01,Q393&lt;=6911), Q393+110,IF(AND(Q393&gt;=6911.01,Q393&lt;=10080), Q393+90,IF(AND(Q393&gt;=1080.01,Q393&lt;=15582), Q393+85,IF(AND(Q393&gt;=15582.01,Q393&lt;=26000), Q393+80,IF(AND(Q393&gt;=26000.01, Q393&lt;=30000), Q393+50,IF(Q393&gt;=30000.01,Q393+40, "No ha ingresado datos válidos"))))))))))</f>
        <v>434.7</v>
      </c>
      <c r="N393" s="67">
        <f t="shared" si="39"/>
        <v>164</v>
      </c>
      <c r="Q393" s="70">
        <f t="shared" si="40"/>
        <v>378</v>
      </c>
      <c r="S393" s="70">
        <f t="shared" si="41"/>
        <v>56.699999999999989</v>
      </c>
      <c r="T393" s="67">
        <f>VLOOKUP(D393,Hoja1!$G$5:$K$961,5,FALSE)</f>
        <v>9</v>
      </c>
    </row>
    <row r="394" spans="1:20" s="67" customFormat="1">
      <c r="A394" s="66">
        <v>165</v>
      </c>
      <c r="B394" s="67" t="s">
        <v>175</v>
      </c>
      <c r="C394" s="67" t="s">
        <v>175</v>
      </c>
      <c r="D394" s="72" t="s">
        <v>995</v>
      </c>
      <c r="E394" s="69" t="s">
        <v>996</v>
      </c>
      <c r="F394" s="67" t="s">
        <v>687</v>
      </c>
      <c r="G394" s="67" t="s">
        <v>204</v>
      </c>
      <c r="H394" s="67" t="s">
        <v>205</v>
      </c>
      <c r="I394" s="67">
        <v>11</v>
      </c>
      <c r="J394" s="67" t="str">
        <f t="shared" si="38"/>
        <v>MAÑAZO</v>
      </c>
      <c r="K394" s="67" t="s">
        <v>2173</v>
      </c>
      <c r="L394" s="67" t="str">
        <f>+VLOOKUP(D394,[2]Instituciones!$A$2:$G$1009,7,FALSE)</f>
        <v>Urbana</v>
      </c>
      <c r="M394" s="70">
        <f t="shared" si="42"/>
        <v>531.29999999999995</v>
      </c>
      <c r="N394" s="67">
        <f t="shared" si="39"/>
        <v>165</v>
      </c>
      <c r="Q394" s="70">
        <f t="shared" si="40"/>
        <v>462</v>
      </c>
      <c r="S394" s="70">
        <f t="shared" si="41"/>
        <v>69.299999999999955</v>
      </c>
      <c r="T394" s="67">
        <f>VLOOKUP(D394,Hoja1!$G$5:$K$961,5,FALSE)</f>
        <v>11</v>
      </c>
    </row>
    <row r="395" spans="1:20" s="67" customFormat="1">
      <c r="A395" s="66">
        <v>166</v>
      </c>
      <c r="B395" s="67" t="s">
        <v>175</v>
      </c>
      <c r="C395" s="67" t="s">
        <v>175</v>
      </c>
      <c r="D395" s="72" t="s">
        <v>997</v>
      </c>
      <c r="E395" s="69" t="s">
        <v>998</v>
      </c>
      <c r="F395" s="67" t="s">
        <v>687</v>
      </c>
      <c r="G395" s="67" t="s">
        <v>204</v>
      </c>
      <c r="H395" s="67" t="s">
        <v>205</v>
      </c>
      <c r="I395" s="67">
        <v>11</v>
      </c>
      <c r="J395" s="67" t="str">
        <f t="shared" si="38"/>
        <v>MAÑAZO</v>
      </c>
      <c r="K395" s="67" t="s">
        <v>2173</v>
      </c>
      <c r="L395" s="67" t="str">
        <f>+VLOOKUP(D395,[2]Instituciones!$A$2:$G$1009,7,FALSE)</f>
        <v>Urbana</v>
      </c>
      <c r="M395" s="70">
        <f t="shared" si="42"/>
        <v>531.29999999999995</v>
      </c>
      <c r="N395" s="67">
        <f t="shared" si="39"/>
        <v>166</v>
      </c>
      <c r="Q395" s="70">
        <f t="shared" si="40"/>
        <v>462</v>
      </c>
      <c r="S395" s="70">
        <f t="shared" si="41"/>
        <v>69.299999999999955</v>
      </c>
      <c r="T395" s="67">
        <f>VLOOKUP(D395,Hoja1!$G$5:$K$961,5,FALSE)</f>
        <v>11</v>
      </c>
    </row>
    <row r="396" spans="1:20" s="67" customFormat="1">
      <c r="A396" s="66">
        <v>167</v>
      </c>
      <c r="B396" s="67" t="s">
        <v>175</v>
      </c>
      <c r="C396" s="67" t="s">
        <v>999</v>
      </c>
      <c r="D396" s="72" t="s">
        <v>1000</v>
      </c>
      <c r="E396" s="69" t="s">
        <v>999</v>
      </c>
      <c r="F396" s="67" t="s">
        <v>687</v>
      </c>
      <c r="G396" s="67" t="s">
        <v>204</v>
      </c>
      <c r="H396" s="67" t="s">
        <v>205</v>
      </c>
      <c r="I396" s="67">
        <v>7</v>
      </c>
      <c r="J396" s="67" t="str">
        <f t="shared" si="38"/>
        <v>MAÑAZO</v>
      </c>
      <c r="K396" s="67" t="s">
        <v>2173</v>
      </c>
      <c r="L396" s="67" t="str">
        <f>+VLOOKUP(D396,[2]Instituciones!$A$2:$G$1009,7,FALSE)</f>
        <v>Rural</v>
      </c>
      <c r="M396" s="70">
        <f t="shared" si="42"/>
        <v>338.09999999999997</v>
      </c>
      <c r="N396" s="67">
        <f t="shared" si="39"/>
        <v>167</v>
      </c>
      <c r="Q396" s="70">
        <f t="shared" si="40"/>
        <v>294</v>
      </c>
      <c r="S396" s="70">
        <f t="shared" si="41"/>
        <v>44.099999999999966</v>
      </c>
      <c r="T396" s="67">
        <f>VLOOKUP(D396,Hoja1!$G$5:$K$961,5,FALSE)</f>
        <v>7</v>
      </c>
    </row>
    <row r="397" spans="1:20" s="67" customFormat="1">
      <c r="A397" s="66">
        <v>168</v>
      </c>
      <c r="B397" s="67" t="s">
        <v>175</v>
      </c>
      <c r="C397" s="67" t="s">
        <v>1944</v>
      </c>
      <c r="D397" s="72" t="s">
        <v>1001</v>
      </c>
      <c r="E397" s="69" t="s">
        <v>1002</v>
      </c>
      <c r="F397" s="67" t="s">
        <v>687</v>
      </c>
      <c r="G397" s="67" t="s">
        <v>204</v>
      </c>
      <c r="H397" s="67" t="s">
        <v>205</v>
      </c>
      <c r="I397" s="67">
        <v>9</v>
      </c>
      <c r="J397" s="67" t="str">
        <f t="shared" si="38"/>
        <v>MAÑAZO</v>
      </c>
      <c r="K397" s="67" t="s">
        <v>2173</v>
      </c>
      <c r="L397" s="67" t="str">
        <f>+VLOOKUP(D397,[2]Instituciones!$A$2:$G$1009,7,FALSE)</f>
        <v>Rural</v>
      </c>
      <c r="M397" s="70">
        <f t="shared" si="42"/>
        <v>434.7</v>
      </c>
      <c r="N397" s="67">
        <f t="shared" si="39"/>
        <v>168</v>
      </c>
      <c r="Q397" s="70">
        <f t="shared" si="40"/>
        <v>378</v>
      </c>
      <c r="S397" s="70">
        <f t="shared" si="41"/>
        <v>56.699999999999989</v>
      </c>
      <c r="T397" s="67">
        <f>VLOOKUP(D397,Hoja1!$G$5:$K$961,5,FALSE)</f>
        <v>9</v>
      </c>
    </row>
    <row r="398" spans="1:20" s="67" customFormat="1">
      <c r="A398" s="66">
        <v>169</v>
      </c>
      <c r="B398" s="67" t="s">
        <v>175</v>
      </c>
      <c r="C398" s="67" t="s">
        <v>1945</v>
      </c>
      <c r="D398" s="72" t="s">
        <v>1003</v>
      </c>
      <c r="E398" s="69" t="s">
        <v>1004</v>
      </c>
      <c r="F398" s="67" t="s">
        <v>687</v>
      </c>
      <c r="G398" s="67" t="s">
        <v>204</v>
      </c>
      <c r="H398" s="67" t="s">
        <v>205</v>
      </c>
      <c r="I398" s="67">
        <v>11</v>
      </c>
      <c r="J398" s="67" t="str">
        <f t="shared" si="38"/>
        <v>MAÑAZO</v>
      </c>
      <c r="K398" s="67" t="s">
        <v>2173</v>
      </c>
      <c r="L398" s="67" t="str">
        <f>+VLOOKUP(D398,[2]Instituciones!$A$2:$G$1009,7,FALSE)</f>
        <v>Urbana</v>
      </c>
      <c r="M398" s="70">
        <f t="shared" si="42"/>
        <v>531.29999999999995</v>
      </c>
      <c r="N398" s="67">
        <f t="shared" si="39"/>
        <v>169</v>
      </c>
      <c r="Q398" s="70">
        <f t="shared" si="40"/>
        <v>462</v>
      </c>
      <c r="S398" s="70">
        <f t="shared" si="41"/>
        <v>69.299999999999955</v>
      </c>
      <c r="T398" s="67">
        <f>VLOOKUP(D398,Hoja1!$G$5:$K$961,5,FALSE)</f>
        <v>11</v>
      </c>
    </row>
    <row r="399" spans="1:20" s="67" customFormat="1">
      <c r="A399" s="66">
        <v>170</v>
      </c>
      <c r="B399" s="67" t="s">
        <v>175</v>
      </c>
      <c r="C399" s="67" t="s">
        <v>257</v>
      </c>
      <c r="D399" s="72" t="s">
        <v>1005</v>
      </c>
      <c r="E399" s="69" t="s">
        <v>257</v>
      </c>
      <c r="F399" s="67" t="s">
        <v>687</v>
      </c>
      <c r="G399" s="67" t="s">
        <v>204</v>
      </c>
      <c r="H399" s="67" t="s">
        <v>205</v>
      </c>
      <c r="I399" s="67">
        <v>8</v>
      </c>
      <c r="J399" s="67" t="str">
        <f t="shared" si="38"/>
        <v>MAÑAZO</v>
      </c>
      <c r="K399" s="67" t="s">
        <v>2173</v>
      </c>
      <c r="L399" s="67" t="str">
        <f>+VLOOKUP(D399,[2]Instituciones!$A$2:$G$1009,7,FALSE)</f>
        <v>Rural</v>
      </c>
      <c r="M399" s="70">
        <f t="shared" si="42"/>
        <v>386.4</v>
      </c>
      <c r="N399" s="67">
        <f t="shared" si="39"/>
        <v>170</v>
      </c>
      <c r="Q399" s="70">
        <f t="shared" si="40"/>
        <v>336</v>
      </c>
      <c r="S399" s="70">
        <f t="shared" si="41"/>
        <v>50.399999999999977</v>
      </c>
      <c r="T399" s="67">
        <f>VLOOKUP(D399,Hoja1!$G$5:$K$961,5,FALSE)</f>
        <v>8</v>
      </c>
    </row>
    <row r="400" spans="1:20" s="67" customFormat="1">
      <c r="A400" s="66">
        <v>171</v>
      </c>
      <c r="B400" s="67" t="s">
        <v>175</v>
      </c>
      <c r="C400" s="67" t="s">
        <v>1006</v>
      </c>
      <c r="D400" s="72" t="s">
        <v>1007</v>
      </c>
      <c r="E400" s="69" t="s">
        <v>1008</v>
      </c>
      <c r="F400" s="67" t="s">
        <v>687</v>
      </c>
      <c r="G400" s="67" t="s">
        <v>204</v>
      </c>
      <c r="H400" s="67" t="s">
        <v>205</v>
      </c>
      <c r="I400" s="67">
        <v>11</v>
      </c>
      <c r="J400" s="67" t="str">
        <f t="shared" si="38"/>
        <v>MAÑAZO</v>
      </c>
      <c r="K400" s="67" t="s">
        <v>2173</v>
      </c>
      <c r="L400" s="67" t="str">
        <f>+VLOOKUP(D400,[2]Instituciones!$A$2:$G$1009,7,FALSE)</f>
        <v>Urbana</v>
      </c>
      <c r="M400" s="70">
        <f t="shared" si="42"/>
        <v>531.29999999999995</v>
      </c>
      <c r="N400" s="67">
        <f t="shared" si="39"/>
        <v>171</v>
      </c>
      <c r="Q400" s="70">
        <f t="shared" si="40"/>
        <v>462</v>
      </c>
      <c r="S400" s="70">
        <f t="shared" si="41"/>
        <v>69.299999999999955</v>
      </c>
      <c r="T400" s="67">
        <f>VLOOKUP(D400,Hoja1!$G$5:$K$961,5,FALSE)</f>
        <v>11</v>
      </c>
    </row>
    <row r="401" spans="1:20" s="67" customFormat="1">
      <c r="A401" s="66">
        <v>172</v>
      </c>
      <c r="B401" s="67" t="s">
        <v>479</v>
      </c>
      <c r="C401" s="67" t="s">
        <v>1946</v>
      </c>
      <c r="D401" s="72" t="s">
        <v>1009</v>
      </c>
      <c r="E401" s="69" t="s">
        <v>1010</v>
      </c>
      <c r="F401" s="67" t="s">
        <v>687</v>
      </c>
      <c r="G401" s="67" t="s">
        <v>204</v>
      </c>
      <c r="H401" s="67" t="s">
        <v>205</v>
      </c>
      <c r="I401" s="67">
        <v>7</v>
      </c>
      <c r="J401" s="67" t="str">
        <f t="shared" si="38"/>
        <v>PAUCARCOLLA</v>
      </c>
      <c r="K401" s="67" t="s">
        <v>2173</v>
      </c>
      <c r="L401" s="67" t="str">
        <f>+VLOOKUP(D401,[2]Instituciones!$A$2:$G$1009,7,FALSE)</f>
        <v>Rural</v>
      </c>
      <c r="M401" s="70">
        <f t="shared" si="42"/>
        <v>338.09999999999997</v>
      </c>
      <c r="N401" s="67">
        <f t="shared" si="39"/>
        <v>172</v>
      </c>
      <c r="Q401" s="70">
        <f t="shared" si="40"/>
        <v>294</v>
      </c>
      <c r="S401" s="70">
        <f t="shared" si="41"/>
        <v>44.099999999999966</v>
      </c>
      <c r="T401" s="67">
        <f>VLOOKUP(D401,Hoja1!$G$5:$K$961,5,FALSE)</f>
        <v>7</v>
      </c>
    </row>
    <row r="402" spans="1:20" s="67" customFormat="1">
      <c r="A402" s="66">
        <v>173</v>
      </c>
      <c r="B402" s="67" t="s">
        <v>479</v>
      </c>
      <c r="C402" s="67" t="s">
        <v>480</v>
      </c>
      <c r="D402" s="72" t="s">
        <v>1011</v>
      </c>
      <c r="E402" s="69" t="s">
        <v>1012</v>
      </c>
      <c r="F402" s="67" t="s">
        <v>687</v>
      </c>
      <c r="G402" s="67" t="s">
        <v>204</v>
      </c>
      <c r="H402" s="67" t="s">
        <v>205</v>
      </c>
      <c r="I402" s="67">
        <v>9</v>
      </c>
      <c r="J402" s="67" t="str">
        <f t="shared" si="38"/>
        <v>PAUCARCOLLA</v>
      </c>
      <c r="K402" s="67" t="s">
        <v>2173</v>
      </c>
      <c r="L402" s="67" t="str">
        <f>+VLOOKUP(D402,[2]Instituciones!$A$2:$G$1009,7,FALSE)</f>
        <v>Rural</v>
      </c>
      <c r="M402" s="70">
        <f t="shared" si="42"/>
        <v>434.7</v>
      </c>
      <c r="N402" s="67">
        <f t="shared" si="39"/>
        <v>173</v>
      </c>
      <c r="Q402" s="70">
        <f t="shared" si="40"/>
        <v>378</v>
      </c>
      <c r="S402" s="70">
        <f t="shared" si="41"/>
        <v>56.699999999999989</v>
      </c>
      <c r="T402" s="67">
        <f>VLOOKUP(D402,Hoja1!$G$5:$K$961,5,FALSE)</f>
        <v>9</v>
      </c>
    </row>
    <row r="403" spans="1:20" s="67" customFormat="1">
      <c r="A403" s="66">
        <v>174</v>
      </c>
      <c r="B403" s="67" t="s">
        <v>479</v>
      </c>
      <c r="C403" s="67" t="s">
        <v>842</v>
      </c>
      <c r="D403" s="72" t="s">
        <v>1014</v>
      </c>
      <c r="E403" s="69" t="s">
        <v>1015</v>
      </c>
      <c r="F403" s="67" t="s">
        <v>687</v>
      </c>
      <c r="G403" s="67" t="s">
        <v>204</v>
      </c>
      <c r="H403" s="67" t="s">
        <v>205</v>
      </c>
      <c r="I403" s="67">
        <v>7</v>
      </c>
      <c r="J403" s="67" t="str">
        <f t="shared" si="38"/>
        <v>PAUCARCOLLA</v>
      </c>
      <c r="K403" s="67" t="s">
        <v>2173</v>
      </c>
      <c r="L403" s="67" t="str">
        <f>+VLOOKUP(D403,[2]Instituciones!$A$2:$G$1009,7,FALSE)</f>
        <v>Rural</v>
      </c>
      <c r="M403" s="70">
        <f t="shared" si="42"/>
        <v>338.09999999999997</v>
      </c>
      <c r="N403" s="67">
        <f t="shared" si="39"/>
        <v>174</v>
      </c>
      <c r="Q403" s="70">
        <f t="shared" si="40"/>
        <v>294</v>
      </c>
      <c r="S403" s="70">
        <f t="shared" si="41"/>
        <v>44.099999999999966</v>
      </c>
      <c r="T403" s="67">
        <f>VLOOKUP(D403,Hoja1!$G$5:$K$961,5,FALSE)</f>
        <v>7</v>
      </c>
    </row>
    <row r="404" spans="1:20" s="67" customFormat="1">
      <c r="A404" s="66">
        <v>175</v>
      </c>
      <c r="B404" s="67" t="s">
        <v>479</v>
      </c>
      <c r="C404" s="67" t="s">
        <v>1013</v>
      </c>
      <c r="D404" s="72" t="s">
        <v>1016</v>
      </c>
      <c r="E404" s="69" t="s">
        <v>1013</v>
      </c>
      <c r="F404" s="67" t="s">
        <v>687</v>
      </c>
      <c r="G404" s="67" t="s">
        <v>204</v>
      </c>
      <c r="H404" s="67" t="s">
        <v>205</v>
      </c>
      <c r="I404" s="67">
        <v>9</v>
      </c>
      <c r="J404" s="67" t="str">
        <f t="shared" si="38"/>
        <v>PAUCARCOLLA</v>
      </c>
      <c r="K404" s="67" t="s">
        <v>2173</v>
      </c>
      <c r="L404" s="67" t="str">
        <f>+VLOOKUP(D404,[2]Instituciones!$A$2:$G$1009,7,FALSE)</f>
        <v>Rural</v>
      </c>
      <c r="M404" s="70">
        <f t="shared" si="42"/>
        <v>434.7</v>
      </c>
      <c r="N404" s="67">
        <f t="shared" si="39"/>
        <v>175</v>
      </c>
      <c r="Q404" s="70">
        <f t="shared" si="40"/>
        <v>378</v>
      </c>
      <c r="S404" s="70">
        <f t="shared" si="41"/>
        <v>56.699999999999989</v>
      </c>
      <c r="T404" s="67">
        <f>VLOOKUP(D404,Hoja1!$G$5:$K$961,5,FALSE)</f>
        <v>9</v>
      </c>
    </row>
    <row r="405" spans="1:20" s="67" customFormat="1">
      <c r="A405" s="66">
        <v>176</v>
      </c>
      <c r="B405" s="67" t="s">
        <v>479</v>
      </c>
      <c r="C405" s="67" t="s">
        <v>495</v>
      </c>
      <c r="D405" s="72" t="s">
        <v>1017</v>
      </c>
      <c r="E405" s="69" t="s">
        <v>1018</v>
      </c>
      <c r="F405" s="67" t="s">
        <v>687</v>
      </c>
      <c r="G405" s="67" t="s">
        <v>204</v>
      </c>
      <c r="H405" s="67" t="s">
        <v>205</v>
      </c>
      <c r="I405" s="67">
        <v>8</v>
      </c>
      <c r="J405" s="67" t="str">
        <f t="shared" si="38"/>
        <v>PAUCARCOLLA</v>
      </c>
      <c r="K405" s="67" t="s">
        <v>2173</v>
      </c>
      <c r="L405" s="67" t="str">
        <f>+VLOOKUP(D405,[2]Instituciones!$A$2:$G$1009,7,FALSE)</f>
        <v>Rural</v>
      </c>
      <c r="M405" s="70">
        <f t="shared" si="42"/>
        <v>386.4</v>
      </c>
      <c r="N405" s="67">
        <f t="shared" si="39"/>
        <v>176</v>
      </c>
      <c r="Q405" s="70">
        <f t="shared" si="40"/>
        <v>336</v>
      </c>
      <c r="S405" s="70">
        <f t="shared" si="41"/>
        <v>50.399999999999977</v>
      </c>
      <c r="T405" s="67">
        <f>VLOOKUP(D405,Hoja1!$G$5:$K$961,5,FALSE)</f>
        <v>8</v>
      </c>
    </row>
    <row r="406" spans="1:20" s="67" customFormat="1">
      <c r="A406" s="66">
        <v>177</v>
      </c>
      <c r="B406" s="67" t="s">
        <v>479</v>
      </c>
      <c r="C406" s="67" t="s">
        <v>601</v>
      </c>
      <c r="D406" s="72" t="s">
        <v>1947</v>
      </c>
      <c r="E406" s="69" t="s">
        <v>1948</v>
      </c>
      <c r="F406" s="67" t="s">
        <v>687</v>
      </c>
      <c r="G406" s="67" t="s">
        <v>204</v>
      </c>
      <c r="H406" s="67" t="s">
        <v>205</v>
      </c>
      <c r="I406" s="67">
        <v>6</v>
      </c>
      <c r="J406" s="67" t="str">
        <f t="shared" si="38"/>
        <v>PAUCARCOLLA</v>
      </c>
      <c r="K406" s="67" t="s">
        <v>2173</v>
      </c>
      <c r="L406" s="67" t="str">
        <f>+VLOOKUP(D406,[2]Instituciones!$A$2:$G$1009,7,FALSE)</f>
        <v>Rural</v>
      </c>
      <c r="M406" s="70">
        <f t="shared" si="42"/>
        <v>289.79999999999995</v>
      </c>
      <c r="N406" s="67">
        <f t="shared" si="39"/>
        <v>177</v>
      </c>
      <c r="Q406" s="70">
        <f t="shared" si="40"/>
        <v>252</v>
      </c>
      <c r="S406" s="70">
        <f t="shared" si="41"/>
        <v>37.799999999999955</v>
      </c>
      <c r="T406" s="67">
        <f>VLOOKUP(D406,Hoja1!$G$5:$K$961,5,FALSE)</f>
        <v>6</v>
      </c>
    </row>
    <row r="407" spans="1:20" s="67" customFormat="1">
      <c r="A407" s="66">
        <v>178</v>
      </c>
      <c r="B407" s="67" t="s">
        <v>479</v>
      </c>
      <c r="C407" s="67" t="s">
        <v>1019</v>
      </c>
      <c r="D407" s="72" t="s">
        <v>1020</v>
      </c>
      <c r="E407" s="69" t="s">
        <v>1021</v>
      </c>
      <c r="F407" s="67" t="s">
        <v>687</v>
      </c>
      <c r="G407" s="67" t="s">
        <v>204</v>
      </c>
      <c r="H407" s="67" t="s">
        <v>205</v>
      </c>
      <c r="I407" s="67">
        <v>8</v>
      </c>
      <c r="J407" s="67" t="str">
        <f t="shared" si="38"/>
        <v>PAUCARCOLLA</v>
      </c>
      <c r="K407" s="67" t="s">
        <v>2173</v>
      </c>
      <c r="L407" s="67" t="str">
        <f>+VLOOKUP(D407,[2]Instituciones!$A$2:$G$1009,7,FALSE)</f>
        <v>Rural</v>
      </c>
      <c r="M407" s="70">
        <f t="shared" si="42"/>
        <v>386.4</v>
      </c>
      <c r="N407" s="67">
        <f t="shared" si="39"/>
        <v>178</v>
      </c>
      <c r="Q407" s="70">
        <f t="shared" si="40"/>
        <v>336</v>
      </c>
      <c r="S407" s="70">
        <f t="shared" si="41"/>
        <v>50.399999999999977</v>
      </c>
      <c r="T407" s="67">
        <f>VLOOKUP(D407,Hoja1!$G$5:$K$961,5,FALSE)</f>
        <v>8</v>
      </c>
    </row>
    <row r="408" spans="1:20" s="67" customFormat="1">
      <c r="A408" s="66">
        <v>179</v>
      </c>
      <c r="B408" s="67" t="s">
        <v>479</v>
      </c>
      <c r="C408" s="67" t="s">
        <v>1022</v>
      </c>
      <c r="D408" s="72" t="s">
        <v>1023</v>
      </c>
      <c r="E408" s="69" t="s">
        <v>1024</v>
      </c>
      <c r="F408" s="67" t="s">
        <v>687</v>
      </c>
      <c r="G408" s="67" t="s">
        <v>204</v>
      </c>
      <c r="H408" s="67" t="s">
        <v>205</v>
      </c>
      <c r="I408" s="67">
        <v>6</v>
      </c>
      <c r="J408" s="67" t="str">
        <f t="shared" si="38"/>
        <v>PAUCARCOLLA</v>
      </c>
      <c r="K408" s="67" t="s">
        <v>2173</v>
      </c>
      <c r="L408" s="67" t="str">
        <f>+VLOOKUP(D408,[2]Instituciones!$A$2:$G$1009,7,FALSE)</f>
        <v>Rural</v>
      </c>
      <c r="M408" s="70">
        <f t="shared" si="42"/>
        <v>289.79999999999995</v>
      </c>
      <c r="N408" s="67">
        <f t="shared" si="39"/>
        <v>179</v>
      </c>
      <c r="Q408" s="70">
        <f t="shared" si="40"/>
        <v>252</v>
      </c>
      <c r="S408" s="70">
        <f t="shared" si="41"/>
        <v>37.799999999999955</v>
      </c>
      <c r="T408" s="67">
        <f>VLOOKUP(D408,Hoja1!$G$5:$K$961,5,FALSE)</f>
        <v>6</v>
      </c>
    </row>
    <row r="409" spans="1:20" s="67" customFormat="1">
      <c r="A409" s="66">
        <v>180</v>
      </c>
      <c r="B409" s="67" t="s">
        <v>501</v>
      </c>
      <c r="C409" s="67" t="s">
        <v>1025</v>
      </c>
      <c r="D409" s="72" t="s">
        <v>1026</v>
      </c>
      <c r="E409" s="69" t="s">
        <v>1025</v>
      </c>
      <c r="F409" s="67" t="s">
        <v>687</v>
      </c>
      <c r="G409" s="67" t="s">
        <v>204</v>
      </c>
      <c r="H409" s="67" t="s">
        <v>205</v>
      </c>
      <c r="I409" s="67">
        <v>6</v>
      </c>
      <c r="J409" s="67" t="str">
        <f t="shared" si="38"/>
        <v>PICHACANI</v>
      </c>
      <c r="K409" s="67" t="s">
        <v>2173</v>
      </c>
      <c r="L409" s="67" t="str">
        <f>+VLOOKUP(D409,[2]Instituciones!$A$2:$G$1009,7,FALSE)</f>
        <v>Rural</v>
      </c>
      <c r="M409" s="70">
        <f t="shared" si="42"/>
        <v>289.79999999999995</v>
      </c>
      <c r="N409" s="67">
        <f t="shared" si="39"/>
        <v>180</v>
      </c>
      <c r="Q409" s="70">
        <f t="shared" si="40"/>
        <v>252</v>
      </c>
      <c r="S409" s="70">
        <f t="shared" si="41"/>
        <v>37.799999999999955</v>
      </c>
      <c r="T409" s="67">
        <f>VLOOKUP(D409,Hoja1!$G$5:$K$961,5,FALSE)</f>
        <v>6</v>
      </c>
    </row>
    <row r="410" spans="1:20" s="67" customFormat="1">
      <c r="A410" s="66">
        <v>181</v>
      </c>
      <c r="B410" s="67" t="s">
        <v>501</v>
      </c>
      <c r="C410" s="67" t="s">
        <v>1027</v>
      </c>
      <c r="D410" s="72" t="s">
        <v>1028</v>
      </c>
      <c r="E410" s="69" t="s">
        <v>1027</v>
      </c>
      <c r="F410" s="67" t="s">
        <v>687</v>
      </c>
      <c r="G410" s="67" t="s">
        <v>204</v>
      </c>
      <c r="H410" s="67" t="s">
        <v>205</v>
      </c>
      <c r="I410" s="67">
        <v>6</v>
      </c>
      <c r="J410" s="67" t="str">
        <f t="shared" si="38"/>
        <v>PICHACANI</v>
      </c>
      <c r="K410" s="67" t="s">
        <v>2173</v>
      </c>
      <c r="L410" s="67" t="str">
        <f>+VLOOKUP(D410,[2]Instituciones!$A$2:$G$1009,7,FALSE)</f>
        <v>Rural</v>
      </c>
      <c r="M410" s="70">
        <f t="shared" si="42"/>
        <v>289.79999999999995</v>
      </c>
      <c r="N410" s="67">
        <f t="shared" si="39"/>
        <v>181</v>
      </c>
      <c r="Q410" s="70">
        <f t="shared" si="40"/>
        <v>252</v>
      </c>
      <c r="S410" s="70">
        <f t="shared" si="41"/>
        <v>37.799999999999955</v>
      </c>
      <c r="T410" s="67">
        <f>VLOOKUP(D410,Hoja1!$G$5:$K$961,5,FALSE)</f>
        <v>6</v>
      </c>
    </row>
    <row r="411" spans="1:20" s="67" customFormat="1">
      <c r="A411" s="66">
        <v>182</v>
      </c>
      <c r="B411" s="67" t="s">
        <v>501</v>
      </c>
      <c r="C411" s="67" t="s">
        <v>1029</v>
      </c>
      <c r="D411" s="72" t="s">
        <v>1030</v>
      </c>
      <c r="E411" s="69" t="s">
        <v>1029</v>
      </c>
      <c r="F411" s="67" t="s">
        <v>687</v>
      </c>
      <c r="G411" s="67" t="s">
        <v>204</v>
      </c>
      <c r="H411" s="67" t="s">
        <v>205</v>
      </c>
      <c r="I411" s="67">
        <v>6</v>
      </c>
      <c r="J411" s="67" t="str">
        <f t="shared" si="38"/>
        <v>PICHACANI</v>
      </c>
      <c r="K411" s="67" t="s">
        <v>2173</v>
      </c>
      <c r="L411" s="67" t="str">
        <f>+VLOOKUP(D411,[2]Instituciones!$A$2:$G$1009,7,FALSE)</f>
        <v>Rural</v>
      </c>
      <c r="M411" s="70">
        <f t="shared" si="42"/>
        <v>289.79999999999995</v>
      </c>
      <c r="N411" s="67">
        <f t="shared" si="39"/>
        <v>182</v>
      </c>
      <c r="Q411" s="70">
        <f t="shared" si="40"/>
        <v>252</v>
      </c>
      <c r="S411" s="70">
        <f t="shared" si="41"/>
        <v>37.799999999999955</v>
      </c>
      <c r="T411" s="67">
        <f>VLOOKUP(D411,Hoja1!$G$5:$K$961,5,FALSE)</f>
        <v>6</v>
      </c>
    </row>
    <row r="412" spans="1:20" s="67" customFormat="1">
      <c r="A412" s="66">
        <v>183</v>
      </c>
      <c r="B412" s="67" t="s">
        <v>501</v>
      </c>
      <c r="C412" s="67" t="s">
        <v>1949</v>
      </c>
      <c r="D412" s="72" t="s">
        <v>1950</v>
      </c>
      <c r="E412" s="69" t="s">
        <v>1949</v>
      </c>
      <c r="F412" s="67" t="s">
        <v>687</v>
      </c>
      <c r="G412" s="67" t="s">
        <v>204</v>
      </c>
      <c r="H412" s="67" t="s">
        <v>205</v>
      </c>
      <c r="I412" s="67">
        <v>4</v>
      </c>
      <c r="J412" s="67" t="str">
        <f t="shared" si="38"/>
        <v>PICHACANI</v>
      </c>
      <c r="K412" s="67" t="s">
        <v>2173</v>
      </c>
      <c r="L412" s="67" t="str">
        <f>+VLOOKUP(D412,[2]Instituciones!$A$2:$G$1009,7,FALSE)</f>
        <v>Rural</v>
      </c>
      <c r="M412" s="70">
        <f t="shared" si="42"/>
        <v>193.2</v>
      </c>
      <c r="N412" s="67">
        <f t="shared" si="39"/>
        <v>183</v>
      </c>
      <c r="Q412" s="70">
        <f t="shared" si="40"/>
        <v>168</v>
      </c>
      <c r="S412" s="70">
        <f t="shared" si="41"/>
        <v>25.199999999999989</v>
      </c>
      <c r="T412" s="67">
        <f>VLOOKUP(D412,Hoja1!$G$5:$K$961,5,FALSE)</f>
        <v>4</v>
      </c>
    </row>
    <row r="413" spans="1:20" s="67" customFormat="1">
      <c r="A413" s="66">
        <v>184</v>
      </c>
      <c r="B413" s="67" t="s">
        <v>501</v>
      </c>
      <c r="C413" s="67" t="s">
        <v>1032</v>
      </c>
      <c r="D413" s="72" t="s">
        <v>1033</v>
      </c>
      <c r="E413" s="69" t="s">
        <v>1032</v>
      </c>
      <c r="F413" s="67" t="s">
        <v>687</v>
      </c>
      <c r="G413" s="67" t="s">
        <v>204</v>
      </c>
      <c r="H413" s="67" t="s">
        <v>205</v>
      </c>
      <c r="I413" s="67">
        <v>9</v>
      </c>
      <c r="J413" s="67" t="str">
        <f t="shared" si="38"/>
        <v>PICHACANI</v>
      </c>
      <c r="K413" s="67" t="s">
        <v>2173</v>
      </c>
      <c r="L413" s="67" t="str">
        <f>+VLOOKUP(D413,[2]Instituciones!$A$2:$G$1009,7,FALSE)</f>
        <v>Rural</v>
      </c>
      <c r="M413" s="70">
        <f t="shared" si="42"/>
        <v>434.7</v>
      </c>
      <c r="N413" s="67">
        <f t="shared" si="39"/>
        <v>184</v>
      </c>
      <c r="Q413" s="70">
        <f t="shared" si="40"/>
        <v>378</v>
      </c>
      <c r="S413" s="70">
        <f t="shared" si="41"/>
        <v>56.699999999999989</v>
      </c>
      <c r="T413" s="67">
        <f>VLOOKUP(D413,Hoja1!$G$5:$K$961,5,FALSE)</f>
        <v>9</v>
      </c>
    </row>
    <row r="414" spans="1:20" s="67" customFormat="1">
      <c r="A414" s="66">
        <v>185</v>
      </c>
      <c r="B414" s="67" t="s">
        <v>501</v>
      </c>
      <c r="C414" s="67" t="s">
        <v>1034</v>
      </c>
      <c r="D414" s="72" t="s">
        <v>1035</v>
      </c>
      <c r="E414" s="69" t="s">
        <v>1036</v>
      </c>
      <c r="F414" s="67" t="s">
        <v>687</v>
      </c>
      <c r="G414" s="67" t="s">
        <v>204</v>
      </c>
      <c r="H414" s="67" t="s">
        <v>205</v>
      </c>
      <c r="I414" s="67">
        <v>13</v>
      </c>
      <c r="J414" s="67" t="str">
        <f t="shared" si="38"/>
        <v>PICHACANI</v>
      </c>
      <c r="K414" s="67" t="s">
        <v>2173</v>
      </c>
      <c r="L414" s="67" t="str">
        <f>+VLOOKUP(D414,[2]Instituciones!$A$2:$G$1009,7,FALSE)</f>
        <v>Rural</v>
      </c>
      <c r="M414" s="70">
        <f t="shared" si="42"/>
        <v>627.9</v>
      </c>
      <c r="N414" s="67">
        <f t="shared" si="39"/>
        <v>185</v>
      </c>
      <c r="Q414" s="70">
        <f t="shared" si="40"/>
        <v>546</v>
      </c>
      <c r="S414" s="70">
        <f t="shared" si="41"/>
        <v>81.899999999999977</v>
      </c>
      <c r="T414" s="67">
        <f>VLOOKUP(D414,Hoja1!$G$5:$K$961,5,FALSE)</f>
        <v>13</v>
      </c>
    </row>
    <row r="415" spans="1:20" s="67" customFormat="1">
      <c r="A415" s="66">
        <v>186</v>
      </c>
      <c r="B415" s="67" t="s">
        <v>501</v>
      </c>
      <c r="C415" s="67" t="s">
        <v>1037</v>
      </c>
      <c r="D415" s="72" t="s">
        <v>1038</v>
      </c>
      <c r="E415" s="69" t="s">
        <v>1039</v>
      </c>
      <c r="F415" s="67" t="s">
        <v>687</v>
      </c>
      <c r="G415" s="67" t="s">
        <v>204</v>
      </c>
      <c r="H415" s="67" t="s">
        <v>205</v>
      </c>
      <c r="I415" s="67">
        <v>9</v>
      </c>
      <c r="J415" s="67" t="str">
        <f t="shared" si="38"/>
        <v>PICHACANI</v>
      </c>
      <c r="K415" s="67" t="s">
        <v>2173</v>
      </c>
      <c r="L415" s="67" t="str">
        <f>+VLOOKUP(D415,[2]Instituciones!$A$2:$G$1009,7,FALSE)</f>
        <v>Rural</v>
      </c>
      <c r="M415" s="70">
        <f t="shared" si="42"/>
        <v>434.7</v>
      </c>
      <c r="N415" s="67">
        <f t="shared" si="39"/>
        <v>186</v>
      </c>
      <c r="Q415" s="70">
        <f t="shared" si="40"/>
        <v>378</v>
      </c>
      <c r="S415" s="70">
        <f t="shared" si="41"/>
        <v>56.699999999999989</v>
      </c>
      <c r="T415" s="67">
        <f>VLOOKUP(D415,Hoja1!$G$5:$K$961,5,FALSE)</f>
        <v>9</v>
      </c>
    </row>
    <row r="416" spans="1:20" s="67" customFormat="1">
      <c r="A416" s="66">
        <v>187</v>
      </c>
      <c r="B416" s="67" t="s">
        <v>501</v>
      </c>
      <c r="C416" s="67" t="s">
        <v>505</v>
      </c>
      <c r="D416" s="72" t="s">
        <v>1040</v>
      </c>
      <c r="E416" s="69" t="s">
        <v>1041</v>
      </c>
      <c r="F416" s="67" t="s">
        <v>687</v>
      </c>
      <c r="G416" s="67" t="s">
        <v>204</v>
      </c>
      <c r="H416" s="67" t="s">
        <v>205</v>
      </c>
      <c r="I416" s="67">
        <v>15</v>
      </c>
      <c r="J416" s="67" t="str">
        <f t="shared" si="38"/>
        <v>PICHACANI</v>
      </c>
      <c r="K416" s="67" t="s">
        <v>2173</v>
      </c>
      <c r="L416" s="67" t="str">
        <f>+VLOOKUP(D416,[2]Instituciones!$A$2:$G$1009,7,FALSE)</f>
        <v>Rural</v>
      </c>
      <c r="M416" s="70">
        <f t="shared" si="42"/>
        <v>724.5</v>
      </c>
      <c r="N416" s="67">
        <f t="shared" si="39"/>
        <v>187</v>
      </c>
      <c r="Q416" s="70">
        <f t="shared" si="40"/>
        <v>630</v>
      </c>
      <c r="S416" s="70">
        <f t="shared" si="41"/>
        <v>94.5</v>
      </c>
      <c r="T416" s="67">
        <f>VLOOKUP(D416,Hoja1!$G$5:$K$961,5,FALSE)</f>
        <v>15</v>
      </c>
    </row>
    <row r="417" spans="1:20" s="67" customFormat="1">
      <c r="A417" s="66">
        <v>188</v>
      </c>
      <c r="B417" s="67" t="s">
        <v>501</v>
      </c>
      <c r="C417" s="67" t="s">
        <v>1037</v>
      </c>
      <c r="D417" s="72" t="s">
        <v>1042</v>
      </c>
      <c r="E417" s="69" t="s">
        <v>1043</v>
      </c>
      <c r="F417" s="67" t="s">
        <v>687</v>
      </c>
      <c r="G417" s="67" t="s">
        <v>204</v>
      </c>
      <c r="H417" s="67" t="s">
        <v>205</v>
      </c>
      <c r="I417" s="67">
        <v>8</v>
      </c>
      <c r="J417" s="67" t="str">
        <f t="shared" si="38"/>
        <v>PICHACANI</v>
      </c>
      <c r="K417" s="67" t="s">
        <v>2173</v>
      </c>
      <c r="L417" s="67" t="str">
        <f>+VLOOKUP(D417,[2]Instituciones!$A$2:$G$1009,7,FALSE)</f>
        <v>Rural</v>
      </c>
      <c r="M417" s="70">
        <f t="shared" si="42"/>
        <v>386.4</v>
      </c>
      <c r="N417" s="67">
        <f t="shared" si="39"/>
        <v>188</v>
      </c>
      <c r="Q417" s="70">
        <f t="shared" si="40"/>
        <v>336</v>
      </c>
      <c r="S417" s="70">
        <f t="shared" si="41"/>
        <v>50.399999999999977</v>
      </c>
      <c r="T417" s="67">
        <f>VLOOKUP(D417,Hoja1!$G$5:$K$961,5,FALSE)</f>
        <v>8</v>
      </c>
    </row>
    <row r="418" spans="1:20" s="67" customFormat="1">
      <c r="A418" s="66">
        <v>189</v>
      </c>
      <c r="B418" s="67" t="s">
        <v>501</v>
      </c>
      <c r="C418" s="67" t="s">
        <v>1037</v>
      </c>
      <c r="D418" s="72" t="s">
        <v>1044</v>
      </c>
      <c r="E418" s="69" t="s">
        <v>1045</v>
      </c>
      <c r="F418" s="67" t="s">
        <v>687</v>
      </c>
      <c r="G418" s="67" t="s">
        <v>204</v>
      </c>
      <c r="H418" s="67" t="s">
        <v>205</v>
      </c>
      <c r="I418" s="67">
        <v>6</v>
      </c>
      <c r="J418" s="67" t="str">
        <f t="shared" si="38"/>
        <v>PICHACANI</v>
      </c>
      <c r="K418" s="67" t="s">
        <v>2173</v>
      </c>
      <c r="L418" s="67" t="str">
        <f>+VLOOKUP(D418,[2]Instituciones!$A$2:$G$1009,7,FALSE)</f>
        <v>Rural</v>
      </c>
      <c r="M418" s="70">
        <f t="shared" si="42"/>
        <v>289.79999999999995</v>
      </c>
      <c r="N418" s="67">
        <f t="shared" si="39"/>
        <v>189</v>
      </c>
      <c r="Q418" s="70">
        <f t="shared" si="40"/>
        <v>252</v>
      </c>
      <c r="S418" s="70">
        <f t="shared" si="41"/>
        <v>37.799999999999955</v>
      </c>
      <c r="T418" s="67">
        <f>VLOOKUP(D418,Hoja1!$G$5:$K$961,5,FALSE)</f>
        <v>6</v>
      </c>
    </row>
    <row r="419" spans="1:20" s="67" customFormat="1">
      <c r="A419" s="66">
        <v>190</v>
      </c>
      <c r="B419" s="67" t="s">
        <v>501</v>
      </c>
      <c r="C419" s="67" t="s">
        <v>1046</v>
      </c>
      <c r="D419" s="72" t="s">
        <v>1047</v>
      </c>
      <c r="E419" s="69" t="s">
        <v>1046</v>
      </c>
      <c r="F419" s="67" t="s">
        <v>687</v>
      </c>
      <c r="G419" s="67" t="s">
        <v>204</v>
      </c>
      <c r="H419" s="67" t="s">
        <v>205</v>
      </c>
      <c r="I419" s="67">
        <v>7</v>
      </c>
      <c r="J419" s="67" t="str">
        <f t="shared" si="38"/>
        <v>PICHACANI</v>
      </c>
      <c r="K419" s="67" t="s">
        <v>2173</v>
      </c>
      <c r="L419" s="67" t="str">
        <f>+VLOOKUP(D419,[2]Instituciones!$A$2:$G$1009,7,FALSE)</f>
        <v>Rural</v>
      </c>
      <c r="M419" s="70">
        <f t="shared" si="42"/>
        <v>338.09999999999997</v>
      </c>
      <c r="N419" s="67">
        <f t="shared" si="39"/>
        <v>190</v>
      </c>
      <c r="Q419" s="70">
        <f t="shared" si="40"/>
        <v>294</v>
      </c>
      <c r="S419" s="70">
        <f t="shared" si="41"/>
        <v>44.099999999999966</v>
      </c>
      <c r="T419" s="67">
        <f>VLOOKUP(D419,Hoja1!$G$5:$K$961,5,FALSE)</f>
        <v>7</v>
      </c>
    </row>
    <row r="420" spans="1:20" s="67" customFormat="1">
      <c r="A420" s="66">
        <v>191</v>
      </c>
      <c r="B420" s="67" t="s">
        <v>501</v>
      </c>
      <c r="C420" s="67" t="s">
        <v>1048</v>
      </c>
      <c r="D420" s="72" t="s">
        <v>1049</v>
      </c>
      <c r="E420" s="69" t="s">
        <v>1048</v>
      </c>
      <c r="F420" s="67" t="s">
        <v>687</v>
      </c>
      <c r="G420" s="67" t="s">
        <v>204</v>
      </c>
      <c r="H420" s="67" t="s">
        <v>205</v>
      </c>
      <c r="I420" s="67">
        <v>5</v>
      </c>
      <c r="J420" s="67" t="str">
        <f t="shared" si="38"/>
        <v>PICHACANI</v>
      </c>
      <c r="K420" s="67" t="s">
        <v>2173</v>
      </c>
      <c r="L420" s="67" t="str">
        <f>+VLOOKUP(D420,[2]Instituciones!$A$2:$G$1009,7,FALSE)</f>
        <v>Rural</v>
      </c>
      <c r="M420" s="70">
        <f t="shared" si="42"/>
        <v>241.49999999999997</v>
      </c>
      <c r="N420" s="67">
        <f t="shared" si="39"/>
        <v>191</v>
      </c>
      <c r="Q420" s="70">
        <f t="shared" si="40"/>
        <v>210</v>
      </c>
      <c r="S420" s="70">
        <f t="shared" si="41"/>
        <v>31.499999999999972</v>
      </c>
      <c r="T420" s="67">
        <f>VLOOKUP(D420,Hoja1!$G$5:$K$961,5,FALSE)</f>
        <v>5</v>
      </c>
    </row>
    <row r="421" spans="1:20" s="67" customFormat="1">
      <c r="A421" s="66">
        <v>192</v>
      </c>
      <c r="B421" s="67" t="s">
        <v>501</v>
      </c>
      <c r="C421" s="67" t="s">
        <v>1031</v>
      </c>
      <c r="D421" s="72" t="s">
        <v>1050</v>
      </c>
      <c r="E421" s="69" t="s">
        <v>1051</v>
      </c>
      <c r="F421" s="67" t="s">
        <v>687</v>
      </c>
      <c r="G421" s="67" t="s">
        <v>204</v>
      </c>
      <c r="H421" s="67" t="s">
        <v>205</v>
      </c>
      <c r="I421" s="67">
        <v>11</v>
      </c>
      <c r="J421" s="67" t="str">
        <f t="shared" si="38"/>
        <v>PICHACANI</v>
      </c>
      <c r="K421" s="67" t="s">
        <v>2173</v>
      </c>
      <c r="L421" s="67" t="str">
        <f>+VLOOKUP(D421,[2]Instituciones!$A$2:$G$1009,7,FALSE)</f>
        <v>Rural</v>
      </c>
      <c r="M421" s="70">
        <f t="shared" si="42"/>
        <v>531.29999999999995</v>
      </c>
      <c r="N421" s="67">
        <f t="shared" si="39"/>
        <v>192</v>
      </c>
      <c r="Q421" s="70">
        <f t="shared" si="40"/>
        <v>462</v>
      </c>
      <c r="S421" s="70">
        <f t="shared" si="41"/>
        <v>69.299999999999955</v>
      </c>
      <c r="T421" s="67">
        <f>VLOOKUP(D421,Hoja1!$G$5:$K$961,5,FALSE)</f>
        <v>11</v>
      </c>
    </row>
    <row r="422" spans="1:20" s="67" customFormat="1">
      <c r="A422" s="66">
        <v>193</v>
      </c>
      <c r="B422" s="67" t="s">
        <v>501</v>
      </c>
      <c r="C422" s="67" t="s">
        <v>1052</v>
      </c>
      <c r="D422" s="72" t="s">
        <v>1053</v>
      </c>
      <c r="E422" s="69" t="s">
        <v>1054</v>
      </c>
      <c r="F422" s="67" t="s">
        <v>687</v>
      </c>
      <c r="G422" s="67" t="s">
        <v>204</v>
      </c>
      <c r="H422" s="67" t="s">
        <v>205</v>
      </c>
      <c r="I422" s="67">
        <v>3</v>
      </c>
      <c r="J422" s="67" t="str">
        <f t="shared" si="38"/>
        <v>PICHACANI</v>
      </c>
      <c r="K422" s="67" t="s">
        <v>2173</v>
      </c>
      <c r="L422" s="67" t="str">
        <f>+VLOOKUP(D422,[2]Instituciones!$A$2:$G$1009,7,FALSE)</f>
        <v>Rural</v>
      </c>
      <c r="M422" s="70">
        <f t="shared" si="42"/>
        <v>144.89999999999998</v>
      </c>
      <c r="N422" s="67">
        <f t="shared" si="39"/>
        <v>193</v>
      </c>
      <c r="Q422" s="70">
        <f t="shared" si="40"/>
        <v>126</v>
      </c>
      <c r="S422" s="70">
        <f t="shared" si="41"/>
        <v>18.899999999999977</v>
      </c>
      <c r="T422" s="67">
        <f>VLOOKUP(D422,Hoja1!$G$5:$K$961,5,FALSE)</f>
        <v>3</v>
      </c>
    </row>
    <row r="423" spans="1:20" s="67" customFormat="1">
      <c r="A423" s="66">
        <v>194</v>
      </c>
      <c r="B423" s="67" t="s">
        <v>501</v>
      </c>
      <c r="C423" s="67" t="s">
        <v>1032</v>
      </c>
      <c r="D423" s="72" t="s">
        <v>1951</v>
      </c>
      <c r="E423" s="69" t="s">
        <v>1952</v>
      </c>
      <c r="F423" s="67" t="s">
        <v>687</v>
      </c>
      <c r="G423" s="67" t="s">
        <v>204</v>
      </c>
      <c r="H423" s="67" t="s">
        <v>205</v>
      </c>
      <c r="I423" s="67" t="e">
        <v>#N/A</v>
      </c>
      <c r="J423" s="67" t="str">
        <f t="shared" si="38"/>
        <v>PICHACANI</v>
      </c>
      <c r="K423" s="67" t="s">
        <v>2173</v>
      </c>
      <c r="L423" s="67" t="str">
        <f>+VLOOKUP(D423,[2]Instituciones!$A$2:$G$1009,7,FALSE)</f>
        <v>Rural</v>
      </c>
      <c r="M423" s="70" t="e">
        <f t="shared" si="42"/>
        <v>#N/A</v>
      </c>
      <c r="N423" s="67">
        <f t="shared" si="39"/>
        <v>194</v>
      </c>
      <c r="Q423" s="70" t="e">
        <f t="shared" si="40"/>
        <v>#N/A</v>
      </c>
      <c r="S423" s="70" t="e">
        <f t="shared" si="41"/>
        <v>#N/A</v>
      </c>
      <c r="T423" s="67" t="e">
        <f>VLOOKUP(D423,Hoja1!$G$5:$K$961,5,FALSE)</f>
        <v>#N/A</v>
      </c>
    </row>
    <row r="424" spans="1:20" s="67" customFormat="1">
      <c r="A424" s="66">
        <v>195</v>
      </c>
      <c r="B424" s="67" t="s">
        <v>501</v>
      </c>
      <c r="C424" s="67" t="s">
        <v>1953</v>
      </c>
      <c r="D424" s="72" t="s">
        <v>1954</v>
      </c>
      <c r="E424" s="69" t="s">
        <v>1055</v>
      </c>
      <c r="F424" s="67" t="s">
        <v>687</v>
      </c>
      <c r="G424" s="67" t="s">
        <v>204</v>
      </c>
      <c r="H424" s="67" t="s">
        <v>205</v>
      </c>
      <c r="I424" s="67">
        <v>8</v>
      </c>
      <c r="J424" s="67" t="str">
        <f t="shared" si="38"/>
        <v>PICHACANI</v>
      </c>
      <c r="K424" s="67" t="s">
        <v>2173</v>
      </c>
      <c r="L424" s="67" t="str">
        <f>+VLOOKUP(D424,[2]Instituciones!$A$2:$G$1009,7,FALSE)</f>
        <v>Rural</v>
      </c>
      <c r="M424" s="70">
        <f t="shared" si="42"/>
        <v>386.4</v>
      </c>
      <c r="N424" s="67">
        <f t="shared" si="39"/>
        <v>195</v>
      </c>
      <c r="Q424" s="70">
        <f t="shared" si="40"/>
        <v>336</v>
      </c>
      <c r="S424" s="70">
        <f t="shared" si="41"/>
        <v>50.399999999999977</v>
      </c>
      <c r="T424" s="67">
        <f>VLOOKUP(D424,Hoja1!$G$5:$K$961,5,FALSE)</f>
        <v>8</v>
      </c>
    </row>
    <row r="425" spans="1:20" s="67" customFormat="1">
      <c r="A425" s="66">
        <v>196</v>
      </c>
      <c r="B425" s="67" t="s">
        <v>501</v>
      </c>
      <c r="C425" s="67" t="s">
        <v>513</v>
      </c>
      <c r="D425" s="72" t="s">
        <v>1955</v>
      </c>
      <c r="E425" s="69" t="s">
        <v>1956</v>
      </c>
      <c r="F425" s="67" t="s">
        <v>687</v>
      </c>
      <c r="G425" s="67" t="s">
        <v>204</v>
      </c>
      <c r="H425" s="67" t="s">
        <v>205</v>
      </c>
      <c r="I425" s="67">
        <v>11</v>
      </c>
      <c r="J425" s="67" t="str">
        <f t="shared" si="38"/>
        <v>PICHACANI</v>
      </c>
      <c r="K425" s="67" t="s">
        <v>2173</v>
      </c>
      <c r="L425" s="67" t="str">
        <f>+VLOOKUP(D425,[2]Instituciones!$A$2:$G$1009,7,FALSE)</f>
        <v>Rural</v>
      </c>
      <c r="M425" s="70">
        <f t="shared" si="42"/>
        <v>531.29999999999995</v>
      </c>
      <c r="N425" s="67">
        <f t="shared" si="39"/>
        <v>196</v>
      </c>
      <c r="Q425" s="70">
        <f t="shared" si="40"/>
        <v>462</v>
      </c>
      <c r="S425" s="70">
        <f t="shared" si="41"/>
        <v>69.299999999999955</v>
      </c>
      <c r="T425" s="67">
        <f>VLOOKUP(D425,Hoja1!$G$5:$K$961,5,FALSE)</f>
        <v>11</v>
      </c>
    </row>
    <row r="426" spans="1:20" s="67" customFormat="1">
      <c r="A426" s="66">
        <v>197</v>
      </c>
      <c r="B426" s="67" t="s">
        <v>501</v>
      </c>
      <c r="C426" s="67" t="s">
        <v>1056</v>
      </c>
      <c r="D426" s="72" t="s">
        <v>1057</v>
      </c>
      <c r="E426" s="69" t="s">
        <v>1056</v>
      </c>
      <c r="F426" s="67" t="s">
        <v>687</v>
      </c>
      <c r="G426" s="67" t="s">
        <v>204</v>
      </c>
      <c r="H426" s="67" t="s">
        <v>205</v>
      </c>
      <c r="I426" s="67">
        <v>2</v>
      </c>
      <c r="J426" s="67" t="str">
        <f t="shared" si="38"/>
        <v>PICHACANI</v>
      </c>
      <c r="K426" s="67" t="s">
        <v>2173</v>
      </c>
      <c r="L426" s="67" t="str">
        <f>+VLOOKUP(D426,[2]Instituciones!$A$2:$G$1009,7,FALSE)</f>
        <v>Rural</v>
      </c>
      <c r="M426" s="70">
        <f t="shared" si="42"/>
        <v>96.6</v>
      </c>
      <c r="N426" s="67">
        <f t="shared" si="39"/>
        <v>197</v>
      </c>
      <c r="Q426" s="70">
        <f t="shared" si="40"/>
        <v>84</v>
      </c>
      <c r="S426" s="70">
        <f t="shared" si="41"/>
        <v>12.599999999999994</v>
      </c>
      <c r="T426" s="67">
        <f>VLOOKUP(D426,Hoja1!$G$5:$K$961,5,FALSE)</f>
        <v>2</v>
      </c>
    </row>
    <row r="427" spans="1:20" s="67" customFormat="1">
      <c r="A427" s="66">
        <v>198</v>
      </c>
      <c r="B427" s="67" t="s">
        <v>501</v>
      </c>
      <c r="C427" s="67" t="s">
        <v>1031</v>
      </c>
      <c r="D427" s="72" t="s">
        <v>1058</v>
      </c>
      <c r="E427" s="69" t="s">
        <v>1059</v>
      </c>
      <c r="F427" s="67" t="s">
        <v>687</v>
      </c>
      <c r="G427" s="67" t="s">
        <v>204</v>
      </c>
      <c r="H427" s="67" t="s">
        <v>205</v>
      </c>
      <c r="I427" s="67">
        <v>11</v>
      </c>
      <c r="J427" s="67" t="str">
        <f t="shared" si="38"/>
        <v>PICHACANI</v>
      </c>
      <c r="K427" s="67" t="s">
        <v>2173</v>
      </c>
      <c r="L427" s="67" t="str">
        <f>+VLOOKUP(D427,[2]Instituciones!$A$2:$G$1009,7,FALSE)</f>
        <v>Rural</v>
      </c>
      <c r="M427" s="70">
        <f t="shared" si="42"/>
        <v>531.29999999999995</v>
      </c>
      <c r="N427" s="67">
        <f t="shared" si="39"/>
        <v>198</v>
      </c>
      <c r="Q427" s="70">
        <f t="shared" si="40"/>
        <v>462</v>
      </c>
      <c r="S427" s="70">
        <f t="shared" si="41"/>
        <v>69.299999999999955</v>
      </c>
      <c r="T427" s="67">
        <f>VLOOKUP(D427,Hoja1!$G$5:$K$961,5,FALSE)</f>
        <v>11</v>
      </c>
    </row>
    <row r="428" spans="1:20" s="67" customFormat="1">
      <c r="A428" s="66">
        <v>199</v>
      </c>
      <c r="B428" s="67" t="s">
        <v>501</v>
      </c>
      <c r="C428" s="67" t="s">
        <v>1060</v>
      </c>
      <c r="D428" s="72" t="s">
        <v>1061</v>
      </c>
      <c r="E428" s="69" t="s">
        <v>1060</v>
      </c>
      <c r="F428" s="67" t="s">
        <v>687</v>
      </c>
      <c r="G428" s="67" t="s">
        <v>204</v>
      </c>
      <c r="H428" s="67" t="s">
        <v>205</v>
      </c>
      <c r="I428" s="67">
        <v>4</v>
      </c>
      <c r="J428" s="67" t="str">
        <f t="shared" si="38"/>
        <v>PICHACANI</v>
      </c>
      <c r="K428" s="67" t="s">
        <v>2173</v>
      </c>
      <c r="L428" s="67" t="str">
        <f>+VLOOKUP(D428,[2]Instituciones!$A$2:$G$1009,7,FALSE)</f>
        <v>Rural</v>
      </c>
      <c r="M428" s="70">
        <f t="shared" si="42"/>
        <v>193.2</v>
      </c>
      <c r="N428" s="67">
        <f t="shared" si="39"/>
        <v>199</v>
      </c>
      <c r="Q428" s="70">
        <f t="shared" si="40"/>
        <v>168</v>
      </c>
      <c r="S428" s="70">
        <f t="shared" si="41"/>
        <v>25.199999999999989</v>
      </c>
      <c r="T428" s="67">
        <f>VLOOKUP(D428,Hoja1!$G$5:$K$961,5,FALSE)</f>
        <v>4</v>
      </c>
    </row>
    <row r="429" spans="1:20" s="67" customFormat="1">
      <c r="A429" s="66">
        <v>200</v>
      </c>
      <c r="B429" s="67" t="s">
        <v>501</v>
      </c>
      <c r="C429" s="67" t="s">
        <v>1062</v>
      </c>
      <c r="D429" s="72" t="s">
        <v>1063</v>
      </c>
      <c r="E429" s="69" t="s">
        <v>1064</v>
      </c>
      <c r="F429" s="67" t="s">
        <v>687</v>
      </c>
      <c r="G429" s="67" t="s">
        <v>204</v>
      </c>
      <c r="H429" s="67" t="s">
        <v>205</v>
      </c>
      <c r="I429" s="67">
        <v>10</v>
      </c>
      <c r="J429" s="67" t="str">
        <f t="shared" si="38"/>
        <v>PICHACANI</v>
      </c>
      <c r="K429" s="67" t="s">
        <v>2173</v>
      </c>
      <c r="L429" s="67" t="str">
        <f>+VLOOKUP(D429,[2]Instituciones!$A$2:$G$1009,7,FALSE)</f>
        <v>Rural</v>
      </c>
      <c r="M429" s="70">
        <f t="shared" si="42"/>
        <v>482.99999999999994</v>
      </c>
      <c r="N429" s="67">
        <f t="shared" si="39"/>
        <v>200</v>
      </c>
      <c r="Q429" s="70">
        <f t="shared" si="40"/>
        <v>420</v>
      </c>
      <c r="S429" s="70">
        <f t="shared" si="41"/>
        <v>62.999999999999943</v>
      </c>
      <c r="T429" s="67">
        <f>VLOOKUP(D429,Hoja1!$G$5:$K$961,5,FALSE)</f>
        <v>10</v>
      </c>
    </row>
    <row r="430" spans="1:20" s="67" customFormat="1">
      <c r="A430" s="66">
        <v>201</v>
      </c>
      <c r="B430" s="67" t="s">
        <v>501</v>
      </c>
      <c r="C430" s="67" t="s">
        <v>1957</v>
      </c>
      <c r="D430" s="72" t="s">
        <v>1958</v>
      </c>
      <c r="E430" s="69" t="s">
        <v>1957</v>
      </c>
      <c r="F430" s="67" t="s">
        <v>687</v>
      </c>
      <c r="G430" s="67" t="s">
        <v>204</v>
      </c>
      <c r="H430" s="67" t="s">
        <v>205</v>
      </c>
      <c r="I430" s="67">
        <v>3</v>
      </c>
      <c r="J430" s="67" t="str">
        <f t="shared" si="38"/>
        <v>PICHACANI</v>
      </c>
      <c r="K430" s="67" t="s">
        <v>2173</v>
      </c>
      <c r="L430" s="67" t="str">
        <f>+VLOOKUP(D430,[2]Instituciones!$A$2:$G$1009,7,FALSE)</f>
        <v>Rural</v>
      </c>
      <c r="M430" s="70">
        <f t="shared" si="42"/>
        <v>144.89999999999998</v>
      </c>
      <c r="N430" s="67">
        <f t="shared" si="39"/>
        <v>201</v>
      </c>
      <c r="Q430" s="70">
        <f t="shared" si="40"/>
        <v>126</v>
      </c>
      <c r="S430" s="70">
        <f t="shared" si="41"/>
        <v>18.899999999999977</v>
      </c>
      <c r="T430" s="67">
        <f>VLOOKUP(D430,Hoja1!$G$5:$K$961,5,FALSE)</f>
        <v>3</v>
      </c>
    </row>
    <row r="431" spans="1:20" s="67" customFormat="1">
      <c r="A431" s="66">
        <v>202</v>
      </c>
      <c r="B431" s="67" t="s">
        <v>501</v>
      </c>
      <c r="C431" s="67" t="s">
        <v>1065</v>
      </c>
      <c r="D431" s="72" t="s">
        <v>1066</v>
      </c>
      <c r="E431" s="69" t="s">
        <v>1067</v>
      </c>
      <c r="F431" s="67" t="s">
        <v>687</v>
      </c>
      <c r="G431" s="67" t="s">
        <v>204</v>
      </c>
      <c r="H431" s="67" t="s">
        <v>205</v>
      </c>
      <c r="I431" s="67">
        <v>10</v>
      </c>
      <c r="J431" s="67" t="str">
        <f t="shared" si="38"/>
        <v>PICHACANI</v>
      </c>
      <c r="K431" s="67" t="s">
        <v>2173</v>
      </c>
      <c r="L431" s="67" t="str">
        <f>+VLOOKUP(D431,[2]Instituciones!$A$2:$G$1009,7,FALSE)</f>
        <v>Rural</v>
      </c>
      <c r="M431" s="70">
        <f t="shared" si="42"/>
        <v>482.99999999999994</v>
      </c>
      <c r="N431" s="67">
        <f t="shared" si="39"/>
        <v>202</v>
      </c>
      <c r="Q431" s="70">
        <f t="shared" si="40"/>
        <v>420</v>
      </c>
      <c r="S431" s="70">
        <f t="shared" si="41"/>
        <v>62.999999999999943</v>
      </c>
      <c r="T431" s="67">
        <f>VLOOKUP(D431,Hoja1!$G$5:$K$961,5,FALSE)</f>
        <v>10</v>
      </c>
    </row>
    <row r="432" spans="1:20" s="67" customFormat="1">
      <c r="A432" s="66">
        <v>203</v>
      </c>
      <c r="B432" s="67" t="s">
        <v>501</v>
      </c>
      <c r="C432" s="67" t="s">
        <v>505</v>
      </c>
      <c r="D432" s="72" t="s">
        <v>1068</v>
      </c>
      <c r="E432" s="69" t="s">
        <v>1069</v>
      </c>
      <c r="F432" s="67" t="s">
        <v>687</v>
      </c>
      <c r="G432" s="67" t="s">
        <v>204</v>
      </c>
      <c r="H432" s="67" t="s">
        <v>205</v>
      </c>
      <c r="I432" s="67">
        <v>14</v>
      </c>
      <c r="J432" s="67" t="str">
        <f t="shared" si="38"/>
        <v>PICHACANI</v>
      </c>
      <c r="K432" s="67" t="s">
        <v>2173</v>
      </c>
      <c r="L432" s="67" t="str">
        <f>+VLOOKUP(D432,[2]Instituciones!$A$2:$G$1009,7,FALSE)</f>
        <v>Rural</v>
      </c>
      <c r="M432" s="70">
        <f t="shared" si="42"/>
        <v>676.19999999999993</v>
      </c>
      <c r="N432" s="67">
        <f t="shared" si="39"/>
        <v>203</v>
      </c>
      <c r="Q432" s="70">
        <f t="shared" si="40"/>
        <v>588</v>
      </c>
      <c r="S432" s="70">
        <f t="shared" si="41"/>
        <v>88.199999999999932</v>
      </c>
      <c r="T432" s="67">
        <f>VLOOKUP(D432,Hoja1!$G$5:$K$961,5,FALSE)</f>
        <v>14</v>
      </c>
    </row>
    <row r="433" spans="1:20" s="67" customFormat="1">
      <c r="A433" s="66">
        <v>204</v>
      </c>
      <c r="B433" s="67" t="s">
        <v>501</v>
      </c>
      <c r="C433" s="67" t="s">
        <v>1070</v>
      </c>
      <c r="D433" s="72" t="s">
        <v>1071</v>
      </c>
      <c r="E433" s="69" t="s">
        <v>1070</v>
      </c>
      <c r="F433" s="67" t="s">
        <v>687</v>
      </c>
      <c r="G433" s="67" t="s">
        <v>204</v>
      </c>
      <c r="H433" s="67" t="s">
        <v>205</v>
      </c>
      <c r="I433" s="67">
        <v>4</v>
      </c>
      <c r="J433" s="67" t="str">
        <f t="shared" si="38"/>
        <v>PICHACANI</v>
      </c>
      <c r="K433" s="67" t="s">
        <v>2173</v>
      </c>
      <c r="L433" s="67" t="str">
        <f>+VLOOKUP(D433,[2]Instituciones!$A$2:$G$1009,7,FALSE)</f>
        <v>Rural</v>
      </c>
      <c r="M433" s="70">
        <f t="shared" si="42"/>
        <v>193.2</v>
      </c>
      <c r="N433" s="67">
        <f t="shared" si="39"/>
        <v>204</v>
      </c>
      <c r="Q433" s="70">
        <f t="shared" si="40"/>
        <v>168</v>
      </c>
      <c r="S433" s="70">
        <f t="shared" si="41"/>
        <v>25.199999999999989</v>
      </c>
      <c r="T433" s="67">
        <f>VLOOKUP(D433,Hoja1!$G$5:$K$961,5,FALSE)</f>
        <v>4</v>
      </c>
    </row>
    <row r="434" spans="1:20" s="67" customFormat="1">
      <c r="A434" s="66">
        <v>205</v>
      </c>
      <c r="B434" s="67" t="s">
        <v>501</v>
      </c>
      <c r="C434" s="67" t="s">
        <v>1072</v>
      </c>
      <c r="D434" s="72" t="s">
        <v>1073</v>
      </c>
      <c r="E434" s="69" t="s">
        <v>1072</v>
      </c>
      <c r="F434" s="67" t="s">
        <v>687</v>
      </c>
      <c r="G434" s="67" t="s">
        <v>204</v>
      </c>
      <c r="H434" s="67" t="s">
        <v>205</v>
      </c>
      <c r="I434" s="67">
        <v>6</v>
      </c>
      <c r="J434" s="67" t="str">
        <f t="shared" si="38"/>
        <v>PICHACANI</v>
      </c>
      <c r="K434" s="67" t="s">
        <v>2173</v>
      </c>
      <c r="L434" s="67" t="str">
        <f>+VLOOKUP(D434,[2]Instituciones!$A$2:$G$1009,7,FALSE)</f>
        <v>Rural</v>
      </c>
      <c r="M434" s="70">
        <f t="shared" si="42"/>
        <v>289.79999999999995</v>
      </c>
      <c r="N434" s="67">
        <f t="shared" si="39"/>
        <v>205</v>
      </c>
      <c r="Q434" s="70">
        <f t="shared" si="40"/>
        <v>252</v>
      </c>
      <c r="S434" s="70">
        <f t="shared" si="41"/>
        <v>37.799999999999955</v>
      </c>
      <c r="T434" s="67">
        <f>VLOOKUP(D434,Hoja1!$G$5:$K$961,5,FALSE)</f>
        <v>6</v>
      </c>
    </row>
    <row r="435" spans="1:20" s="67" customFormat="1">
      <c r="A435" s="66">
        <v>206</v>
      </c>
      <c r="B435" s="67" t="s">
        <v>501</v>
      </c>
      <c r="C435" s="67" t="s">
        <v>1074</v>
      </c>
      <c r="D435" s="72" t="s">
        <v>1075</v>
      </c>
      <c r="E435" s="69" t="s">
        <v>1076</v>
      </c>
      <c r="F435" s="67" t="s">
        <v>687</v>
      </c>
      <c r="G435" s="67" t="s">
        <v>204</v>
      </c>
      <c r="H435" s="67" t="s">
        <v>205</v>
      </c>
      <c r="I435" s="67">
        <v>7</v>
      </c>
      <c r="J435" s="67" t="str">
        <f t="shared" si="38"/>
        <v>PICHACANI</v>
      </c>
      <c r="K435" s="67" t="s">
        <v>2173</v>
      </c>
      <c r="L435" s="67" t="str">
        <f>+VLOOKUP(D435,[2]Instituciones!$A$2:$G$1009,7,FALSE)</f>
        <v>Rural</v>
      </c>
      <c r="M435" s="70">
        <f t="shared" si="42"/>
        <v>338.09999999999997</v>
      </c>
      <c r="N435" s="67">
        <f t="shared" si="39"/>
        <v>206</v>
      </c>
      <c r="Q435" s="70">
        <f t="shared" si="40"/>
        <v>294</v>
      </c>
      <c r="S435" s="70">
        <f t="shared" si="41"/>
        <v>44.099999999999966</v>
      </c>
      <c r="T435" s="67">
        <f>VLOOKUP(D435,Hoja1!$G$5:$K$961,5,FALSE)</f>
        <v>7</v>
      </c>
    </row>
    <row r="436" spans="1:20" s="67" customFormat="1">
      <c r="A436" s="66">
        <v>207</v>
      </c>
      <c r="B436" s="67" t="s">
        <v>519</v>
      </c>
      <c r="C436" s="67" t="s">
        <v>533</v>
      </c>
      <c r="D436" s="72" t="s">
        <v>1077</v>
      </c>
      <c r="E436" s="69" t="s">
        <v>1078</v>
      </c>
      <c r="F436" s="67" t="s">
        <v>687</v>
      </c>
      <c r="G436" s="67" t="s">
        <v>204</v>
      </c>
      <c r="H436" s="67" t="s">
        <v>205</v>
      </c>
      <c r="I436" s="67">
        <v>10</v>
      </c>
      <c r="J436" s="67" t="str">
        <f t="shared" si="38"/>
        <v>PLATERIA</v>
      </c>
      <c r="K436" s="67" t="s">
        <v>2173</v>
      </c>
      <c r="L436" s="67" t="str">
        <f>+VLOOKUP(D436,[2]Instituciones!$A$2:$G$1009,7,FALSE)</f>
        <v>Rural</v>
      </c>
      <c r="M436" s="70">
        <f t="shared" si="42"/>
        <v>482.99999999999994</v>
      </c>
      <c r="N436" s="67">
        <f t="shared" si="39"/>
        <v>207</v>
      </c>
      <c r="Q436" s="70">
        <f t="shared" si="40"/>
        <v>420</v>
      </c>
      <c r="S436" s="70">
        <f t="shared" si="41"/>
        <v>62.999999999999943</v>
      </c>
      <c r="T436" s="67">
        <f>VLOOKUP(D436,Hoja1!$G$5:$K$961,5,FALSE)</f>
        <v>10</v>
      </c>
    </row>
    <row r="437" spans="1:20" s="67" customFormat="1">
      <c r="A437" s="66">
        <v>208</v>
      </c>
      <c r="B437" s="67" t="s">
        <v>519</v>
      </c>
      <c r="C437" s="67" t="s">
        <v>1079</v>
      </c>
      <c r="D437" s="72" t="s">
        <v>1080</v>
      </c>
      <c r="E437" s="69" t="s">
        <v>1081</v>
      </c>
      <c r="F437" s="67" t="s">
        <v>687</v>
      </c>
      <c r="G437" s="67" t="s">
        <v>204</v>
      </c>
      <c r="H437" s="67" t="s">
        <v>205</v>
      </c>
      <c r="I437" s="67">
        <v>3</v>
      </c>
      <c r="J437" s="67" t="str">
        <f t="shared" si="38"/>
        <v>PLATERIA</v>
      </c>
      <c r="K437" s="67" t="s">
        <v>2173</v>
      </c>
      <c r="L437" s="67" t="str">
        <f>+VLOOKUP(D437,[2]Instituciones!$A$2:$G$1009,7,FALSE)</f>
        <v>Rural</v>
      </c>
      <c r="M437" s="70">
        <f t="shared" si="42"/>
        <v>144.89999999999998</v>
      </c>
      <c r="N437" s="67">
        <f t="shared" si="39"/>
        <v>208</v>
      </c>
      <c r="Q437" s="70">
        <f t="shared" si="40"/>
        <v>126</v>
      </c>
      <c r="S437" s="70">
        <f t="shared" si="41"/>
        <v>18.899999999999977</v>
      </c>
      <c r="T437" s="67">
        <f>VLOOKUP(D437,Hoja1!$G$5:$K$961,5,FALSE)</f>
        <v>3</v>
      </c>
    </row>
    <row r="438" spans="1:20" s="67" customFormat="1">
      <c r="A438" s="66">
        <v>209</v>
      </c>
      <c r="B438" s="67" t="s">
        <v>519</v>
      </c>
      <c r="C438" s="67" t="s">
        <v>742</v>
      </c>
      <c r="D438" s="72" t="s">
        <v>1082</v>
      </c>
      <c r="E438" s="69" t="s">
        <v>1083</v>
      </c>
      <c r="F438" s="67" t="s">
        <v>687</v>
      </c>
      <c r="G438" s="67" t="s">
        <v>204</v>
      </c>
      <c r="H438" s="67" t="s">
        <v>205</v>
      </c>
      <c r="I438" s="67">
        <v>7</v>
      </c>
      <c r="J438" s="67" t="str">
        <f t="shared" si="38"/>
        <v>PLATERIA</v>
      </c>
      <c r="K438" s="67" t="s">
        <v>2173</v>
      </c>
      <c r="L438" s="67" t="str">
        <f>+VLOOKUP(D438,[2]Instituciones!$A$2:$G$1009,7,FALSE)</f>
        <v>Rural</v>
      </c>
      <c r="M438" s="70">
        <f t="shared" si="42"/>
        <v>338.09999999999997</v>
      </c>
      <c r="N438" s="67">
        <f t="shared" si="39"/>
        <v>209</v>
      </c>
      <c r="Q438" s="70">
        <f t="shared" si="40"/>
        <v>294</v>
      </c>
      <c r="S438" s="70">
        <f t="shared" si="41"/>
        <v>44.099999999999966</v>
      </c>
      <c r="T438" s="67">
        <f>VLOOKUP(D438,Hoja1!$G$5:$K$961,5,FALSE)</f>
        <v>7</v>
      </c>
    </row>
    <row r="439" spans="1:20" s="67" customFormat="1">
      <c r="A439" s="66">
        <v>210</v>
      </c>
      <c r="B439" s="67" t="s">
        <v>519</v>
      </c>
      <c r="C439" s="67" t="s">
        <v>1084</v>
      </c>
      <c r="D439" s="72" t="s">
        <v>1085</v>
      </c>
      <c r="E439" s="69" t="s">
        <v>1084</v>
      </c>
      <c r="F439" s="67" t="s">
        <v>687</v>
      </c>
      <c r="G439" s="67" t="s">
        <v>204</v>
      </c>
      <c r="H439" s="67" t="s">
        <v>205</v>
      </c>
      <c r="I439" s="67">
        <v>4</v>
      </c>
      <c r="J439" s="67" t="str">
        <f t="shared" si="38"/>
        <v>PLATERIA</v>
      </c>
      <c r="K439" s="67" t="s">
        <v>2173</v>
      </c>
      <c r="L439" s="67" t="str">
        <f>+VLOOKUP(D439,[2]Instituciones!$A$2:$G$1009,7,FALSE)</f>
        <v>Rural</v>
      </c>
      <c r="M439" s="70">
        <f t="shared" si="42"/>
        <v>193.2</v>
      </c>
      <c r="N439" s="67">
        <f t="shared" si="39"/>
        <v>210</v>
      </c>
      <c r="Q439" s="70">
        <f t="shared" si="40"/>
        <v>168</v>
      </c>
      <c r="S439" s="70">
        <f t="shared" si="41"/>
        <v>25.199999999999989</v>
      </c>
      <c r="T439" s="67">
        <f>VLOOKUP(D439,Hoja1!$G$5:$K$961,5,FALSE)</f>
        <v>4</v>
      </c>
    </row>
    <row r="440" spans="1:20" s="67" customFormat="1">
      <c r="A440" s="66">
        <v>211</v>
      </c>
      <c r="B440" s="67" t="s">
        <v>519</v>
      </c>
      <c r="C440" s="67" t="s">
        <v>1086</v>
      </c>
      <c r="D440" s="72" t="s">
        <v>1087</v>
      </c>
      <c r="E440" s="69" t="s">
        <v>1086</v>
      </c>
      <c r="F440" s="67" t="s">
        <v>687</v>
      </c>
      <c r="G440" s="67" t="s">
        <v>204</v>
      </c>
      <c r="H440" s="67" t="s">
        <v>205</v>
      </c>
      <c r="I440" s="67">
        <v>12</v>
      </c>
      <c r="J440" s="67" t="str">
        <f t="shared" si="38"/>
        <v>PLATERIA</v>
      </c>
      <c r="K440" s="67" t="s">
        <v>2173</v>
      </c>
      <c r="L440" s="67" t="str">
        <f>+VLOOKUP(D440,[2]Instituciones!$A$2:$G$1009,7,FALSE)</f>
        <v>Rural</v>
      </c>
      <c r="M440" s="70">
        <f t="shared" si="42"/>
        <v>579.59999999999991</v>
      </c>
      <c r="N440" s="67">
        <f t="shared" si="39"/>
        <v>211</v>
      </c>
      <c r="Q440" s="70">
        <f t="shared" si="40"/>
        <v>504</v>
      </c>
      <c r="S440" s="70">
        <f t="shared" si="41"/>
        <v>75.599999999999909</v>
      </c>
      <c r="T440" s="67">
        <f>VLOOKUP(D440,Hoja1!$G$5:$K$961,5,FALSE)</f>
        <v>12</v>
      </c>
    </row>
    <row r="441" spans="1:20" s="67" customFormat="1">
      <c r="A441" s="66">
        <v>212</v>
      </c>
      <c r="B441" s="67" t="s">
        <v>519</v>
      </c>
      <c r="C441" s="67" t="s">
        <v>1088</v>
      </c>
      <c r="D441" s="72" t="s">
        <v>1089</v>
      </c>
      <c r="E441" s="69" t="s">
        <v>1088</v>
      </c>
      <c r="F441" s="67" t="s">
        <v>687</v>
      </c>
      <c r="G441" s="67" t="s">
        <v>204</v>
      </c>
      <c r="H441" s="67" t="s">
        <v>205</v>
      </c>
      <c r="I441" s="67">
        <v>2</v>
      </c>
      <c r="J441" s="67" t="str">
        <f t="shared" si="38"/>
        <v>PLATERIA</v>
      </c>
      <c r="K441" s="67" t="s">
        <v>2173</v>
      </c>
      <c r="L441" s="67" t="str">
        <f>+VLOOKUP(D441,[2]Instituciones!$A$2:$G$1009,7,FALSE)</f>
        <v>Rural</v>
      </c>
      <c r="M441" s="70">
        <f t="shared" si="42"/>
        <v>96.6</v>
      </c>
      <c r="N441" s="67">
        <f t="shared" si="39"/>
        <v>212</v>
      </c>
      <c r="Q441" s="70">
        <f t="shared" si="40"/>
        <v>84</v>
      </c>
      <c r="S441" s="70">
        <f t="shared" si="41"/>
        <v>12.599999999999994</v>
      </c>
      <c r="T441" s="67">
        <f>VLOOKUP(D441,Hoja1!$G$5:$K$961,5,FALSE)</f>
        <v>2</v>
      </c>
    </row>
    <row r="442" spans="1:20" s="67" customFormat="1">
      <c r="A442" s="66">
        <v>213</v>
      </c>
      <c r="B442" s="67" t="s">
        <v>519</v>
      </c>
      <c r="C442" s="67" t="s">
        <v>1090</v>
      </c>
      <c r="D442" s="72" t="s">
        <v>1091</v>
      </c>
      <c r="E442" s="69" t="s">
        <v>1092</v>
      </c>
      <c r="F442" s="67" t="s">
        <v>687</v>
      </c>
      <c r="G442" s="67" t="s">
        <v>204</v>
      </c>
      <c r="H442" s="67" t="s">
        <v>205</v>
      </c>
      <c r="I442" s="67">
        <v>3</v>
      </c>
      <c r="J442" s="67" t="str">
        <f t="shared" si="38"/>
        <v>PLATERIA</v>
      </c>
      <c r="K442" s="67" t="s">
        <v>2173</v>
      </c>
      <c r="L442" s="67" t="str">
        <f>+VLOOKUP(D442,[2]Instituciones!$A$2:$G$1009,7,FALSE)</f>
        <v>Rural</v>
      </c>
      <c r="M442" s="70">
        <f t="shared" si="42"/>
        <v>144.89999999999998</v>
      </c>
      <c r="N442" s="67">
        <f t="shared" si="39"/>
        <v>213</v>
      </c>
      <c r="Q442" s="70">
        <f t="shared" si="40"/>
        <v>126</v>
      </c>
      <c r="S442" s="70">
        <f t="shared" si="41"/>
        <v>18.899999999999977</v>
      </c>
      <c r="T442" s="67">
        <f>VLOOKUP(D442,Hoja1!$G$5:$K$961,5,FALSE)</f>
        <v>3</v>
      </c>
    </row>
    <row r="443" spans="1:20" s="67" customFormat="1">
      <c r="A443" s="66">
        <v>214</v>
      </c>
      <c r="B443" s="67" t="s">
        <v>519</v>
      </c>
      <c r="C443" s="67" t="s">
        <v>533</v>
      </c>
      <c r="D443" s="72" t="s">
        <v>1093</v>
      </c>
      <c r="E443" s="69" t="s">
        <v>1094</v>
      </c>
      <c r="F443" s="67" t="s">
        <v>687</v>
      </c>
      <c r="G443" s="67" t="s">
        <v>204</v>
      </c>
      <c r="H443" s="67" t="s">
        <v>205</v>
      </c>
      <c r="I443" s="67">
        <v>10</v>
      </c>
      <c r="J443" s="67" t="str">
        <f t="shared" si="38"/>
        <v>PLATERIA</v>
      </c>
      <c r="K443" s="67" t="s">
        <v>2173</v>
      </c>
      <c r="L443" s="67" t="str">
        <f>+VLOOKUP(D443,[2]Instituciones!$A$2:$G$1009,7,FALSE)</f>
        <v>Rural</v>
      </c>
      <c r="M443" s="70">
        <f t="shared" si="42"/>
        <v>482.99999999999994</v>
      </c>
      <c r="N443" s="67">
        <f t="shared" si="39"/>
        <v>214</v>
      </c>
      <c r="Q443" s="70">
        <f t="shared" si="40"/>
        <v>420</v>
      </c>
      <c r="S443" s="70">
        <f t="shared" si="41"/>
        <v>62.999999999999943</v>
      </c>
      <c r="T443" s="67">
        <f>VLOOKUP(D443,Hoja1!$G$5:$K$961,5,FALSE)</f>
        <v>10</v>
      </c>
    </row>
    <row r="444" spans="1:20" s="67" customFormat="1">
      <c r="A444" s="66">
        <v>215</v>
      </c>
      <c r="B444" s="67" t="s">
        <v>519</v>
      </c>
      <c r="C444" s="67" t="s">
        <v>1095</v>
      </c>
      <c r="D444" s="72" t="s">
        <v>1096</v>
      </c>
      <c r="E444" s="69" t="s">
        <v>1095</v>
      </c>
      <c r="F444" s="67" t="s">
        <v>687</v>
      </c>
      <c r="G444" s="67" t="s">
        <v>204</v>
      </c>
      <c r="H444" s="67" t="s">
        <v>205</v>
      </c>
      <c r="I444" s="67">
        <v>4</v>
      </c>
      <c r="J444" s="67" t="str">
        <f t="shared" si="38"/>
        <v>PLATERIA</v>
      </c>
      <c r="K444" s="67" t="s">
        <v>2173</v>
      </c>
      <c r="L444" s="67" t="str">
        <f>+VLOOKUP(D444,[2]Instituciones!$A$2:$G$1009,7,FALSE)</f>
        <v>Rural</v>
      </c>
      <c r="M444" s="70">
        <f t="shared" si="42"/>
        <v>193.2</v>
      </c>
      <c r="N444" s="67">
        <f t="shared" si="39"/>
        <v>215</v>
      </c>
      <c r="Q444" s="70">
        <f t="shared" si="40"/>
        <v>168</v>
      </c>
      <c r="S444" s="70">
        <f t="shared" si="41"/>
        <v>25.199999999999989</v>
      </c>
      <c r="T444" s="67">
        <f>VLOOKUP(D444,Hoja1!$G$5:$K$961,5,FALSE)</f>
        <v>4</v>
      </c>
    </row>
    <row r="445" spans="1:20" s="67" customFormat="1">
      <c r="A445" s="66">
        <v>216</v>
      </c>
      <c r="B445" s="67" t="s">
        <v>519</v>
      </c>
      <c r="C445" s="67" t="s">
        <v>530</v>
      </c>
      <c r="D445" s="72" t="s">
        <v>1097</v>
      </c>
      <c r="E445" s="69" t="s">
        <v>1098</v>
      </c>
      <c r="F445" s="67" t="s">
        <v>687</v>
      </c>
      <c r="G445" s="67" t="s">
        <v>204</v>
      </c>
      <c r="H445" s="67" t="s">
        <v>205</v>
      </c>
      <c r="I445" s="67">
        <v>3</v>
      </c>
      <c r="J445" s="67" t="str">
        <f t="shared" si="38"/>
        <v>PLATERIA</v>
      </c>
      <c r="K445" s="67" t="s">
        <v>2173</v>
      </c>
      <c r="L445" s="67" t="str">
        <f>+VLOOKUP(D445,[2]Instituciones!$A$2:$G$1009,7,FALSE)</f>
        <v>Rural</v>
      </c>
      <c r="M445" s="70">
        <f t="shared" si="42"/>
        <v>144.89999999999998</v>
      </c>
      <c r="N445" s="67">
        <f t="shared" si="39"/>
        <v>216</v>
      </c>
      <c r="Q445" s="70">
        <f t="shared" si="40"/>
        <v>126</v>
      </c>
      <c r="S445" s="70">
        <f t="shared" si="41"/>
        <v>18.899999999999977</v>
      </c>
      <c r="T445" s="67">
        <f>VLOOKUP(D445,Hoja1!$G$5:$K$961,5,FALSE)</f>
        <v>3</v>
      </c>
    </row>
    <row r="446" spans="1:20" s="67" customFormat="1">
      <c r="A446" s="66">
        <v>217</v>
      </c>
      <c r="B446" s="67" t="s">
        <v>519</v>
      </c>
      <c r="C446" s="67" t="s">
        <v>1099</v>
      </c>
      <c r="D446" s="72" t="s">
        <v>1100</v>
      </c>
      <c r="E446" s="69" t="s">
        <v>925</v>
      </c>
      <c r="F446" s="67" t="s">
        <v>687</v>
      </c>
      <c r="G446" s="67" t="s">
        <v>204</v>
      </c>
      <c r="H446" s="67" t="s">
        <v>205</v>
      </c>
      <c r="I446" s="67">
        <v>9</v>
      </c>
      <c r="J446" s="67" t="str">
        <f t="shared" si="38"/>
        <v>PLATERIA</v>
      </c>
      <c r="K446" s="67" t="s">
        <v>2173</v>
      </c>
      <c r="L446" s="67" t="str">
        <f>+VLOOKUP(D446,[2]Instituciones!$A$2:$G$1009,7,FALSE)</f>
        <v>Rural</v>
      </c>
      <c r="M446" s="70">
        <f t="shared" si="42"/>
        <v>434.7</v>
      </c>
      <c r="N446" s="67">
        <f t="shared" si="39"/>
        <v>217</v>
      </c>
      <c r="Q446" s="70">
        <f t="shared" si="40"/>
        <v>378</v>
      </c>
      <c r="S446" s="70">
        <f t="shared" si="41"/>
        <v>56.699999999999989</v>
      </c>
      <c r="T446" s="67">
        <f>VLOOKUP(D446,Hoja1!$G$5:$K$961,5,FALSE)</f>
        <v>9</v>
      </c>
    </row>
    <row r="447" spans="1:20" s="67" customFormat="1">
      <c r="A447" s="66">
        <v>218</v>
      </c>
      <c r="B447" s="67" t="s">
        <v>519</v>
      </c>
      <c r="C447" s="67" t="s">
        <v>1101</v>
      </c>
      <c r="D447" s="72" t="s">
        <v>1102</v>
      </c>
      <c r="E447" s="69" t="s">
        <v>1101</v>
      </c>
      <c r="F447" s="67" t="s">
        <v>687</v>
      </c>
      <c r="G447" s="67" t="s">
        <v>204</v>
      </c>
      <c r="H447" s="67" t="s">
        <v>205</v>
      </c>
      <c r="I447" s="67" t="e">
        <v>#N/A</v>
      </c>
      <c r="J447" s="67" t="str">
        <f t="shared" si="38"/>
        <v>PLATERIA</v>
      </c>
      <c r="K447" s="67" t="s">
        <v>2173</v>
      </c>
      <c r="L447" s="67" t="str">
        <f>+VLOOKUP(D447,[2]Instituciones!$A$2:$G$1009,7,FALSE)</f>
        <v>Rural</v>
      </c>
      <c r="M447" s="70" t="e">
        <f t="shared" si="42"/>
        <v>#N/A</v>
      </c>
      <c r="N447" s="67">
        <f t="shared" si="39"/>
        <v>218</v>
      </c>
      <c r="Q447" s="70" t="e">
        <f t="shared" si="40"/>
        <v>#N/A</v>
      </c>
      <c r="S447" s="70" t="e">
        <f t="shared" si="41"/>
        <v>#N/A</v>
      </c>
      <c r="T447" s="67" t="e">
        <f>VLOOKUP(D447,Hoja1!$G$5:$K$961,5,FALSE)</f>
        <v>#N/A</v>
      </c>
    </row>
    <row r="448" spans="1:20" s="67" customFormat="1">
      <c r="A448" s="66">
        <v>219</v>
      </c>
      <c r="B448" s="67" t="s">
        <v>519</v>
      </c>
      <c r="C448" s="67" t="s">
        <v>525</v>
      </c>
      <c r="D448" s="72" t="s">
        <v>1103</v>
      </c>
      <c r="E448" s="69" t="s">
        <v>525</v>
      </c>
      <c r="F448" s="67" t="s">
        <v>687</v>
      </c>
      <c r="G448" s="67" t="s">
        <v>204</v>
      </c>
      <c r="H448" s="67" t="s">
        <v>205</v>
      </c>
      <c r="I448" s="67">
        <v>8</v>
      </c>
      <c r="J448" s="67" t="str">
        <f t="shared" si="38"/>
        <v>PLATERIA</v>
      </c>
      <c r="K448" s="67" t="s">
        <v>2173</v>
      </c>
      <c r="L448" s="67" t="str">
        <f>+VLOOKUP(D448,[2]Instituciones!$A$2:$G$1009,7,FALSE)</f>
        <v>Rural</v>
      </c>
      <c r="M448" s="70">
        <f t="shared" si="42"/>
        <v>386.4</v>
      </c>
      <c r="N448" s="67">
        <f t="shared" si="39"/>
        <v>219</v>
      </c>
      <c r="Q448" s="70">
        <f t="shared" si="40"/>
        <v>336</v>
      </c>
      <c r="S448" s="70">
        <f t="shared" si="41"/>
        <v>50.399999999999977</v>
      </c>
      <c r="T448" s="67">
        <f>VLOOKUP(D448,Hoja1!$G$5:$K$961,5,FALSE)</f>
        <v>8</v>
      </c>
    </row>
    <row r="449" spans="1:20" s="67" customFormat="1">
      <c r="A449" s="66">
        <v>220</v>
      </c>
      <c r="B449" s="67" t="s">
        <v>519</v>
      </c>
      <c r="C449" s="67" t="s">
        <v>1104</v>
      </c>
      <c r="D449" s="72" t="s">
        <v>1105</v>
      </c>
      <c r="E449" s="69" t="s">
        <v>1104</v>
      </c>
      <c r="F449" s="67" t="s">
        <v>687</v>
      </c>
      <c r="G449" s="67" t="s">
        <v>204</v>
      </c>
      <c r="H449" s="67" t="s">
        <v>205</v>
      </c>
      <c r="I449" s="67">
        <v>10</v>
      </c>
      <c r="J449" s="67" t="str">
        <f t="shared" si="38"/>
        <v>PLATERIA</v>
      </c>
      <c r="K449" s="67" t="s">
        <v>2173</v>
      </c>
      <c r="L449" s="67" t="str">
        <f>+VLOOKUP(D449,[2]Instituciones!$A$2:$G$1009,7,FALSE)</f>
        <v>Rural</v>
      </c>
      <c r="M449" s="70">
        <f t="shared" si="42"/>
        <v>482.99999999999994</v>
      </c>
      <c r="N449" s="67">
        <f t="shared" si="39"/>
        <v>220</v>
      </c>
      <c r="Q449" s="70">
        <f t="shared" si="40"/>
        <v>420</v>
      </c>
      <c r="S449" s="70">
        <f t="shared" si="41"/>
        <v>62.999999999999943</v>
      </c>
      <c r="T449" s="67">
        <f>VLOOKUP(D449,Hoja1!$G$5:$K$961,5,FALSE)</f>
        <v>10</v>
      </c>
    </row>
    <row r="450" spans="1:20" s="67" customFormat="1">
      <c r="A450" s="66">
        <v>221</v>
      </c>
      <c r="B450" s="67" t="s">
        <v>519</v>
      </c>
      <c r="C450" s="67" t="s">
        <v>1106</v>
      </c>
      <c r="D450" s="72" t="s">
        <v>1107</v>
      </c>
      <c r="E450" s="69" t="s">
        <v>1106</v>
      </c>
      <c r="F450" s="67" t="s">
        <v>687</v>
      </c>
      <c r="G450" s="67" t="s">
        <v>204</v>
      </c>
      <c r="H450" s="67" t="s">
        <v>205</v>
      </c>
      <c r="I450" s="67">
        <v>6</v>
      </c>
      <c r="J450" s="67" t="str">
        <f t="shared" si="38"/>
        <v>PLATERIA</v>
      </c>
      <c r="K450" s="67" t="s">
        <v>2173</v>
      </c>
      <c r="L450" s="67" t="str">
        <f>+VLOOKUP(D450,[2]Instituciones!$A$2:$G$1009,7,FALSE)</f>
        <v>Rural</v>
      </c>
      <c r="M450" s="70">
        <f t="shared" si="42"/>
        <v>289.79999999999995</v>
      </c>
      <c r="N450" s="67">
        <f t="shared" si="39"/>
        <v>221</v>
      </c>
      <c r="Q450" s="70">
        <f t="shared" si="40"/>
        <v>252</v>
      </c>
      <c r="S450" s="70">
        <f t="shared" si="41"/>
        <v>37.799999999999955</v>
      </c>
      <c r="T450" s="67">
        <f>VLOOKUP(D450,Hoja1!$G$5:$K$961,5,FALSE)</f>
        <v>6</v>
      </c>
    </row>
    <row r="451" spans="1:20" s="67" customFormat="1">
      <c r="A451" s="66">
        <v>222</v>
      </c>
      <c r="B451" s="67" t="s">
        <v>519</v>
      </c>
      <c r="C451" s="67" t="s">
        <v>1108</v>
      </c>
      <c r="D451" s="72" t="s">
        <v>1109</v>
      </c>
      <c r="E451" s="69" t="s">
        <v>1108</v>
      </c>
      <c r="F451" s="67" t="s">
        <v>687</v>
      </c>
      <c r="G451" s="67" t="s">
        <v>204</v>
      </c>
      <c r="H451" s="67" t="s">
        <v>205</v>
      </c>
      <c r="I451" s="67">
        <v>4</v>
      </c>
      <c r="J451" s="67" t="str">
        <f t="shared" ref="J451:J514" si="43">+B451</f>
        <v>PLATERIA</v>
      </c>
      <c r="K451" s="67" t="s">
        <v>2173</v>
      </c>
      <c r="L451" s="67" t="str">
        <f>+VLOOKUP(D451,[2]Instituciones!$A$2:$G$1009,7,FALSE)</f>
        <v>Rural</v>
      </c>
      <c r="M451" s="70">
        <f t="shared" si="42"/>
        <v>193.2</v>
      </c>
      <c r="N451" s="67">
        <f t="shared" ref="N451:N514" si="44">+A451</f>
        <v>222</v>
      </c>
      <c r="Q451" s="70">
        <f t="shared" ref="Q451:Q514" si="45">+IF(K451="Rural",I451*2*12,IF(K451="Rural 1",I451*3.5*12,IF(K451="Rural 2",I451*3*12,IF(K451="Rural 3",I451*2.5*12,IF(K451="Urbana",I451*1.3*12,IF(K451="Urbana 1",I451*1.4*12,0))))))</f>
        <v>168</v>
      </c>
      <c r="S451" s="70">
        <f t="shared" ref="S451:S514" si="46">+M451-Q451</f>
        <v>25.199999999999989</v>
      </c>
      <c r="T451" s="67">
        <f>VLOOKUP(D451,Hoja1!$G$5:$K$961,5,FALSE)</f>
        <v>4</v>
      </c>
    </row>
    <row r="452" spans="1:20" s="67" customFormat="1">
      <c r="A452" s="66">
        <v>223</v>
      </c>
      <c r="B452" s="67" t="s">
        <v>180</v>
      </c>
      <c r="C452" s="67" t="s">
        <v>198</v>
      </c>
      <c r="D452" s="72" t="s">
        <v>1110</v>
      </c>
      <c r="E452" s="69" t="s">
        <v>1111</v>
      </c>
      <c r="F452" s="67" t="s">
        <v>687</v>
      </c>
      <c r="G452" s="67" t="s">
        <v>204</v>
      </c>
      <c r="H452" s="67" t="s">
        <v>205</v>
      </c>
      <c r="I452" s="67">
        <v>10</v>
      </c>
      <c r="J452" s="67" t="str">
        <f t="shared" si="43"/>
        <v>PUNO</v>
      </c>
      <c r="K452" s="67" t="s">
        <v>183</v>
      </c>
      <c r="L452" s="67" t="str">
        <f>+VLOOKUP(D452,[2]Instituciones!$A$2:$G$1009,7,FALSE)</f>
        <v>Urbana</v>
      </c>
      <c r="M452" s="70">
        <f t="shared" si="42"/>
        <v>180.95999999999998</v>
      </c>
      <c r="N452" s="67">
        <f t="shared" si="44"/>
        <v>223</v>
      </c>
      <c r="Q452" s="70">
        <f t="shared" si="45"/>
        <v>156</v>
      </c>
      <c r="S452" s="70">
        <f t="shared" si="46"/>
        <v>24.95999999999998</v>
      </c>
      <c r="T452" s="67">
        <f>VLOOKUP(D452,Hoja1!$G$5:$K$961,5,FALSE)</f>
        <v>10</v>
      </c>
    </row>
    <row r="453" spans="1:20" s="67" customFormat="1">
      <c r="A453" s="66">
        <v>224</v>
      </c>
      <c r="B453" s="67" t="s">
        <v>180</v>
      </c>
      <c r="C453" s="67" t="s">
        <v>180</v>
      </c>
      <c r="D453" s="72" t="s">
        <v>1112</v>
      </c>
      <c r="E453" s="69" t="s">
        <v>1113</v>
      </c>
      <c r="F453" s="67" t="s">
        <v>687</v>
      </c>
      <c r="G453" s="67" t="s">
        <v>204</v>
      </c>
      <c r="H453" s="67" t="s">
        <v>205</v>
      </c>
      <c r="I453" s="67">
        <v>9</v>
      </c>
      <c r="J453" s="67" t="str">
        <f t="shared" si="43"/>
        <v>PUNO</v>
      </c>
      <c r="K453" s="67" t="s">
        <v>183</v>
      </c>
      <c r="L453" s="67" t="str">
        <f>+VLOOKUP(D453,[2]Instituciones!$A$2:$G$1009,7,FALSE)</f>
        <v>Urbana</v>
      </c>
      <c r="M453" s="70">
        <f t="shared" si="42"/>
        <v>162.864</v>
      </c>
      <c r="N453" s="67">
        <f t="shared" si="44"/>
        <v>224</v>
      </c>
      <c r="Q453" s="70">
        <f t="shared" si="45"/>
        <v>140.4</v>
      </c>
      <c r="S453" s="70">
        <f t="shared" si="46"/>
        <v>22.463999999999999</v>
      </c>
      <c r="T453" s="67">
        <f>VLOOKUP(D453,Hoja1!$G$5:$K$961,5,FALSE)</f>
        <v>9</v>
      </c>
    </row>
    <row r="454" spans="1:20" s="67" customFormat="1">
      <c r="A454" s="66">
        <v>225</v>
      </c>
      <c r="B454" s="67" t="s">
        <v>180</v>
      </c>
      <c r="C454" s="67" t="s">
        <v>1113</v>
      </c>
      <c r="D454" s="72" t="s">
        <v>1114</v>
      </c>
      <c r="E454" s="69" t="s">
        <v>1113</v>
      </c>
      <c r="F454" s="67" t="s">
        <v>687</v>
      </c>
      <c r="G454" s="67" t="s">
        <v>204</v>
      </c>
      <c r="H454" s="67" t="s">
        <v>205</v>
      </c>
      <c r="I454" s="67">
        <v>11</v>
      </c>
      <c r="J454" s="67" t="str">
        <f t="shared" si="43"/>
        <v>PUNO</v>
      </c>
      <c r="K454" s="67" t="s">
        <v>183</v>
      </c>
      <c r="L454" s="67" t="str">
        <f>+VLOOKUP(D454,[2]Instituciones!$A$2:$G$1009,7,FALSE)</f>
        <v>Urbana</v>
      </c>
      <c r="M454" s="70">
        <f t="shared" si="42"/>
        <v>199.05600000000001</v>
      </c>
      <c r="N454" s="67">
        <f t="shared" si="44"/>
        <v>225</v>
      </c>
      <c r="Q454" s="70">
        <f t="shared" si="45"/>
        <v>171.60000000000002</v>
      </c>
      <c r="S454" s="70">
        <f t="shared" si="46"/>
        <v>27.455999999999989</v>
      </c>
      <c r="T454" s="67">
        <f>VLOOKUP(D454,Hoja1!$G$5:$K$961,5,FALSE)</f>
        <v>11</v>
      </c>
    </row>
    <row r="455" spans="1:20" s="67" customFormat="1">
      <c r="A455" s="66">
        <v>226</v>
      </c>
      <c r="B455" s="67" t="s">
        <v>180</v>
      </c>
      <c r="C455" s="67" t="s">
        <v>1113</v>
      </c>
      <c r="D455" s="72" t="s">
        <v>1115</v>
      </c>
      <c r="E455" s="69" t="s">
        <v>1116</v>
      </c>
      <c r="F455" s="67" t="s">
        <v>687</v>
      </c>
      <c r="G455" s="67" t="s">
        <v>204</v>
      </c>
      <c r="H455" s="67" t="s">
        <v>205</v>
      </c>
      <c r="I455" s="67">
        <v>10</v>
      </c>
      <c r="J455" s="67" t="str">
        <f t="shared" si="43"/>
        <v>PUNO</v>
      </c>
      <c r="K455" s="67" t="s">
        <v>183</v>
      </c>
      <c r="L455" s="67" t="str">
        <f>+VLOOKUP(D455,[2]Instituciones!$A$2:$G$1009,7,FALSE)</f>
        <v>Urbana</v>
      </c>
      <c r="M455" s="70">
        <f t="shared" si="42"/>
        <v>180.95999999999998</v>
      </c>
      <c r="N455" s="67">
        <f t="shared" si="44"/>
        <v>226</v>
      </c>
      <c r="Q455" s="70">
        <f t="shared" si="45"/>
        <v>156</v>
      </c>
      <c r="S455" s="70">
        <f t="shared" si="46"/>
        <v>24.95999999999998</v>
      </c>
      <c r="T455" s="67">
        <f>VLOOKUP(D455,Hoja1!$G$5:$K$961,5,FALSE)</f>
        <v>10</v>
      </c>
    </row>
    <row r="456" spans="1:20" s="67" customFormat="1">
      <c r="A456" s="66">
        <v>227</v>
      </c>
      <c r="B456" s="67" t="s">
        <v>180</v>
      </c>
      <c r="C456" s="67" t="s">
        <v>1117</v>
      </c>
      <c r="D456" s="72" t="s">
        <v>1118</v>
      </c>
      <c r="E456" s="69" t="s">
        <v>1117</v>
      </c>
      <c r="F456" s="67" t="s">
        <v>687</v>
      </c>
      <c r="G456" s="67" t="s">
        <v>204</v>
      </c>
      <c r="H456" s="67" t="s">
        <v>205</v>
      </c>
      <c r="I456" s="67">
        <v>14</v>
      </c>
      <c r="J456" s="67" t="str">
        <f t="shared" si="43"/>
        <v>PUNO</v>
      </c>
      <c r="K456" s="67" t="s">
        <v>183</v>
      </c>
      <c r="L456" s="67" t="str">
        <f>+VLOOKUP(D456,[2]Instituciones!$A$2:$G$1009,7,FALSE)</f>
        <v>Urbana</v>
      </c>
      <c r="M456" s="70">
        <f t="shared" si="42"/>
        <v>253.34399999999997</v>
      </c>
      <c r="N456" s="67">
        <f t="shared" si="44"/>
        <v>227</v>
      </c>
      <c r="Q456" s="70">
        <f t="shared" si="45"/>
        <v>218.39999999999998</v>
      </c>
      <c r="S456" s="70">
        <f t="shared" si="46"/>
        <v>34.943999999999988</v>
      </c>
      <c r="T456" s="67">
        <f>VLOOKUP(D456,Hoja1!$G$5:$K$961,5,FALSE)</f>
        <v>14</v>
      </c>
    </row>
    <row r="457" spans="1:20" s="67" customFormat="1">
      <c r="A457" s="66">
        <v>228</v>
      </c>
      <c r="B457" s="67" t="s">
        <v>180</v>
      </c>
      <c r="C457" s="67" t="s">
        <v>581</v>
      </c>
      <c r="D457" s="72" t="s">
        <v>1119</v>
      </c>
      <c r="E457" s="69" t="s">
        <v>474</v>
      </c>
      <c r="F457" s="67" t="s">
        <v>687</v>
      </c>
      <c r="G457" s="67" t="s">
        <v>204</v>
      </c>
      <c r="H457" s="67" t="s">
        <v>205</v>
      </c>
      <c r="I457" s="67">
        <v>8</v>
      </c>
      <c r="J457" s="67" t="str">
        <f t="shared" si="43"/>
        <v>PUNO</v>
      </c>
      <c r="K457" s="67" t="s">
        <v>183</v>
      </c>
      <c r="L457" s="67" t="str">
        <f>+VLOOKUP(D457,[2]Instituciones!$A$2:$G$1009,7,FALSE)</f>
        <v>Urbana</v>
      </c>
      <c r="M457" s="70">
        <f t="shared" ref="M457:M520" si="47">IF(F457="Inicial  Prog No Escolariz",IF(K457="Rural 1",Q457*1.15,Q457*1.16),IF(AND(Q457&gt;=0,Q457&lt;=100),Q457+150,IF(AND(Q457&gt;=101.01,Q457&lt;=4391),Q457+140,IF(AND(Q457&gt;=4391.01,Q457&lt;=5160), Q457+130,IF(AND(Q457&gt;=5160.01,Q457&lt;=6911), Q457+110,IF(AND(Q457&gt;=6911.01,Q457&lt;=10080), Q457+90,IF(AND(Q457&gt;=1080.01,Q457&lt;=15582), Q457+85,IF(AND(Q457&gt;=15582.01,Q457&lt;=26000), Q457+80,IF(AND(Q457&gt;=26000.01, Q457&lt;=30000), Q457+50,IF(Q457&gt;=30000.01,Q457+40, "No ha ingresado datos válidos"))))))))))</f>
        <v>144.768</v>
      </c>
      <c r="N457" s="67">
        <f t="shared" si="44"/>
        <v>228</v>
      </c>
      <c r="Q457" s="70">
        <f t="shared" si="45"/>
        <v>124.80000000000001</v>
      </c>
      <c r="S457" s="70">
        <f t="shared" si="46"/>
        <v>19.967999999999989</v>
      </c>
      <c r="T457" s="67">
        <f>VLOOKUP(D457,Hoja1!$G$5:$K$961,5,FALSE)</f>
        <v>8</v>
      </c>
    </row>
    <row r="458" spans="1:20" s="67" customFormat="1">
      <c r="A458" s="66">
        <v>229</v>
      </c>
      <c r="B458" s="67" t="s">
        <v>180</v>
      </c>
      <c r="C458" s="67" t="s">
        <v>559</v>
      </c>
      <c r="D458" s="72" t="s">
        <v>1120</v>
      </c>
      <c r="E458" s="69" t="s">
        <v>581</v>
      </c>
      <c r="F458" s="67" t="s">
        <v>687</v>
      </c>
      <c r="G458" s="67" t="s">
        <v>204</v>
      </c>
      <c r="H458" s="67" t="s">
        <v>205</v>
      </c>
      <c r="I458" s="67">
        <v>9</v>
      </c>
      <c r="J458" s="67" t="str">
        <f t="shared" si="43"/>
        <v>PUNO</v>
      </c>
      <c r="K458" s="67" t="s">
        <v>183</v>
      </c>
      <c r="L458" s="67" t="str">
        <f>+VLOOKUP(D458,[2]Instituciones!$A$2:$G$1009,7,FALSE)</f>
        <v>Urbana</v>
      </c>
      <c r="M458" s="70">
        <f t="shared" si="47"/>
        <v>162.864</v>
      </c>
      <c r="N458" s="67">
        <f t="shared" si="44"/>
        <v>229</v>
      </c>
      <c r="Q458" s="70">
        <f t="shared" si="45"/>
        <v>140.4</v>
      </c>
      <c r="S458" s="70">
        <f t="shared" si="46"/>
        <v>22.463999999999999</v>
      </c>
      <c r="T458" s="67">
        <f>VLOOKUP(D458,Hoja1!$G$5:$K$961,5,FALSE)</f>
        <v>9</v>
      </c>
    </row>
    <row r="459" spans="1:20" s="67" customFormat="1">
      <c r="A459" s="66">
        <v>230</v>
      </c>
      <c r="B459" s="67" t="s">
        <v>180</v>
      </c>
      <c r="C459" s="67" t="s">
        <v>180</v>
      </c>
      <c r="D459" s="72" t="s">
        <v>1121</v>
      </c>
      <c r="E459" s="69" t="s">
        <v>631</v>
      </c>
      <c r="F459" s="67" t="s">
        <v>687</v>
      </c>
      <c r="G459" s="67" t="s">
        <v>204</v>
      </c>
      <c r="H459" s="67" t="s">
        <v>205</v>
      </c>
      <c r="I459" s="67">
        <v>11</v>
      </c>
      <c r="J459" s="67" t="str">
        <f t="shared" si="43"/>
        <v>PUNO</v>
      </c>
      <c r="K459" s="67" t="s">
        <v>183</v>
      </c>
      <c r="L459" s="67" t="str">
        <f>+VLOOKUP(D459,[2]Instituciones!$A$2:$G$1009,7,FALSE)</f>
        <v>Urbana</v>
      </c>
      <c r="M459" s="70">
        <f t="shared" si="47"/>
        <v>199.05600000000001</v>
      </c>
      <c r="N459" s="67">
        <f t="shared" si="44"/>
        <v>230</v>
      </c>
      <c r="Q459" s="70">
        <f t="shared" si="45"/>
        <v>171.60000000000002</v>
      </c>
      <c r="S459" s="70">
        <f t="shared" si="46"/>
        <v>27.455999999999989</v>
      </c>
      <c r="T459" s="67">
        <f>VLOOKUP(D459,Hoja1!$G$5:$K$961,5,FALSE)</f>
        <v>11</v>
      </c>
    </row>
    <row r="460" spans="1:20" s="67" customFormat="1">
      <c r="A460" s="66">
        <v>231</v>
      </c>
      <c r="B460" s="67" t="s">
        <v>180</v>
      </c>
      <c r="C460" s="67" t="s">
        <v>1122</v>
      </c>
      <c r="D460" s="72" t="s">
        <v>1123</v>
      </c>
      <c r="E460" s="69" t="s">
        <v>1124</v>
      </c>
      <c r="F460" s="67" t="s">
        <v>687</v>
      </c>
      <c r="G460" s="67" t="s">
        <v>204</v>
      </c>
      <c r="H460" s="67" t="s">
        <v>205</v>
      </c>
      <c r="I460" s="67">
        <v>12</v>
      </c>
      <c r="J460" s="67" t="str">
        <f t="shared" si="43"/>
        <v>PUNO</v>
      </c>
      <c r="K460" s="67" t="s">
        <v>183</v>
      </c>
      <c r="L460" s="67" t="str">
        <f>+VLOOKUP(D460,[2]Instituciones!$A$2:$G$1009,7,FALSE)</f>
        <v>Urbana</v>
      </c>
      <c r="M460" s="70">
        <f t="shared" si="47"/>
        <v>217.15200000000002</v>
      </c>
      <c r="N460" s="67">
        <f t="shared" si="44"/>
        <v>231</v>
      </c>
      <c r="Q460" s="70">
        <f t="shared" si="45"/>
        <v>187.20000000000002</v>
      </c>
      <c r="S460" s="70">
        <f t="shared" si="46"/>
        <v>29.951999999999998</v>
      </c>
      <c r="T460" s="67">
        <f>VLOOKUP(D460,Hoja1!$G$5:$K$961,5,FALSE)</f>
        <v>12</v>
      </c>
    </row>
    <row r="461" spans="1:20" s="67" customFormat="1">
      <c r="A461" s="66">
        <v>232</v>
      </c>
      <c r="B461" s="67" t="s">
        <v>180</v>
      </c>
      <c r="C461" s="67" t="s">
        <v>1125</v>
      </c>
      <c r="D461" s="72" t="s">
        <v>1126</v>
      </c>
      <c r="E461" s="69" t="s">
        <v>1125</v>
      </c>
      <c r="F461" s="67" t="s">
        <v>687</v>
      </c>
      <c r="G461" s="67" t="s">
        <v>204</v>
      </c>
      <c r="H461" s="67" t="s">
        <v>205</v>
      </c>
      <c r="I461" s="67">
        <v>8</v>
      </c>
      <c r="J461" s="67" t="str">
        <f t="shared" si="43"/>
        <v>PUNO</v>
      </c>
      <c r="K461" s="67" t="s">
        <v>183</v>
      </c>
      <c r="L461" s="67" t="str">
        <f>+VLOOKUP(D461,[2]Instituciones!$A$2:$G$1009,7,FALSE)</f>
        <v>Urbana</v>
      </c>
      <c r="M461" s="70">
        <f t="shared" si="47"/>
        <v>144.768</v>
      </c>
      <c r="N461" s="67">
        <f t="shared" si="44"/>
        <v>232</v>
      </c>
      <c r="Q461" s="70">
        <f t="shared" si="45"/>
        <v>124.80000000000001</v>
      </c>
      <c r="S461" s="70">
        <f t="shared" si="46"/>
        <v>19.967999999999989</v>
      </c>
      <c r="T461" s="67">
        <f>VLOOKUP(D461,Hoja1!$G$5:$K$961,5,FALSE)</f>
        <v>8</v>
      </c>
    </row>
    <row r="462" spans="1:20" s="67" customFormat="1">
      <c r="A462" s="66">
        <v>233</v>
      </c>
      <c r="B462" s="67" t="s">
        <v>180</v>
      </c>
      <c r="C462" s="67" t="s">
        <v>1127</v>
      </c>
      <c r="D462" s="72" t="s">
        <v>1128</v>
      </c>
      <c r="E462" s="69" t="s">
        <v>1129</v>
      </c>
      <c r="F462" s="67" t="s">
        <v>687</v>
      </c>
      <c r="G462" s="67" t="s">
        <v>204</v>
      </c>
      <c r="H462" s="67" t="s">
        <v>205</v>
      </c>
      <c r="I462" s="67">
        <v>14</v>
      </c>
      <c r="J462" s="67" t="str">
        <f t="shared" si="43"/>
        <v>PUNO</v>
      </c>
      <c r="K462" s="67" t="s">
        <v>183</v>
      </c>
      <c r="L462" s="67" t="str">
        <f>+VLOOKUP(D462,[2]Instituciones!$A$2:$G$1009,7,FALSE)</f>
        <v>Urbana</v>
      </c>
      <c r="M462" s="70">
        <f t="shared" si="47"/>
        <v>253.34399999999997</v>
      </c>
      <c r="N462" s="67">
        <f t="shared" si="44"/>
        <v>233</v>
      </c>
      <c r="Q462" s="70">
        <f t="shared" si="45"/>
        <v>218.39999999999998</v>
      </c>
      <c r="S462" s="70">
        <f t="shared" si="46"/>
        <v>34.943999999999988</v>
      </c>
      <c r="T462" s="67">
        <f>VLOOKUP(D462,Hoja1!$G$5:$K$961,5,FALSE)</f>
        <v>14</v>
      </c>
    </row>
    <row r="463" spans="1:20" s="67" customFormat="1">
      <c r="A463" s="66">
        <v>234</v>
      </c>
      <c r="B463" s="67" t="s">
        <v>180</v>
      </c>
      <c r="C463" s="67" t="s">
        <v>180</v>
      </c>
      <c r="D463" s="72" t="s">
        <v>1131</v>
      </c>
      <c r="E463" s="69" t="s">
        <v>1130</v>
      </c>
      <c r="F463" s="67" t="s">
        <v>687</v>
      </c>
      <c r="G463" s="67" t="s">
        <v>204</v>
      </c>
      <c r="H463" s="67" t="s">
        <v>205</v>
      </c>
      <c r="I463" s="67">
        <v>9</v>
      </c>
      <c r="J463" s="67" t="str">
        <f t="shared" si="43"/>
        <v>PUNO</v>
      </c>
      <c r="K463" s="67" t="s">
        <v>183</v>
      </c>
      <c r="L463" s="67" t="str">
        <f>+VLOOKUP(D463,[2]Instituciones!$A$2:$G$1009,7,FALSE)</f>
        <v>Urbana</v>
      </c>
      <c r="M463" s="70">
        <f t="shared" si="47"/>
        <v>162.864</v>
      </c>
      <c r="N463" s="67">
        <f t="shared" si="44"/>
        <v>234</v>
      </c>
      <c r="Q463" s="70">
        <f t="shared" si="45"/>
        <v>140.4</v>
      </c>
      <c r="S463" s="70">
        <f t="shared" si="46"/>
        <v>22.463999999999999</v>
      </c>
      <c r="T463" s="67">
        <f>VLOOKUP(D463,Hoja1!$G$5:$K$961,5,FALSE)</f>
        <v>9</v>
      </c>
    </row>
    <row r="464" spans="1:20" s="67" customFormat="1">
      <c r="A464" s="66">
        <v>235</v>
      </c>
      <c r="B464" s="67" t="s">
        <v>180</v>
      </c>
      <c r="C464" s="67" t="s">
        <v>1130</v>
      </c>
      <c r="D464" s="72" t="s">
        <v>1132</v>
      </c>
      <c r="E464" s="69" t="s">
        <v>1130</v>
      </c>
      <c r="F464" s="67" t="s">
        <v>687</v>
      </c>
      <c r="G464" s="67" t="s">
        <v>204</v>
      </c>
      <c r="H464" s="67" t="s">
        <v>205</v>
      </c>
      <c r="I464" s="67">
        <v>8</v>
      </c>
      <c r="J464" s="67" t="str">
        <f t="shared" si="43"/>
        <v>PUNO</v>
      </c>
      <c r="K464" s="67" t="s">
        <v>183</v>
      </c>
      <c r="L464" s="67" t="str">
        <f>+VLOOKUP(D464,[2]Instituciones!$A$2:$G$1009,7,FALSE)</f>
        <v>Urbana</v>
      </c>
      <c r="M464" s="70">
        <f t="shared" si="47"/>
        <v>144.768</v>
      </c>
      <c r="N464" s="67">
        <f t="shared" si="44"/>
        <v>235</v>
      </c>
      <c r="Q464" s="70">
        <f t="shared" si="45"/>
        <v>124.80000000000001</v>
      </c>
      <c r="S464" s="70">
        <f t="shared" si="46"/>
        <v>19.967999999999989</v>
      </c>
      <c r="T464" s="67">
        <f>VLOOKUP(D464,Hoja1!$G$5:$K$961,5,FALSE)</f>
        <v>8</v>
      </c>
    </row>
    <row r="465" spans="1:20" s="67" customFormat="1">
      <c r="A465" s="66">
        <v>236</v>
      </c>
      <c r="B465" s="67" t="s">
        <v>180</v>
      </c>
      <c r="C465" s="67" t="s">
        <v>559</v>
      </c>
      <c r="D465" s="72" t="s">
        <v>1133</v>
      </c>
      <c r="E465" s="69" t="s">
        <v>1134</v>
      </c>
      <c r="F465" s="67" t="s">
        <v>687</v>
      </c>
      <c r="G465" s="67" t="s">
        <v>204</v>
      </c>
      <c r="H465" s="67" t="s">
        <v>205</v>
      </c>
      <c r="I465" s="67">
        <v>6</v>
      </c>
      <c r="J465" s="67" t="str">
        <f t="shared" si="43"/>
        <v>PUNO</v>
      </c>
      <c r="K465" s="67" t="s">
        <v>183</v>
      </c>
      <c r="L465" s="67" t="str">
        <f>+VLOOKUP(D465,[2]Instituciones!$A$2:$G$1009,7,FALSE)</f>
        <v>Urbana</v>
      </c>
      <c r="M465" s="70">
        <f t="shared" si="47"/>
        <v>108.57600000000001</v>
      </c>
      <c r="N465" s="67">
        <f t="shared" si="44"/>
        <v>236</v>
      </c>
      <c r="Q465" s="70">
        <f t="shared" si="45"/>
        <v>93.600000000000009</v>
      </c>
      <c r="S465" s="70">
        <f t="shared" si="46"/>
        <v>14.975999999999999</v>
      </c>
      <c r="T465" s="67">
        <f>VLOOKUP(D465,Hoja1!$G$5:$K$961,5,FALSE)</f>
        <v>6</v>
      </c>
    </row>
    <row r="466" spans="1:20" s="67" customFormat="1">
      <c r="A466" s="66">
        <v>237</v>
      </c>
      <c r="B466" s="67" t="s">
        <v>180</v>
      </c>
      <c r="C466" s="67" t="s">
        <v>543</v>
      </c>
      <c r="D466" s="72" t="s">
        <v>1135</v>
      </c>
      <c r="E466" s="69" t="s">
        <v>1136</v>
      </c>
      <c r="F466" s="67" t="s">
        <v>687</v>
      </c>
      <c r="G466" s="67" t="s">
        <v>204</v>
      </c>
      <c r="H466" s="67" t="s">
        <v>205</v>
      </c>
      <c r="I466" s="67">
        <v>8</v>
      </c>
      <c r="J466" s="67" t="str">
        <f t="shared" si="43"/>
        <v>PUNO</v>
      </c>
      <c r="K466" s="67" t="s">
        <v>183</v>
      </c>
      <c r="L466" s="67" t="str">
        <f>+VLOOKUP(D466,[2]Instituciones!$A$2:$G$1009,7,FALSE)</f>
        <v>Urbana</v>
      </c>
      <c r="M466" s="70">
        <f t="shared" si="47"/>
        <v>144.768</v>
      </c>
      <c r="N466" s="67">
        <f t="shared" si="44"/>
        <v>237</v>
      </c>
      <c r="Q466" s="70">
        <f t="shared" si="45"/>
        <v>124.80000000000001</v>
      </c>
      <c r="S466" s="70">
        <f t="shared" si="46"/>
        <v>19.967999999999989</v>
      </c>
      <c r="T466" s="67">
        <f>VLOOKUP(D466,Hoja1!$G$5:$K$961,5,FALSE)</f>
        <v>8</v>
      </c>
    </row>
    <row r="467" spans="1:20" s="67" customFormat="1">
      <c r="A467" s="66">
        <v>238</v>
      </c>
      <c r="B467" s="67" t="s">
        <v>180</v>
      </c>
      <c r="C467" s="67" t="s">
        <v>625</v>
      </c>
      <c r="D467" s="72" t="s">
        <v>1137</v>
      </c>
      <c r="E467" s="69" t="s">
        <v>1138</v>
      </c>
      <c r="F467" s="67" t="s">
        <v>687</v>
      </c>
      <c r="G467" s="67" t="s">
        <v>204</v>
      </c>
      <c r="H467" s="67" t="s">
        <v>205</v>
      </c>
      <c r="I467" s="67">
        <v>7</v>
      </c>
      <c r="J467" s="67" t="str">
        <f t="shared" si="43"/>
        <v>PUNO</v>
      </c>
      <c r="K467" s="67" t="s">
        <v>183</v>
      </c>
      <c r="L467" s="67" t="str">
        <f>+VLOOKUP(D467,[2]Instituciones!$A$2:$G$1009,7,FALSE)</f>
        <v>Urbana</v>
      </c>
      <c r="M467" s="70">
        <f t="shared" si="47"/>
        <v>126.67199999999998</v>
      </c>
      <c r="N467" s="67">
        <f t="shared" si="44"/>
        <v>238</v>
      </c>
      <c r="Q467" s="70">
        <f t="shared" si="45"/>
        <v>109.19999999999999</v>
      </c>
      <c r="S467" s="70">
        <f t="shared" si="46"/>
        <v>17.471999999999994</v>
      </c>
      <c r="T467" s="67">
        <f>VLOOKUP(D467,Hoja1!$G$5:$K$961,5,FALSE)</f>
        <v>7</v>
      </c>
    </row>
    <row r="468" spans="1:20" s="67" customFormat="1">
      <c r="A468" s="66">
        <v>239</v>
      </c>
      <c r="B468" s="67" t="s">
        <v>180</v>
      </c>
      <c r="C468" s="67" t="s">
        <v>180</v>
      </c>
      <c r="D468" s="72" t="s">
        <v>1139</v>
      </c>
      <c r="E468" s="69" t="s">
        <v>559</v>
      </c>
      <c r="F468" s="67" t="s">
        <v>687</v>
      </c>
      <c r="G468" s="67" t="s">
        <v>204</v>
      </c>
      <c r="H468" s="67" t="s">
        <v>205</v>
      </c>
      <c r="I468" s="67">
        <v>18</v>
      </c>
      <c r="J468" s="67" t="str">
        <f t="shared" si="43"/>
        <v>PUNO</v>
      </c>
      <c r="K468" s="67" t="s">
        <v>183</v>
      </c>
      <c r="L468" s="67" t="str">
        <f>+VLOOKUP(D468,[2]Instituciones!$A$2:$G$1009,7,FALSE)</f>
        <v>Urbana</v>
      </c>
      <c r="M468" s="70">
        <f t="shared" si="47"/>
        <v>325.72800000000001</v>
      </c>
      <c r="N468" s="67">
        <f t="shared" si="44"/>
        <v>239</v>
      </c>
      <c r="Q468" s="70">
        <f t="shared" si="45"/>
        <v>280.8</v>
      </c>
      <c r="S468" s="70">
        <f t="shared" si="46"/>
        <v>44.927999999999997</v>
      </c>
      <c r="T468" s="67">
        <f>VLOOKUP(D468,Hoja1!$G$5:$K$961,5,FALSE)</f>
        <v>18</v>
      </c>
    </row>
    <row r="469" spans="1:20" s="67" customFormat="1">
      <c r="A469" s="66">
        <v>240</v>
      </c>
      <c r="B469" s="67" t="s">
        <v>180</v>
      </c>
      <c r="C469" s="67" t="s">
        <v>180</v>
      </c>
      <c r="D469" s="72" t="s">
        <v>1140</v>
      </c>
      <c r="E469" s="69" t="s">
        <v>1141</v>
      </c>
      <c r="F469" s="67" t="s">
        <v>687</v>
      </c>
      <c r="G469" s="67" t="s">
        <v>204</v>
      </c>
      <c r="H469" s="67" t="s">
        <v>205</v>
      </c>
      <c r="I469" s="67">
        <v>12</v>
      </c>
      <c r="J469" s="67" t="str">
        <f t="shared" si="43"/>
        <v>PUNO</v>
      </c>
      <c r="K469" s="67" t="s">
        <v>183</v>
      </c>
      <c r="L469" s="67" t="str">
        <f>+VLOOKUP(D469,[2]Instituciones!$A$2:$G$1009,7,FALSE)</f>
        <v>Urbana</v>
      </c>
      <c r="M469" s="70">
        <f t="shared" si="47"/>
        <v>217.15200000000002</v>
      </c>
      <c r="N469" s="67">
        <f t="shared" si="44"/>
        <v>240</v>
      </c>
      <c r="Q469" s="70">
        <f t="shared" si="45"/>
        <v>187.20000000000002</v>
      </c>
      <c r="S469" s="70">
        <f t="shared" si="46"/>
        <v>29.951999999999998</v>
      </c>
      <c r="T469" s="67">
        <f>VLOOKUP(D469,Hoja1!$G$5:$K$961,5,FALSE)</f>
        <v>12</v>
      </c>
    </row>
    <row r="470" spans="1:20" s="67" customFormat="1">
      <c r="A470" s="66">
        <v>241</v>
      </c>
      <c r="B470" s="67" t="s">
        <v>180</v>
      </c>
      <c r="C470" s="67" t="s">
        <v>559</v>
      </c>
      <c r="D470" s="72" t="s">
        <v>1142</v>
      </c>
      <c r="E470" s="69" t="s">
        <v>1143</v>
      </c>
      <c r="F470" s="67" t="s">
        <v>687</v>
      </c>
      <c r="G470" s="67" t="s">
        <v>204</v>
      </c>
      <c r="H470" s="67" t="s">
        <v>205</v>
      </c>
      <c r="I470" s="67">
        <v>15</v>
      </c>
      <c r="J470" s="67" t="str">
        <f t="shared" si="43"/>
        <v>PUNO</v>
      </c>
      <c r="K470" s="67" t="s">
        <v>183</v>
      </c>
      <c r="L470" s="67" t="str">
        <f>+VLOOKUP(D470,[2]Instituciones!$A$2:$G$1009,7,FALSE)</f>
        <v>Urbana</v>
      </c>
      <c r="M470" s="70">
        <f t="shared" si="47"/>
        <v>271.44</v>
      </c>
      <c r="N470" s="67">
        <f t="shared" si="44"/>
        <v>241</v>
      </c>
      <c r="Q470" s="70">
        <f t="shared" si="45"/>
        <v>234</v>
      </c>
      <c r="S470" s="70">
        <f t="shared" si="46"/>
        <v>37.44</v>
      </c>
      <c r="T470" s="67">
        <f>VLOOKUP(D470,Hoja1!$G$5:$K$961,5,FALSE)</f>
        <v>15</v>
      </c>
    </row>
    <row r="471" spans="1:20" s="67" customFormat="1">
      <c r="A471" s="66">
        <v>242</v>
      </c>
      <c r="B471" s="67" t="s">
        <v>180</v>
      </c>
      <c r="C471" s="67" t="s">
        <v>1124</v>
      </c>
      <c r="D471" s="72" t="s">
        <v>1144</v>
      </c>
      <c r="E471" s="69" t="s">
        <v>1145</v>
      </c>
      <c r="F471" s="67" t="s">
        <v>687</v>
      </c>
      <c r="G471" s="67" t="s">
        <v>204</v>
      </c>
      <c r="H471" s="67" t="s">
        <v>205</v>
      </c>
      <c r="I471" s="67">
        <v>9</v>
      </c>
      <c r="J471" s="67" t="str">
        <f t="shared" si="43"/>
        <v>PUNO</v>
      </c>
      <c r="K471" s="67" t="s">
        <v>183</v>
      </c>
      <c r="L471" s="67" t="str">
        <f>+VLOOKUP(D471,[2]Instituciones!$A$2:$G$1009,7,FALSE)</f>
        <v>Urbana</v>
      </c>
      <c r="M471" s="70">
        <f t="shared" si="47"/>
        <v>162.864</v>
      </c>
      <c r="N471" s="67">
        <f t="shared" si="44"/>
        <v>242</v>
      </c>
      <c r="Q471" s="70">
        <f t="shared" si="45"/>
        <v>140.4</v>
      </c>
      <c r="S471" s="70">
        <f t="shared" si="46"/>
        <v>22.463999999999999</v>
      </c>
      <c r="T471" s="67">
        <f>VLOOKUP(D471,Hoja1!$G$5:$K$961,5,FALSE)</f>
        <v>9</v>
      </c>
    </row>
    <row r="472" spans="1:20" s="67" customFormat="1">
      <c r="A472" s="66">
        <v>243</v>
      </c>
      <c r="B472" s="67" t="s">
        <v>180</v>
      </c>
      <c r="C472" s="67" t="s">
        <v>486</v>
      </c>
      <c r="D472" s="72" t="s">
        <v>1146</v>
      </c>
      <c r="E472" s="69" t="s">
        <v>486</v>
      </c>
      <c r="F472" s="67" t="s">
        <v>687</v>
      </c>
      <c r="G472" s="67" t="s">
        <v>204</v>
      </c>
      <c r="H472" s="67" t="s">
        <v>205</v>
      </c>
      <c r="I472" s="67">
        <v>7</v>
      </c>
      <c r="J472" s="67" t="str">
        <f t="shared" si="43"/>
        <v>PUNO</v>
      </c>
      <c r="K472" s="67" t="s">
        <v>183</v>
      </c>
      <c r="L472" s="67" t="str">
        <f>+VLOOKUP(D472,[2]Instituciones!$A$2:$G$1009,7,FALSE)</f>
        <v>Urbana</v>
      </c>
      <c r="M472" s="70">
        <f t="shared" si="47"/>
        <v>126.67199999999998</v>
      </c>
      <c r="N472" s="67">
        <f t="shared" si="44"/>
        <v>243</v>
      </c>
      <c r="Q472" s="70">
        <f t="shared" si="45"/>
        <v>109.19999999999999</v>
      </c>
      <c r="S472" s="70">
        <f t="shared" si="46"/>
        <v>17.471999999999994</v>
      </c>
      <c r="T472" s="67">
        <f>VLOOKUP(D472,Hoja1!$G$5:$K$961,5,FALSE)</f>
        <v>7</v>
      </c>
    </row>
    <row r="473" spans="1:20" s="67" customFormat="1">
      <c r="A473" s="66">
        <v>244</v>
      </c>
      <c r="B473" s="67" t="s">
        <v>180</v>
      </c>
      <c r="C473" s="67" t="s">
        <v>581</v>
      </c>
      <c r="D473" s="72" t="s">
        <v>1147</v>
      </c>
      <c r="E473" s="69" t="s">
        <v>1148</v>
      </c>
      <c r="F473" s="67" t="s">
        <v>687</v>
      </c>
      <c r="G473" s="67" t="s">
        <v>204</v>
      </c>
      <c r="H473" s="67" t="s">
        <v>205</v>
      </c>
      <c r="I473" s="67">
        <v>12</v>
      </c>
      <c r="J473" s="67" t="str">
        <f t="shared" si="43"/>
        <v>PUNO</v>
      </c>
      <c r="K473" s="67" t="s">
        <v>183</v>
      </c>
      <c r="L473" s="67" t="str">
        <f>+VLOOKUP(D473,[2]Instituciones!$A$2:$G$1009,7,FALSE)</f>
        <v>Urbana</v>
      </c>
      <c r="M473" s="70">
        <f t="shared" si="47"/>
        <v>217.15200000000002</v>
      </c>
      <c r="N473" s="67">
        <f t="shared" si="44"/>
        <v>244</v>
      </c>
      <c r="Q473" s="70">
        <f t="shared" si="45"/>
        <v>187.20000000000002</v>
      </c>
      <c r="S473" s="70">
        <f t="shared" si="46"/>
        <v>29.951999999999998</v>
      </c>
      <c r="T473" s="67">
        <f>VLOOKUP(D473,Hoja1!$G$5:$K$961,5,FALSE)</f>
        <v>12</v>
      </c>
    </row>
    <row r="474" spans="1:20" s="67" customFormat="1">
      <c r="A474" s="66">
        <v>245</v>
      </c>
      <c r="B474" s="67" t="s">
        <v>180</v>
      </c>
      <c r="C474" s="67" t="s">
        <v>1260</v>
      </c>
      <c r="D474" s="72" t="s">
        <v>1149</v>
      </c>
      <c r="E474" s="69" t="s">
        <v>1150</v>
      </c>
      <c r="F474" s="67" t="s">
        <v>687</v>
      </c>
      <c r="G474" s="67" t="s">
        <v>204</v>
      </c>
      <c r="H474" s="67" t="s">
        <v>205</v>
      </c>
      <c r="I474" s="67">
        <v>12</v>
      </c>
      <c r="J474" s="67" t="str">
        <f t="shared" si="43"/>
        <v>PUNO</v>
      </c>
      <c r="K474" s="67" t="s">
        <v>183</v>
      </c>
      <c r="L474" s="67" t="str">
        <f>+VLOOKUP(D474,[2]Instituciones!$A$2:$G$1009,7,FALSE)</f>
        <v>Urbana</v>
      </c>
      <c r="M474" s="70">
        <f t="shared" si="47"/>
        <v>217.15200000000002</v>
      </c>
      <c r="N474" s="67">
        <f t="shared" si="44"/>
        <v>245</v>
      </c>
      <c r="Q474" s="70">
        <f t="shared" si="45"/>
        <v>187.20000000000002</v>
      </c>
      <c r="S474" s="70">
        <f t="shared" si="46"/>
        <v>29.951999999999998</v>
      </c>
      <c r="T474" s="67">
        <f>VLOOKUP(D474,Hoja1!$G$5:$K$961,5,FALSE)</f>
        <v>12</v>
      </c>
    </row>
    <row r="475" spans="1:20" s="67" customFormat="1">
      <c r="A475" s="66">
        <v>246</v>
      </c>
      <c r="B475" s="67" t="s">
        <v>180</v>
      </c>
      <c r="C475" s="67" t="s">
        <v>554</v>
      </c>
      <c r="D475" s="72" t="s">
        <v>1152</v>
      </c>
      <c r="E475" s="69" t="s">
        <v>1153</v>
      </c>
      <c r="F475" s="67" t="s">
        <v>687</v>
      </c>
      <c r="G475" s="67" t="s">
        <v>204</v>
      </c>
      <c r="H475" s="67" t="s">
        <v>205</v>
      </c>
      <c r="I475" s="67">
        <v>13</v>
      </c>
      <c r="J475" s="67" t="str">
        <f t="shared" si="43"/>
        <v>PUNO</v>
      </c>
      <c r="K475" s="67" t="s">
        <v>183</v>
      </c>
      <c r="L475" s="67" t="str">
        <f>+VLOOKUP(D475,[2]Instituciones!$A$2:$G$1009,7,FALSE)</f>
        <v>Urbana</v>
      </c>
      <c r="M475" s="70">
        <f t="shared" si="47"/>
        <v>235.24799999999999</v>
      </c>
      <c r="N475" s="67">
        <f t="shared" si="44"/>
        <v>246</v>
      </c>
      <c r="Q475" s="70">
        <f t="shared" si="45"/>
        <v>202.8</v>
      </c>
      <c r="S475" s="70">
        <f t="shared" si="46"/>
        <v>32.447999999999979</v>
      </c>
      <c r="T475" s="67">
        <f>VLOOKUP(D475,Hoja1!$G$5:$K$961,5,FALSE)</f>
        <v>13</v>
      </c>
    </row>
    <row r="476" spans="1:20" s="67" customFormat="1">
      <c r="A476" s="66">
        <v>247</v>
      </c>
      <c r="B476" s="67" t="s">
        <v>180</v>
      </c>
      <c r="C476" s="67" t="s">
        <v>180</v>
      </c>
      <c r="D476" s="72" t="s">
        <v>1154</v>
      </c>
      <c r="E476" s="69" t="s">
        <v>1155</v>
      </c>
      <c r="F476" s="67" t="s">
        <v>687</v>
      </c>
      <c r="G476" s="67" t="s">
        <v>204</v>
      </c>
      <c r="H476" s="67" t="s">
        <v>205</v>
      </c>
      <c r="I476" s="67">
        <v>13</v>
      </c>
      <c r="J476" s="67" t="str">
        <f t="shared" si="43"/>
        <v>PUNO</v>
      </c>
      <c r="K476" s="67" t="s">
        <v>183</v>
      </c>
      <c r="L476" s="67" t="str">
        <f>+VLOOKUP(D476,[2]Instituciones!$A$2:$G$1009,7,FALSE)</f>
        <v>Urbana</v>
      </c>
      <c r="M476" s="70">
        <f t="shared" si="47"/>
        <v>235.24799999999999</v>
      </c>
      <c r="N476" s="67">
        <f t="shared" si="44"/>
        <v>247</v>
      </c>
      <c r="Q476" s="70">
        <f t="shared" si="45"/>
        <v>202.8</v>
      </c>
      <c r="S476" s="70">
        <f t="shared" si="46"/>
        <v>32.447999999999979</v>
      </c>
      <c r="T476" s="67">
        <f>VLOOKUP(D476,Hoja1!$G$5:$K$961,5,FALSE)</f>
        <v>13</v>
      </c>
    </row>
    <row r="477" spans="1:20" s="67" customFormat="1">
      <c r="A477" s="66">
        <v>248</v>
      </c>
      <c r="B477" s="67" t="s">
        <v>180</v>
      </c>
      <c r="C477" s="67" t="s">
        <v>554</v>
      </c>
      <c r="D477" s="72" t="s">
        <v>1156</v>
      </c>
      <c r="E477" s="69" t="s">
        <v>1151</v>
      </c>
      <c r="F477" s="67" t="s">
        <v>687</v>
      </c>
      <c r="G477" s="67" t="s">
        <v>204</v>
      </c>
      <c r="H477" s="67" t="s">
        <v>205</v>
      </c>
      <c r="I477" s="67">
        <v>6</v>
      </c>
      <c r="J477" s="67" t="str">
        <f t="shared" si="43"/>
        <v>PUNO</v>
      </c>
      <c r="K477" s="67" t="s">
        <v>183</v>
      </c>
      <c r="L477" s="67" t="str">
        <f>+VLOOKUP(D477,[2]Instituciones!$A$2:$G$1009,7,FALSE)</f>
        <v>Urbana</v>
      </c>
      <c r="M477" s="70">
        <f t="shared" si="47"/>
        <v>108.57600000000001</v>
      </c>
      <c r="N477" s="67">
        <f t="shared" si="44"/>
        <v>248</v>
      </c>
      <c r="Q477" s="70">
        <f t="shared" si="45"/>
        <v>93.600000000000009</v>
      </c>
      <c r="S477" s="70">
        <f t="shared" si="46"/>
        <v>14.975999999999999</v>
      </c>
      <c r="T477" s="67">
        <f>VLOOKUP(D477,Hoja1!$G$5:$K$961,5,FALSE)</f>
        <v>6</v>
      </c>
    </row>
    <row r="478" spans="1:20" s="67" customFormat="1">
      <c r="A478" s="66">
        <v>249</v>
      </c>
      <c r="B478" s="67" t="s">
        <v>180</v>
      </c>
      <c r="C478" s="67" t="s">
        <v>554</v>
      </c>
      <c r="D478" s="72" t="s">
        <v>1157</v>
      </c>
      <c r="E478" s="69" t="s">
        <v>1151</v>
      </c>
      <c r="F478" s="67" t="s">
        <v>687</v>
      </c>
      <c r="G478" s="67" t="s">
        <v>204</v>
      </c>
      <c r="H478" s="67" t="s">
        <v>205</v>
      </c>
      <c r="I478" s="67">
        <v>11</v>
      </c>
      <c r="J478" s="67" t="str">
        <f t="shared" si="43"/>
        <v>PUNO</v>
      </c>
      <c r="K478" s="67" t="s">
        <v>183</v>
      </c>
      <c r="L478" s="67" t="str">
        <f>+VLOOKUP(D478,[2]Instituciones!$A$2:$G$1009,7,FALSE)</f>
        <v>Urbana</v>
      </c>
      <c r="M478" s="70">
        <f t="shared" si="47"/>
        <v>199.05600000000001</v>
      </c>
      <c r="N478" s="67">
        <f t="shared" si="44"/>
        <v>249</v>
      </c>
      <c r="Q478" s="70">
        <f t="shared" si="45"/>
        <v>171.60000000000002</v>
      </c>
      <c r="S478" s="70">
        <f t="shared" si="46"/>
        <v>27.455999999999989</v>
      </c>
      <c r="T478" s="67">
        <f>VLOOKUP(D478,Hoja1!$G$5:$K$961,5,FALSE)</f>
        <v>11</v>
      </c>
    </row>
    <row r="479" spans="1:20" s="67" customFormat="1">
      <c r="A479" s="66">
        <v>250</v>
      </c>
      <c r="B479" s="67" t="s">
        <v>180</v>
      </c>
      <c r="C479" s="67" t="s">
        <v>198</v>
      </c>
      <c r="D479" s="72" t="s">
        <v>1158</v>
      </c>
      <c r="E479" s="69" t="s">
        <v>1159</v>
      </c>
      <c r="F479" s="67" t="s">
        <v>687</v>
      </c>
      <c r="G479" s="67" t="s">
        <v>204</v>
      </c>
      <c r="H479" s="67" t="s">
        <v>205</v>
      </c>
      <c r="I479" s="67">
        <v>10</v>
      </c>
      <c r="J479" s="67" t="str">
        <f t="shared" si="43"/>
        <v>PUNO</v>
      </c>
      <c r="K479" s="67" t="s">
        <v>183</v>
      </c>
      <c r="L479" s="67" t="str">
        <f>+VLOOKUP(D479,[2]Instituciones!$A$2:$G$1009,7,FALSE)</f>
        <v>Urbana</v>
      </c>
      <c r="M479" s="70">
        <f t="shared" si="47"/>
        <v>180.95999999999998</v>
      </c>
      <c r="N479" s="67">
        <f t="shared" si="44"/>
        <v>250</v>
      </c>
      <c r="Q479" s="70">
        <f t="shared" si="45"/>
        <v>156</v>
      </c>
      <c r="S479" s="70">
        <f t="shared" si="46"/>
        <v>24.95999999999998</v>
      </c>
      <c r="T479" s="67">
        <f>VLOOKUP(D479,Hoja1!$G$5:$K$961,5,FALSE)</f>
        <v>10</v>
      </c>
    </row>
    <row r="480" spans="1:20" s="67" customFormat="1">
      <c r="A480" s="66">
        <v>251</v>
      </c>
      <c r="B480" s="67" t="s">
        <v>180</v>
      </c>
      <c r="C480" s="67" t="s">
        <v>1260</v>
      </c>
      <c r="D480" s="72" t="s">
        <v>1160</v>
      </c>
      <c r="E480" s="69" t="s">
        <v>1161</v>
      </c>
      <c r="F480" s="67" t="s">
        <v>687</v>
      </c>
      <c r="G480" s="67" t="s">
        <v>204</v>
      </c>
      <c r="H480" s="67" t="s">
        <v>205</v>
      </c>
      <c r="I480" s="67">
        <v>14</v>
      </c>
      <c r="J480" s="67" t="str">
        <f t="shared" si="43"/>
        <v>PUNO</v>
      </c>
      <c r="K480" s="67" t="s">
        <v>183</v>
      </c>
      <c r="L480" s="67" t="str">
        <f>+VLOOKUP(D480,[2]Instituciones!$A$2:$G$1009,7,FALSE)</f>
        <v>Urbana</v>
      </c>
      <c r="M480" s="70">
        <f t="shared" si="47"/>
        <v>253.34399999999997</v>
      </c>
      <c r="N480" s="67">
        <f t="shared" si="44"/>
        <v>251</v>
      </c>
      <c r="Q480" s="70">
        <f t="shared" si="45"/>
        <v>218.39999999999998</v>
      </c>
      <c r="S480" s="70">
        <f t="shared" si="46"/>
        <v>34.943999999999988</v>
      </c>
      <c r="T480" s="67">
        <f>VLOOKUP(D480,Hoja1!$G$5:$K$961,5,FALSE)</f>
        <v>14</v>
      </c>
    </row>
    <row r="481" spans="1:20" s="67" customFormat="1">
      <c r="A481" s="66">
        <v>252</v>
      </c>
      <c r="B481" s="67" t="s">
        <v>180</v>
      </c>
      <c r="C481" s="67" t="s">
        <v>322</v>
      </c>
      <c r="D481" s="72" t="s">
        <v>1162</v>
      </c>
      <c r="E481" s="69" t="s">
        <v>1163</v>
      </c>
      <c r="F481" s="67" t="s">
        <v>687</v>
      </c>
      <c r="G481" s="67" t="s">
        <v>204</v>
      </c>
      <c r="H481" s="67" t="s">
        <v>205</v>
      </c>
      <c r="I481" s="67">
        <v>9</v>
      </c>
      <c r="J481" s="67" t="str">
        <f t="shared" si="43"/>
        <v>PUNO</v>
      </c>
      <c r="K481" s="67" t="s">
        <v>183</v>
      </c>
      <c r="L481" s="67" t="str">
        <f>+VLOOKUP(D481,[2]Instituciones!$A$2:$G$1009,7,FALSE)</f>
        <v>Rural</v>
      </c>
      <c r="M481" s="70">
        <f t="shared" si="47"/>
        <v>162.864</v>
      </c>
      <c r="N481" s="67">
        <f t="shared" si="44"/>
        <v>252</v>
      </c>
      <c r="Q481" s="70">
        <f t="shared" si="45"/>
        <v>140.4</v>
      </c>
      <c r="S481" s="70">
        <f t="shared" si="46"/>
        <v>22.463999999999999</v>
      </c>
      <c r="T481" s="67">
        <f>VLOOKUP(D481,Hoja1!$G$5:$K$961,5,FALSE)</f>
        <v>9</v>
      </c>
    </row>
    <row r="482" spans="1:20" s="67" customFormat="1">
      <c r="A482" s="66">
        <v>253</v>
      </c>
      <c r="B482" s="67" t="s">
        <v>180</v>
      </c>
      <c r="C482" s="67" t="s">
        <v>1164</v>
      </c>
      <c r="D482" s="72" t="s">
        <v>1165</v>
      </c>
      <c r="E482" s="69" t="s">
        <v>1166</v>
      </c>
      <c r="F482" s="67" t="s">
        <v>687</v>
      </c>
      <c r="G482" s="67" t="s">
        <v>204</v>
      </c>
      <c r="H482" s="67" t="s">
        <v>205</v>
      </c>
      <c r="I482" s="67">
        <v>15</v>
      </c>
      <c r="J482" s="67" t="str">
        <f t="shared" si="43"/>
        <v>PUNO</v>
      </c>
      <c r="K482" s="67" t="s">
        <v>183</v>
      </c>
      <c r="L482" s="67" t="str">
        <f>+VLOOKUP(D482,[2]Instituciones!$A$2:$G$1009,7,FALSE)</f>
        <v>Rural</v>
      </c>
      <c r="M482" s="70">
        <f t="shared" si="47"/>
        <v>271.44</v>
      </c>
      <c r="N482" s="67">
        <f t="shared" si="44"/>
        <v>253</v>
      </c>
      <c r="Q482" s="70">
        <f t="shared" si="45"/>
        <v>234</v>
      </c>
      <c r="S482" s="70">
        <f t="shared" si="46"/>
        <v>37.44</v>
      </c>
      <c r="T482" s="67">
        <f>VLOOKUP(D482,Hoja1!$G$5:$K$961,5,FALSE)</f>
        <v>15</v>
      </c>
    </row>
    <row r="483" spans="1:20" s="67" customFormat="1">
      <c r="A483" s="66">
        <v>254</v>
      </c>
      <c r="B483" s="67" t="s">
        <v>180</v>
      </c>
      <c r="C483" s="67" t="s">
        <v>1169</v>
      </c>
      <c r="D483" s="72" t="s">
        <v>1168</v>
      </c>
      <c r="E483" s="69" t="s">
        <v>1169</v>
      </c>
      <c r="F483" s="67" t="s">
        <v>687</v>
      </c>
      <c r="G483" s="67" t="s">
        <v>204</v>
      </c>
      <c r="H483" s="67" t="s">
        <v>205</v>
      </c>
      <c r="I483" s="67">
        <v>7</v>
      </c>
      <c r="J483" s="67" t="str">
        <f t="shared" si="43"/>
        <v>PUNO</v>
      </c>
      <c r="K483" s="67" t="s">
        <v>183</v>
      </c>
      <c r="L483" s="67" t="str">
        <f>+VLOOKUP(D483,[2]Instituciones!$A$2:$G$1009,7,FALSE)</f>
        <v>Urbana</v>
      </c>
      <c r="M483" s="70">
        <f t="shared" si="47"/>
        <v>126.67199999999998</v>
      </c>
      <c r="N483" s="67">
        <f t="shared" si="44"/>
        <v>254</v>
      </c>
      <c r="Q483" s="70">
        <f t="shared" si="45"/>
        <v>109.19999999999999</v>
      </c>
      <c r="S483" s="70">
        <f t="shared" si="46"/>
        <v>17.471999999999994</v>
      </c>
      <c r="T483" s="67">
        <f>VLOOKUP(D483,Hoja1!$G$5:$K$961,5,FALSE)</f>
        <v>7</v>
      </c>
    </row>
    <row r="484" spans="1:20" s="67" customFormat="1">
      <c r="A484" s="66">
        <v>255</v>
      </c>
      <c r="B484" s="67" t="s">
        <v>180</v>
      </c>
      <c r="C484" s="67" t="s">
        <v>180</v>
      </c>
      <c r="D484" s="72" t="s">
        <v>1170</v>
      </c>
      <c r="E484" s="69" t="s">
        <v>1171</v>
      </c>
      <c r="F484" s="67" t="s">
        <v>687</v>
      </c>
      <c r="G484" s="67" t="s">
        <v>204</v>
      </c>
      <c r="H484" s="67" t="s">
        <v>205</v>
      </c>
      <c r="I484" s="67">
        <v>16</v>
      </c>
      <c r="J484" s="67" t="str">
        <f t="shared" si="43"/>
        <v>PUNO</v>
      </c>
      <c r="K484" s="67" t="s">
        <v>183</v>
      </c>
      <c r="L484" s="67" t="str">
        <f>+VLOOKUP(D484,[2]Instituciones!$A$2:$G$1009,7,FALSE)</f>
        <v>Urbana</v>
      </c>
      <c r="M484" s="70">
        <f t="shared" si="47"/>
        <v>289.536</v>
      </c>
      <c r="N484" s="67">
        <f t="shared" si="44"/>
        <v>255</v>
      </c>
      <c r="Q484" s="70">
        <f t="shared" si="45"/>
        <v>249.60000000000002</v>
      </c>
      <c r="S484" s="70">
        <f t="shared" si="46"/>
        <v>39.935999999999979</v>
      </c>
      <c r="T484" s="67">
        <f>VLOOKUP(D484,Hoja1!$G$5:$K$961,5,FALSE)</f>
        <v>16</v>
      </c>
    </row>
    <row r="485" spans="1:20" s="67" customFormat="1">
      <c r="A485" s="66">
        <v>256</v>
      </c>
      <c r="B485" s="67" t="s">
        <v>180</v>
      </c>
      <c r="C485" s="67" t="s">
        <v>1172</v>
      </c>
      <c r="D485" s="72" t="s">
        <v>1173</v>
      </c>
      <c r="E485" s="69" t="s">
        <v>1172</v>
      </c>
      <c r="F485" s="67" t="s">
        <v>687</v>
      </c>
      <c r="G485" s="67" t="s">
        <v>204</v>
      </c>
      <c r="H485" s="67" t="s">
        <v>205</v>
      </c>
      <c r="I485" s="67">
        <v>5</v>
      </c>
      <c r="J485" s="67" t="str">
        <f t="shared" si="43"/>
        <v>PUNO</v>
      </c>
      <c r="K485" s="67" t="s">
        <v>183</v>
      </c>
      <c r="L485" s="67" t="str">
        <f>+VLOOKUP(D485,[2]Instituciones!$A$2:$G$1009,7,FALSE)</f>
        <v>Rural</v>
      </c>
      <c r="M485" s="70">
        <f t="shared" si="47"/>
        <v>90.47999999999999</v>
      </c>
      <c r="N485" s="67">
        <f t="shared" si="44"/>
        <v>256</v>
      </c>
      <c r="Q485" s="70">
        <f t="shared" si="45"/>
        <v>78</v>
      </c>
      <c r="S485" s="70">
        <f t="shared" si="46"/>
        <v>12.47999999999999</v>
      </c>
      <c r="T485" s="67">
        <f>VLOOKUP(D485,Hoja1!$G$5:$K$961,5,FALSE)</f>
        <v>5</v>
      </c>
    </row>
    <row r="486" spans="1:20" s="67" customFormat="1">
      <c r="A486" s="66">
        <v>257</v>
      </c>
      <c r="B486" s="67" t="s">
        <v>180</v>
      </c>
      <c r="C486" s="67" t="s">
        <v>180</v>
      </c>
      <c r="D486" s="72" t="s">
        <v>1174</v>
      </c>
      <c r="E486" s="69" t="s">
        <v>1175</v>
      </c>
      <c r="F486" s="67" t="s">
        <v>687</v>
      </c>
      <c r="G486" s="67" t="s">
        <v>204</v>
      </c>
      <c r="H486" s="67" t="s">
        <v>205</v>
      </c>
      <c r="I486" s="67">
        <v>6</v>
      </c>
      <c r="J486" s="67" t="str">
        <f t="shared" si="43"/>
        <v>PUNO</v>
      </c>
      <c r="K486" s="67" t="s">
        <v>183</v>
      </c>
      <c r="L486" s="67" t="str">
        <f>+VLOOKUP(D486,[2]Instituciones!$A$2:$G$1009,7,FALSE)</f>
        <v>Urbana</v>
      </c>
      <c r="M486" s="70">
        <f t="shared" si="47"/>
        <v>108.57600000000001</v>
      </c>
      <c r="N486" s="67">
        <f t="shared" si="44"/>
        <v>257</v>
      </c>
      <c r="Q486" s="70">
        <f t="shared" si="45"/>
        <v>93.600000000000009</v>
      </c>
      <c r="S486" s="70">
        <f t="shared" si="46"/>
        <v>14.975999999999999</v>
      </c>
      <c r="T486" s="67">
        <f>VLOOKUP(D486,Hoja1!$G$5:$K$961,5,FALSE)</f>
        <v>6</v>
      </c>
    </row>
    <row r="487" spans="1:20" s="67" customFormat="1">
      <c r="A487" s="66">
        <v>258</v>
      </c>
      <c r="B487" s="67" t="s">
        <v>180</v>
      </c>
      <c r="C487" s="67" t="s">
        <v>180</v>
      </c>
      <c r="D487" s="72" t="s">
        <v>1176</v>
      </c>
      <c r="E487" s="69" t="s">
        <v>1177</v>
      </c>
      <c r="F487" s="67" t="s">
        <v>687</v>
      </c>
      <c r="G487" s="67" t="s">
        <v>204</v>
      </c>
      <c r="H487" s="67" t="s">
        <v>205</v>
      </c>
      <c r="I487" s="67">
        <v>5</v>
      </c>
      <c r="J487" s="67" t="str">
        <f t="shared" si="43"/>
        <v>PUNO</v>
      </c>
      <c r="K487" s="67" t="s">
        <v>183</v>
      </c>
      <c r="L487" s="67" t="str">
        <f>+VLOOKUP(D487,[2]Instituciones!$A$2:$G$1009,7,FALSE)</f>
        <v>Urbana</v>
      </c>
      <c r="M487" s="70">
        <f t="shared" si="47"/>
        <v>90.47999999999999</v>
      </c>
      <c r="N487" s="67">
        <f t="shared" si="44"/>
        <v>258</v>
      </c>
      <c r="Q487" s="70">
        <f t="shared" si="45"/>
        <v>78</v>
      </c>
      <c r="S487" s="70">
        <f t="shared" si="46"/>
        <v>12.47999999999999</v>
      </c>
      <c r="T487" s="67">
        <f>VLOOKUP(D487,Hoja1!$G$5:$K$961,5,FALSE)</f>
        <v>5</v>
      </c>
    </row>
    <row r="488" spans="1:20" s="67" customFormat="1">
      <c r="A488" s="66">
        <v>259</v>
      </c>
      <c r="B488" s="67" t="s">
        <v>180</v>
      </c>
      <c r="C488" s="67" t="s">
        <v>180</v>
      </c>
      <c r="D488" s="72" t="s">
        <v>1178</v>
      </c>
      <c r="E488" s="69" t="s">
        <v>1179</v>
      </c>
      <c r="F488" s="67" t="s">
        <v>687</v>
      </c>
      <c r="G488" s="67" t="s">
        <v>204</v>
      </c>
      <c r="H488" s="67" t="s">
        <v>205</v>
      </c>
      <c r="I488" s="67">
        <v>8</v>
      </c>
      <c r="J488" s="67" t="str">
        <f t="shared" si="43"/>
        <v>PUNO</v>
      </c>
      <c r="K488" s="67" t="s">
        <v>183</v>
      </c>
      <c r="L488" s="67" t="str">
        <f>+VLOOKUP(D488,[2]Instituciones!$A$2:$G$1009,7,FALSE)</f>
        <v>Urbana</v>
      </c>
      <c r="M488" s="70">
        <f t="shared" si="47"/>
        <v>144.768</v>
      </c>
      <c r="N488" s="67">
        <f t="shared" si="44"/>
        <v>259</v>
      </c>
      <c r="Q488" s="70">
        <f t="shared" si="45"/>
        <v>124.80000000000001</v>
      </c>
      <c r="S488" s="70">
        <f t="shared" si="46"/>
        <v>19.967999999999989</v>
      </c>
      <c r="T488" s="67">
        <f>VLOOKUP(D488,Hoja1!$G$5:$K$961,5,FALSE)</f>
        <v>8</v>
      </c>
    </row>
    <row r="489" spans="1:20" s="67" customFormat="1">
      <c r="A489" s="66">
        <v>260</v>
      </c>
      <c r="B489" s="67" t="s">
        <v>180</v>
      </c>
      <c r="C489" s="67" t="s">
        <v>180</v>
      </c>
      <c r="D489" s="72" t="s">
        <v>1180</v>
      </c>
      <c r="E489" s="69" t="s">
        <v>1181</v>
      </c>
      <c r="F489" s="67" t="s">
        <v>687</v>
      </c>
      <c r="G489" s="67" t="s">
        <v>204</v>
      </c>
      <c r="H489" s="67" t="s">
        <v>205</v>
      </c>
      <c r="I489" s="67">
        <v>10</v>
      </c>
      <c r="J489" s="67" t="str">
        <f t="shared" si="43"/>
        <v>PUNO</v>
      </c>
      <c r="K489" s="67" t="s">
        <v>183</v>
      </c>
      <c r="L489" s="67" t="str">
        <f>+VLOOKUP(D489,[2]Instituciones!$A$2:$G$1009,7,FALSE)</f>
        <v>Urbana</v>
      </c>
      <c r="M489" s="70">
        <f t="shared" si="47"/>
        <v>180.95999999999998</v>
      </c>
      <c r="N489" s="67">
        <f t="shared" si="44"/>
        <v>260</v>
      </c>
      <c r="Q489" s="70">
        <f t="shared" si="45"/>
        <v>156</v>
      </c>
      <c r="S489" s="70">
        <f t="shared" si="46"/>
        <v>24.95999999999998</v>
      </c>
      <c r="T489" s="67">
        <f>VLOOKUP(D489,Hoja1!$G$5:$K$961,5,FALSE)</f>
        <v>10</v>
      </c>
    </row>
    <row r="490" spans="1:20" s="67" customFormat="1">
      <c r="A490" s="66">
        <v>261</v>
      </c>
      <c r="B490" s="67" t="s">
        <v>180</v>
      </c>
      <c r="C490" s="67" t="s">
        <v>543</v>
      </c>
      <c r="D490" s="72" t="s">
        <v>1182</v>
      </c>
      <c r="E490" s="69" t="s">
        <v>1183</v>
      </c>
      <c r="F490" s="67" t="s">
        <v>687</v>
      </c>
      <c r="G490" s="67" t="s">
        <v>204</v>
      </c>
      <c r="H490" s="67" t="s">
        <v>205</v>
      </c>
      <c r="I490" s="67">
        <v>15</v>
      </c>
      <c r="J490" s="67" t="str">
        <f t="shared" si="43"/>
        <v>PUNO</v>
      </c>
      <c r="K490" s="67" t="s">
        <v>183</v>
      </c>
      <c r="L490" s="67" t="str">
        <f>+VLOOKUP(D490,[2]Instituciones!$A$2:$G$1009,7,FALSE)</f>
        <v>Urbana</v>
      </c>
      <c r="M490" s="70">
        <f t="shared" si="47"/>
        <v>271.44</v>
      </c>
      <c r="N490" s="67">
        <f t="shared" si="44"/>
        <v>261</v>
      </c>
      <c r="Q490" s="70">
        <f t="shared" si="45"/>
        <v>234</v>
      </c>
      <c r="S490" s="70">
        <f t="shared" si="46"/>
        <v>37.44</v>
      </c>
      <c r="T490" s="67">
        <f>VLOOKUP(D490,Hoja1!$G$5:$K$961,5,FALSE)</f>
        <v>15</v>
      </c>
    </row>
    <row r="491" spans="1:20" s="67" customFormat="1">
      <c r="A491" s="66">
        <v>262</v>
      </c>
      <c r="B491" s="67" t="s">
        <v>180</v>
      </c>
      <c r="C491" s="67" t="s">
        <v>1959</v>
      </c>
      <c r="D491" s="72" t="s">
        <v>1960</v>
      </c>
      <c r="E491" s="69" t="s">
        <v>1961</v>
      </c>
      <c r="F491" s="67" t="s">
        <v>687</v>
      </c>
      <c r="G491" s="67" t="s">
        <v>204</v>
      </c>
      <c r="H491" s="67" t="s">
        <v>205</v>
      </c>
      <c r="I491" s="67">
        <v>4</v>
      </c>
      <c r="J491" s="67" t="str">
        <f t="shared" si="43"/>
        <v>PUNO</v>
      </c>
      <c r="K491" s="67" t="s">
        <v>2173</v>
      </c>
      <c r="L491" s="67" t="str">
        <f>+VLOOKUP(D491,[2]Instituciones!$A$2:$G$1009,7,FALSE)</f>
        <v>Rural</v>
      </c>
      <c r="M491" s="70">
        <f t="shared" si="47"/>
        <v>193.2</v>
      </c>
      <c r="N491" s="67">
        <f t="shared" si="44"/>
        <v>262</v>
      </c>
      <c r="Q491" s="70">
        <f t="shared" si="45"/>
        <v>168</v>
      </c>
      <c r="S491" s="70">
        <f t="shared" si="46"/>
        <v>25.199999999999989</v>
      </c>
      <c r="T491" s="67">
        <f>VLOOKUP(D491,Hoja1!$G$5:$K$961,5,FALSE)</f>
        <v>4</v>
      </c>
    </row>
    <row r="492" spans="1:20" s="67" customFormat="1">
      <c r="A492" s="66">
        <v>263</v>
      </c>
      <c r="B492" s="67" t="s">
        <v>180</v>
      </c>
      <c r="C492" s="67" t="s">
        <v>180</v>
      </c>
      <c r="D492" s="72" t="s">
        <v>1184</v>
      </c>
      <c r="E492" s="69" t="s">
        <v>1185</v>
      </c>
      <c r="F492" s="67" t="s">
        <v>687</v>
      </c>
      <c r="G492" s="67" t="s">
        <v>204</v>
      </c>
      <c r="H492" s="67" t="s">
        <v>205</v>
      </c>
      <c r="I492" s="67">
        <v>11</v>
      </c>
      <c r="J492" s="67" t="str">
        <f t="shared" si="43"/>
        <v>PUNO</v>
      </c>
      <c r="K492" s="67" t="s">
        <v>183</v>
      </c>
      <c r="L492" s="67" t="str">
        <f>+VLOOKUP(D492,[2]Instituciones!$A$2:$G$1009,7,FALSE)</f>
        <v>Urbana</v>
      </c>
      <c r="M492" s="70">
        <f t="shared" si="47"/>
        <v>199.05600000000001</v>
      </c>
      <c r="N492" s="67">
        <f t="shared" si="44"/>
        <v>263</v>
      </c>
      <c r="Q492" s="70">
        <f t="shared" si="45"/>
        <v>171.60000000000002</v>
      </c>
      <c r="S492" s="70">
        <f t="shared" si="46"/>
        <v>27.455999999999989</v>
      </c>
      <c r="T492" s="67">
        <f>VLOOKUP(D492,Hoja1!$G$5:$K$961,5,FALSE)</f>
        <v>11</v>
      </c>
    </row>
    <row r="493" spans="1:20" s="67" customFormat="1">
      <c r="A493" s="66">
        <v>264</v>
      </c>
      <c r="B493" s="67" t="s">
        <v>180</v>
      </c>
      <c r="C493" s="67" t="s">
        <v>1187</v>
      </c>
      <c r="D493" s="72" t="s">
        <v>1186</v>
      </c>
      <c r="E493" s="69" t="s">
        <v>1187</v>
      </c>
      <c r="F493" s="67" t="s">
        <v>687</v>
      </c>
      <c r="G493" s="67" t="s">
        <v>204</v>
      </c>
      <c r="H493" s="67" t="s">
        <v>205</v>
      </c>
      <c r="I493" s="67">
        <v>12</v>
      </c>
      <c r="J493" s="67" t="str">
        <f t="shared" si="43"/>
        <v>PUNO</v>
      </c>
      <c r="K493" s="67" t="s">
        <v>183</v>
      </c>
      <c r="L493" s="67" t="str">
        <f>+VLOOKUP(D493,[2]Instituciones!$A$2:$G$1009,7,FALSE)</f>
        <v>Urbana</v>
      </c>
      <c r="M493" s="70">
        <f t="shared" si="47"/>
        <v>217.15200000000002</v>
      </c>
      <c r="N493" s="67">
        <f t="shared" si="44"/>
        <v>264</v>
      </c>
      <c r="Q493" s="70">
        <f t="shared" si="45"/>
        <v>187.20000000000002</v>
      </c>
      <c r="S493" s="70">
        <f t="shared" si="46"/>
        <v>29.951999999999998</v>
      </c>
      <c r="T493" s="67">
        <f>VLOOKUP(D493,Hoja1!$G$5:$K$961,5,FALSE)</f>
        <v>12</v>
      </c>
    </row>
    <row r="494" spans="1:20" s="67" customFormat="1">
      <c r="A494" s="66">
        <v>265</v>
      </c>
      <c r="B494" s="67" t="s">
        <v>180</v>
      </c>
      <c r="C494" s="67" t="s">
        <v>180</v>
      </c>
      <c r="D494" s="72" t="s">
        <v>1188</v>
      </c>
      <c r="E494" s="69" t="s">
        <v>1187</v>
      </c>
      <c r="F494" s="67" t="s">
        <v>687</v>
      </c>
      <c r="G494" s="67" t="s">
        <v>204</v>
      </c>
      <c r="H494" s="67" t="s">
        <v>205</v>
      </c>
      <c r="I494" s="67">
        <v>8</v>
      </c>
      <c r="J494" s="67" t="str">
        <f t="shared" si="43"/>
        <v>PUNO</v>
      </c>
      <c r="K494" s="67" t="s">
        <v>183</v>
      </c>
      <c r="L494" s="67" t="str">
        <f>+VLOOKUP(D494,[2]Instituciones!$A$2:$G$1009,7,FALSE)</f>
        <v>Urbana</v>
      </c>
      <c r="M494" s="70">
        <f t="shared" si="47"/>
        <v>144.768</v>
      </c>
      <c r="N494" s="67">
        <f t="shared" si="44"/>
        <v>265</v>
      </c>
      <c r="Q494" s="70">
        <f t="shared" si="45"/>
        <v>124.80000000000001</v>
      </c>
      <c r="S494" s="70">
        <f t="shared" si="46"/>
        <v>19.967999999999989</v>
      </c>
      <c r="T494" s="67">
        <f>VLOOKUP(D494,Hoja1!$G$5:$K$961,5,FALSE)</f>
        <v>8</v>
      </c>
    </row>
    <row r="495" spans="1:20" s="67" customFormat="1">
      <c r="A495" s="66">
        <v>266</v>
      </c>
      <c r="B495" s="67" t="s">
        <v>180</v>
      </c>
      <c r="C495" s="67" t="s">
        <v>570</v>
      </c>
      <c r="D495" s="72" t="s">
        <v>1189</v>
      </c>
      <c r="E495" s="69" t="s">
        <v>1190</v>
      </c>
      <c r="F495" s="67" t="s">
        <v>687</v>
      </c>
      <c r="G495" s="67" t="s">
        <v>204</v>
      </c>
      <c r="H495" s="67" t="s">
        <v>205</v>
      </c>
      <c r="I495" s="67">
        <v>13</v>
      </c>
      <c r="J495" s="67" t="str">
        <f t="shared" si="43"/>
        <v>PUNO</v>
      </c>
      <c r="K495" s="67" t="s">
        <v>183</v>
      </c>
      <c r="L495" s="67" t="str">
        <f>+VLOOKUP(D495,[2]Instituciones!$A$2:$G$1009,7,FALSE)</f>
        <v>Urbana</v>
      </c>
      <c r="M495" s="70">
        <f t="shared" si="47"/>
        <v>235.24799999999999</v>
      </c>
      <c r="N495" s="67">
        <f t="shared" si="44"/>
        <v>266</v>
      </c>
      <c r="Q495" s="70">
        <f t="shared" si="45"/>
        <v>202.8</v>
      </c>
      <c r="S495" s="70">
        <f t="shared" si="46"/>
        <v>32.447999999999979</v>
      </c>
      <c r="T495" s="67">
        <f>VLOOKUP(D495,Hoja1!$G$5:$K$961,5,FALSE)</f>
        <v>13</v>
      </c>
    </row>
    <row r="496" spans="1:20" s="67" customFormat="1">
      <c r="A496" s="66">
        <v>267</v>
      </c>
      <c r="B496" s="67" t="s">
        <v>180</v>
      </c>
      <c r="C496" s="67" t="s">
        <v>1117</v>
      </c>
      <c r="D496" s="72" t="s">
        <v>1191</v>
      </c>
      <c r="E496" s="69" t="s">
        <v>1192</v>
      </c>
      <c r="F496" s="67" t="s">
        <v>687</v>
      </c>
      <c r="G496" s="67" t="s">
        <v>204</v>
      </c>
      <c r="H496" s="67" t="s">
        <v>205</v>
      </c>
      <c r="I496" s="67">
        <v>11</v>
      </c>
      <c r="J496" s="67" t="str">
        <f t="shared" si="43"/>
        <v>PUNO</v>
      </c>
      <c r="K496" s="67" t="s">
        <v>183</v>
      </c>
      <c r="L496" s="67" t="str">
        <f>+VLOOKUP(D496,[2]Instituciones!$A$2:$G$1009,7,FALSE)</f>
        <v>Urbana</v>
      </c>
      <c r="M496" s="70">
        <f t="shared" si="47"/>
        <v>199.05600000000001</v>
      </c>
      <c r="N496" s="67">
        <f t="shared" si="44"/>
        <v>267</v>
      </c>
      <c r="Q496" s="70">
        <f t="shared" si="45"/>
        <v>171.60000000000002</v>
      </c>
      <c r="S496" s="70">
        <f t="shared" si="46"/>
        <v>27.455999999999989</v>
      </c>
      <c r="T496" s="67">
        <f>VLOOKUP(D496,Hoja1!$G$5:$K$961,5,FALSE)</f>
        <v>11</v>
      </c>
    </row>
    <row r="497" spans="1:20" s="67" customFormat="1">
      <c r="A497" s="66">
        <v>268</v>
      </c>
      <c r="B497" s="67" t="s">
        <v>180</v>
      </c>
      <c r="C497" s="67" t="s">
        <v>309</v>
      </c>
      <c r="D497" s="72" t="s">
        <v>1193</v>
      </c>
      <c r="E497" s="69" t="s">
        <v>543</v>
      </c>
      <c r="F497" s="67" t="s">
        <v>687</v>
      </c>
      <c r="G497" s="67" t="s">
        <v>204</v>
      </c>
      <c r="H497" s="67" t="s">
        <v>205</v>
      </c>
      <c r="I497" s="67">
        <v>10</v>
      </c>
      <c r="J497" s="67" t="str">
        <f t="shared" si="43"/>
        <v>PUNO</v>
      </c>
      <c r="K497" s="67" t="s">
        <v>183</v>
      </c>
      <c r="L497" s="67" t="str">
        <f>+VLOOKUP(D497,[2]Instituciones!$A$2:$G$1009,7,FALSE)</f>
        <v>Urbana</v>
      </c>
      <c r="M497" s="70">
        <f t="shared" si="47"/>
        <v>180.95999999999998</v>
      </c>
      <c r="N497" s="67">
        <f t="shared" si="44"/>
        <v>268</v>
      </c>
      <c r="Q497" s="70">
        <f t="shared" si="45"/>
        <v>156</v>
      </c>
      <c r="S497" s="70">
        <f t="shared" si="46"/>
        <v>24.95999999999998</v>
      </c>
      <c r="T497" s="67">
        <f>VLOOKUP(D497,Hoja1!$G$5:$K$961,5,FALSE)</f>
        <v>10</v>
      </c>
    </row>
    <row r="498" spans="1:20" s="67" customFormat="1">
      <c r="A498" s="66">
        <v>269</v>
      </c>
      <c r="B498" s="67" t="s">
        <v>180</v>
      </c>
      <c r="C498" s="67" t="s">
        <v>1195</v>
      </c>
      <c r="D498" s="72" t="s">
        <v>1194</v>
      </c>
      <c r="E498" s="69" t="s">
        <v>1195</v>
      </c>
      <c r="F498" s="67" t="s">
        <v>687</v>
      </c>
      <c r="G498" s="67" t="s">
        <v>204</v>
      </c>
      <c r="H498" s="67" t="s">
        <v>205</v>
      </c>
      <c r="I498" s="67">
        <v>7</v>
      </c>
      <c r="J498" s="67" t="str">
        <f t="shared" si="43"/>
        <v>PUNO</v>
      </c>
      <c r="K498" s="67" t="s">
        <v>183</v>
      </c>
      <c r="L498" s="67" t="str">
        <f>+VLOOKUP(D498,[2]Instituciones!$A$2:$G$1009,7,FALSE)</f>
        <v>Urbana</v>
      </c>
      <c r="M498" s="70">
        <f t="shared" si="47"/>
        <v>126.67199999999998</v>
      </c>
      <c r="N498" s="67">
        <f t="shared" si="44"/>
        <v>269</v>
      </c>
      <c r="Q498" s="70">
        <f t="shared" si="45"/>
        <v>109.19999999999999</v>
      </c>
      <c r="S498" s="70">
        <f t="shared" si="46"/>
        <v>17.471999999999994</v>
      </c>
      <c r="T498" s="67">
        <f>VLOOKUP(D498,Hoja1!$G$5:$K$961,5,FALSE)</f>
        <v>7</v>
      </c>
    </row>
    <row r="499" spans="1:20" s="67" customFormat="1">
      <c r="A499" s="66">
        <v>270</v>
      </c>
      <c r="B499" s="67" t="s">
        <v>180</v>
      </c>
      <c r="C499" s="67" t="s">
        <v>750</v>
      </c>
      <c r="D499" s="72" t="s">
        <v>1196</v>
      </c>
      <c r="E499" s="69" t="s">
        <v>1197</v>
      </c>
      <c r="F499" s="67" t="s">
        <v>687</v>
      </c>
      <c r="G499" s="67" t="s">
        <v>204</v>
      </c>
      <c r="H499" s="67" t="s">
        <v>205</v>
      </c>
      <c r="I499" s="67">
        <v>10</v>
      </c>
      <c r="J499" s="67" t="str">
        <f t="shared" si="43"/>
        <v>PUNO</v>
      </c>
      <c r="K499" s="67" t="s">
        <v>183</v>
      </c>
      <c r="L499" s="67" t="str">
        <f>+VLOOKUP(D499,[2]Instituciones!$A$2:$G$1009,7,FALSE)</f>
        <v>Urbana</v>
      </c>
      <c r="M499" s="70">
        <f t="shared" si="47"/>
        <v>180.95999999999998</v>
      </c>
      <c r="N499" s="67">
        <f t="shared" si="44"/>
        <v>270</v>
      </c>
      <c r="Q499" s="70">
        <f t="shared" si="45"/>
        <v>156</v>
      </c>
      <c r="S499" s="70">
        <f t="shared" si="46"/>
        <v>24.95999999999998</v>
      </c>
      <c r="T499" s="67">
        <f>VLOOKUP(D499,Hoja1!$G$5:$K$961,5,FALSE)</f>
        <v>10</v>
      </c>
    </row>
    <row r="500" spans="1:20" s="67" customFormat="1">
      <c r="A500" s="66">
        <v>271</v>
      </c>
      <c r="B500" s="67" t="s">
        <v>180</v>
      </c>
      <c r="C500" s="67" t="s">
        <v>180</v>
      </c>
      <c r="D500" s="72" t="s">
        <v>1198</v>
      </c>
      <c r="E500" s="69" t="s">
        <v>1051</v>
      </c>
      <c r="F500" s="67" t="s">
        <v>687</v>
      </c>
      <c r="G500" s="67" t="s">
        <v>204</v>
      </c>
      <c r="H500" s="67" t="s">
        <v>205</v>
      </c>
      <c r="I500" s="67">
        <v>12</v>
      </c>
      <c r="J500" s="67" t="str">
        <f t="shared" si="43"/>
        <v>PUNO</v>
      </c>
      <c r="K500" s="67" t="s">
        <v>183</v>
      </c>
      <c r="L500" s="67" t="str">
        <f>+VLOOKUP(D500,[2]Instituciones!$A$2:$G$1009,7,FALSE)</f>
        <v>Urbana</v>
      </c>
      <c r="M500" s="70">
        <f t="shared" si="47"/>
        <v>217.15200000000002</v>
      </c>
      <c r="N500" s="67">
        <f t="shared" si="44"/>
        <v>271</v>
      </c>
      <c r="Q500" s="70">
        <f t="shared" si="45"/>
        <v>187.20000000000002</v>
      </c>
      <c r="S500" s="70">
        <f t="shared" si="46"/>
        <v>29.951999999999998</v>
      </c>
      <c r="T500" s="67">
        <f>VLOOKUP(D500,Hoja1!$G$5:$K$961,5,FALSE)</f>
        <v>12</v>
      </c>
    </row>
    <row r="501" spans="1:20" s="67" customFormat="1">
      <c r="A501" s="66">
        <v>272</v>
      </c>
      <c r="B501" s="67" t="s">
        <v>180</v>
      </c>
      <c r="C501" s="67" t="s">
        <v>581</v>
      </c>
      <c r="D501" s="72" t="s">
        <v>1199</v>
      </c>
      <c r="E501" s="69" t="s">
        <v>1200</v>
      </c>
      <c r="F501" s="67" t="s">
        <v>687</v>
      </c>
      <c r="G501" s="67" t="s">
        <v>204</v>
      </c>
      <c r="H501" s="67" t="s">
        <v>205</v>
      </c>
      <c r="I501" s="67">
        <v>9</v>
      </c>
      <c r="J501" s="67" t="str">
        <f t="shared" si="43"/>
        <v>PUNO</v>
      </c>
      <c r="K501" s="67" t="s">
        <v>183</v>
      </c>
      <c r="L501" s="67" t="str">
        <f>+VLOOKUP(D501,[2]Instituciones!$A$2:$G$1009,7,FALSE)</f>
        <v>Urbana</v>
      </c>
      <c r="M501" s="70">
        <f t="shared" si="47"/>
        <v>162.864</v>
      </c>
      <c r="N501" s="67">
        <f t="shared" si="44"/>
        <v>272</v>
      </c>
      <c r="Q501" s="70">
        <f t="shared" si="45"/>
        <v>140.4</v>
      </c>
      <c r="S501" s="70">
        <f t="shared" si="46"/>
        <v>22.463999999999999</v>
      </c>
      <c r="T501" s="67">
        <f>VLOOKUP(D501,Hoja1!$G$5:$K$961,5,FALSE)</f>
        <v>9</v>
      </c>
    </row>
    <row r="502" spans="1:20" s="67" customFormat="1">
      <c r="A502" s="66">
        <v>273</v>
      </c>
      <c r="B502" s="67" t="s">
        <v>180</v>
      </c>
      <c r="C502" s="67" t="s">
        <v>1260</v>
      </c>
      <c r="D502" s="72" t="s">
        <v>1201</v>
      </c>
      <c r="E502" s="69" t="s">
        <v>1202</v>
      </c>
      <c r="F502" s="67" t="s">
        <v>687</v>
      </c>
      <c r="G502" s="67" t="s">
        <v>204</v>
      </c>
      <c r="H502" s="67" t="s">
        <v>205</v>
      </c>
      <c r="I502" s="67">
        <v>16</v>
      </c>
      <c r="J502" s="67" t="str">
        <f t="shared" si="43"/>
        <v>PUNO</v>
      </c>
      <c r="K502" s="67" t="s">
        <v>183</v>
      </c>
      <c r="L502" s="67" t="str">
        <f>+VLOOKUP(D502,[2]Instituciones!$A$2:$G$1009,7,FALSE)</f>
        <v>Urbana</v>
      </c>
      <c r="M502" s="70">
        <f t="shared" si="47"/>
        <v>289.536</v>
      </c>
      <c r="N502" s="67">
        <f t="shared" si="44"/>
        <v>273</v>
      </c>
      <c r="Q502" s="70">
        <f t="shared" si="45"/>
        <v>249.60000000000002</v>
      </c>
      <c r="S502" s="70">
        <f t="shared" si="46"/>
        <v>39.935999999999979</v>
      </c>
      <c r="T502" s="67">
        <f>VLOOKUP(D502,Hoja1!$G$5:$K$961,5,FALSE)</f>
        <v>16</v>
      </c>
    </row>
    <row r="503" spans="1:20" s="67" customFormat="1">
      <c r="A503" s="66">
        <v>274</v>
      </c>
      <c r="B503" s="67" t="s">
        <v>180</v>
      </c>
      <c r="C503" s="67" t="s">
        <v>1556</v>
      </c>
      <c r="D503" s="72" t="s">
        <v>1962</v>
      </c>
      <c r="E503" s="69" t="s">
        <v>1963</v>
      </c>
      <c r="F503" s="67" t="s">
        <v>687</v>
      </c>
      <c r="G503" s="67" t="s">
        <v>204</v>
      </c>
      <c r="H503" s="67" t="s">
        <v>205</v>
      </c>
      <c r="I503" s="67">
        <v>9</v>
      </c>
      <c r="J503" s="67" t="str">
        <f t="shared" si="43"/>
        <v>PUNO</v>
      </c>
      <c r="K503" s="67" t="s">
        <v>2173</v>
      </c>
      <c r="L503" s="67" t="str">
        <f>+VLOOKUP(D503,[2]Instituciones!$A$2:$G$1009,7,FALSE)</f>
        <v>Rural</v>
      </c>
      <c r="M503" s="70">
        <f t="shared" si="47"/>
        <v>434.7</v>
      </c>
      <c r="N503" s="67">
        <f t="shared" si="44"/>
        <v>274</v>
      </c>
      <c r="Q503" s="70">
        <f t="shared" si="45"/>
        <v>378</v>
      </c>
      <c r="S503" s="70">
        <f t="shared" si="46"/>
        <v>56.699999999999989</v>
      </c>
      <c r="T503" s="67">
        <f>VLOOKUP(D503,Hoja1!$G$5:$K$961,5,FALSE)</f>
        <v>9</v>
      </c>
    </row>
    <row r="504" spans="1:20" s="67" customFormat="1">
      <c r="A504" s="66">
        <v>275</v>
      </c>
      <c r="B504" s="67" t="s">
        <v>180</v>
      </c>
      <c r="C504" s="67" t="s">
        <v>180</v>
      </c>
      <c r="D504" s="72" t="s">
        <v>1203</v>
      </c>
      <c r="E504" s="69" t="s">
        <v>1204</v>
      </c>
      <c r="F504" s="67" t="s">
        <v>687</v>
      </c>
      <c r="G504" s="67" t="s">
        <v>204</v>
      </c>
      <c r="H504" s="67" t="s">
        <v>205</v>
      </c>
      <c r="I504" s="67">
        <v>9</v>
      </c>
      <c r="J504" s="67" t="str">
        <f t="shared" si="43"/>
        <v>PUNO</v>
      </c>
      <c r="K504" s="67" t="s">
        <v>183</v>
      </c>
      <c r="L504" s="67" t="str">
        <f>+VLOOKUP(D504,[2]Instituciones!$A$2:$G$1009,7,FALSE)</f>
        <v>Urbana</v>
      </c>
      <c r="M504" s="70">
        <f t="shared" si="47"/>
        <v>162.864</v>
      </c>
      <c r="N504" s="67">
        <f t="shared" si="44"/>
        <v>275</v>
      </c>
      <c r="Q504" s="70">
        <f t="shared" si="45"/>
        <v>140.4</v>
      </c>
      <c r="S504" s="70">
        <f t="shared" si="46"/>
        <v>22.463999999999999</v>
      </c>
      <c r="T504" s="67">
        <f>VLOOKUP(D504,Hoja1!$G$5:$K$961,5,FALSE)</f>
        <v>9</v>
      </c>
    </row>
    <row r="505" spans="1:20" s="67" customFormat="1">
      <c r="A505" s="66">
        <v>276</v>
      </c>
      <c r="B505" s="67" t="s">
        <v>180</v>
      </c>
      <c r="C505" s="67" t="s">
        <v>1959</v>
      </c>
      <c r="D505" s="72" t="s">
        <v>1205</v>
      </c>
      <c r="E505" s="69" t="s">
        <v>1206</v>
      </c>
      <c r="F505" s="67" t="s">
        <v>687</v>
      </c>
      <c r="G505" s="67" t="s">
        <v>204</v>
      </c>
      <c r="H505" s="67" t="s">
        <v>205</v>
      </c>
      <c r="I505" s="67">
        <v>7</v>
      </c>
      <c r="J505" s="67" t="str">
        <f t="shared" si="43"/>
        <v>PUNO</v>
      </c>
      <c r="K505" s="67" t="s">
        <v>183</v>
      </c>
      <c r="L505" s="67" t="str">
        <f>+VLOOKUP(D505,[2]Instituciones!$A$2:$G$1009,7,FALSE)</f>
        <v>Rural</v>
      </c>
      <c r="M505" s="70">
        <f t="shared" si="47"/>
        <v>126.67199999999998</v>
      </c>
      <c r="N505" s="67">
        <f t="shared" si="44"/>
        <v>276</v>
      </c>
      <c r="Q505" s="70">
        <f t="shared" si="45"/>
        <v>109.19999999999999</v>
      </c>
      <c r="S505" s="70">
        <f t="shared" si="46"/>
        <v>17.471999999999994</v>
      </c>
      <c r="T505" s="67">
        <f>VLOOKUP(D505,Hoja1!$G$5:$K$961,5,FALSE)</f>
        <v>7</v>
      </c>
    </row>
    <row r="506" spans="1:20" s="67" customFormat="1">
      <c r="A506" s="66">
        <v>277</v>
      </c>
      <c r="B506" s="67" t="s">
        <v>180</v>
      </c>
      <c r="C506" s="67" t="s">
        <v>180</v>
      </c>
      <c r="D506" s="72" t="s">
        <v>1207</v>
      </c>
      <c r="E506" s="69" t="s">
        <v>601</v>
      </c>
      <c r="F506" s="67" t="s">
        <v>687</v>
      </c>
      <c r="G506" s="67" t="s">
        <v>204</v>
      </c>
      <c r="H506" s="67" t="s">
        <v>205</v>
      </c>
      <c r="I506" s="67">
        <v>12</v>
      </c>
      <c r="J506" s="67" t="str">
        <f t="shared" si="43"/>
        <v>PUNO</v>
      </c>
      <c r="K506" s="67" t="s">
        <v>183</v>
      </c>
      <c r="L506" s="67" t="str">
        <f>+VLOOKUP(D506,[2]Instituciones!$A$2:$G$1009,7,FALSE)</f>
        <v>Urbana</v>
      </c>
      <c r="M506" s="70">
        <f t="shared" si="47"/>
        <v>217.15200000000002</v>
      </c>
      <c r="N506" s="67">
        <f t="shared" si="44"/>
        <v>277</v>
      </c>
      <c r="Q506" s="70">
        <f t="shared" si="45"/>
        <v>187.20000000000002</v>
      </c>
      <c r="S506" s="70">
        <f t="shared" si="46"/>
        <v>29.951999999999998</v>
      </c>
      <c r="T506" s="67">
        <f>VLOOKUP(D506,Hoja1!$G$5:$K$961,5,FALSE)</f>
        <v>12</v>
      </c>
    </row>
    <row r="507" spans="1:20" s="67" customFormat="1">
      <c r="A507" s="66">
        <v>278</v>
      </c>
      <c r="B507" s="67" t="s">
        <v>180</v>
      </c>
      <c r="C507" s="67" t="s">
        <v>634</v>
      </c>
      <c r="D507" s="72" t="s">
        <v>1208</v>
      </c>
      <c r="E507" s="69" t="s">
        <v>634</v>
      </c>
      <c r="F507" s="67" t="s">
        <v>687</v>
      </c>
      <c r="G507" s="67" t="s">
        <v>204</v>
      </c>
      <c r="H507" s="67" t="s">
        <v>205</v>
      </c>
      <c r="I507" s="67">
        <v>14</v>
      </c>
      <c r="J507" s="67" t="str">
        <f t="shared" si="43"/>
        <v>PUNO</v>
      </c>
      <c r="K507" s="67" t="s">
        <v>183</v>
      </c>
      <c r="L507" s="67" t="str">
        <f>+VLOOKUP(D507,[2]Instituciones!$A$2:$G$1009,7,FALSE)</f>
        <v>Urbana</v>
      </c>
      <c r="M507" s="70">
        <f t="shared" si="47"/>
        <v>253.34399999999997</v>
      </c>
      <c r="N507" s="67">
        <f t="shared" si="44"/>
        <v>278</v>
      </c>
      <c r="Q507" s="70">
        <f t="shared" si="45"/>
        <v>218.39999999999998</v>
      </c>
      <c r="S507" s="70">
        <f t="shared" si="46"/>
        <v>34.943999999999988</v>
      </c>
      <c r="T507" s="67">
        <f>VLOOKUP(D507,Hoja1!$G$5:$K$961,5,FALSE)</f>
        <v>14</v>
      </c>
    </row>
    <row r="508" spans="1:20" s="67" customFormat="1">
      <c r="A508" s="66">
        <v>279</v>
      </c>
      <c r="B508" s="67" t="s">
        <v>180</v>
      </c>
      <c r="C508" s="67" t="s">
        <v>1122</v>
      </c>
      <c r="D508" s="72" t="s">
        <v>1209</v>
      </c>
      <c r="E508" s="69" t="s">
        <v>1122</v>
      </c>
      <c r="F508" s="67" t="s">
        <v>687</v>
      </c>
      <c r="G508" s="67" t="s">
        <v>204</v>
      </c>
      <c r="H508" s="67" t="s">
        <v>205</v>
      </c>
      <c r="I508" s="67">
        <v>16</v>
      </c>
      <c r="J508" s="67" t="str">
        <f t="shared" si="43"/>
        <v>PUNO</v>
      </c>
      <c r="K508" s="67" t="s">
        <v>183</v>
      </c>
      <c r="L508" s="67" t="str">
        <f>+VLOOKUP(D508,[2]Instituciones!$A$2:$G$1009,7,FALSE)</f>
        <v>Urbana</v>
      </c>
      <c r="M508" s="70">
        <f t="shared" si="47"/>
        <v>289.536</v>
      </c>
      <c r="N508" s="67">
        <f t="shared" si="44"/>
        <v>279</v>
      </c>
      <c r="Q508" s="70">
        <f t="shared" si="45"/>
        <v>249.60000000000002</v>
      </c>
      <c r="S508" s="70">
        <f t="shared" si="46"/>
        <v>39.935999999999979</v>
      </c>
      <c r="T508" s="67">
        <f>VLOOKUP(D508,Hoja1!$G$5:$K$961,5,FALSE)</f>
        <v>16</v>
      </c>
    </row>
    <row r="509" spans="1:20" s="67" customFormat="1">
      <c r="A509" s="66">
        <v>280</v>
      </c>
      <c r="B509" s="67" t="s">
        <v>180</v>
      </c>
      <c r="C509" s="67" t="s">
        <v>1556</v>
      </c>
      <c r="D509" s="72" t="s">
        <v>1964</v>
      </c>
      <c r="E509" s="69" t="s">
        <v>1965</v>
      </c>
      <c r="F509" s="67" t="s">
        <v>687</v>
      </c>
      <c r="G509" s="67" t="s">
        <v>204</v>
      </c>
      <c r="H509" s="67" t="s">
        <v>205</v>
      </c>
      <c r="I509" s="67">
        <v>9</v>
      </c>
      <c r="J509" s="67" t="str">
        <f t="shared" si="43"/>
        <v>PUNO</v>
      </c>
      <c r="K509" s="67" t="s">
        <v>2173</v>
      </c>
      <c r="L509" s="67" t="str">
        <f>+VLOOKUP(D509,[2]Instituciones!$A$2:$G$1009,7,FALSE)</f>
        <v>Rural</v>
      </c>
      <c r="M509" s="70">
        <f t="shared" si="47"/>
        <v>434.7</v>
      </c>
      <c r="N509" s="67">
        <f t="shared" si="44"/>
        <v>280</v>
      </c>
      <c r="Q509" s="70">
        <f t="shared" si="45"/>
        <v>378</v>
      </c>
      <c r="S509" s="70">
        <f t="shared" si="46"/>
        <v>56.699999999999989</v>
      </c>
      <c r="T509" s="67">
        <f>VLOOKUP(D509,Hoja1!$G$5:$K$961,5,FALSE)</f>
        <v>9</v>
      </c>
    </row>
    <row r="510" spans="1:20" s="67" customFormat="1">
      <c r="A510" s="66">
        <v>281</v>
      </c>
      <c r="B510" s="67" t="s">
        <v>180</v>
      </c>
      <c r="C510" s="67" t="s">
        <v>546</v>
      </c>
      <c r="D510" s="72" t="s">
        <v>1210</v>
      </c>
      <c r="E510" s="69" t="s">
        <v>1211</v>
      </c>
      <c r="F510" s="67" t="s">
        <v>687</v>
      </c>
      <c r="G510" s="67" t="s">
        <v>204</v>
      </c>
      <c r="H510" s="67" t="s">
        <v>205</v>
      </c>
      <c r="I510" s="67">
        <v>10</v>
      </c>
      <c r="J510" s="67" t="str">
        <f t="shared" si="43"/>
        <v>PUNO</v>
      </c>
      <c r="K510" s="67" t="s">
        <v>183</v>
      </c>
      <c r="L510" s="67" t="str">
        <f>+VLOOKUP(D510,[2]Instituciones!$A$2:$G$1009,7,FALSE)</f>
        <v>Urbana</v>
      </c>
      <c r="M510" s="70">
        <f t="shared" si="47"/>
        <v>180.95999999999998</v>
      </c>
      <c r="N510" s="67">
        <f t="shared" si="44"/>
        <v>281</v>
      </c>
      <c r="Q510" s="70">
        <f t="shared" si="45"/>
        <v>156</v>
      </c>
      <c r="S510" s="70">
        <f t="shared" si="46"/>
        <v>24.95999999999998</v>
      </c>
      <c r="T510" s="67">
        <f>VLOOKUP(D510,Hoja1!$G$5:$K$961,5,FALSE)</f>
        <v>10</v>
      </c>
    </row>
    <row r="511" spans="1:20" s="67" customFormat="1">
      <c r="A511" s="66">
        <v>282</v>
      </c>
      <c r="B511" s="67" t="s">
        <v>180</v>
      </c>
      <c r="C511" s="67" t="s">
        <v>750</v>
      </c>
      <c r="D511" s="72" t="s">
        <v>1212</v>
      </c>
      <c r="E511" s="69" t="s">
        <v>1213</v>
      </c>
      <c r="F511" s="67" t="s">
        <v>687</v>
      </c>
      <c r="G511" s="67" t="s">
        <v>204</v>
      </c>
      <c r="H511" s="67" t="s">
        <v>205</v>
      </c>
      <c r="I511" s="67">
        <v>11</v>
      </c>
      <c r="J511" s="67" t="str">
        <f t="shared" si="43"/>
        <v>PUNO</v>
      </c>
      <c r="K511" s="67" t="s">
        <v>183</v>
      </c>
      <c r="L511" s="67" t="str">
        <f>+VLOOKUP(D511,[2]Instituciones!$A$2:$G$1009,7,FALSE)</f>
        <v>Urbana</v>
      </c>
      <c r="M511" s="70">
        <f t="shared" si="47"/>
        <v>199.05600000000001</v>
      </c>
      <c r="N511" s="67">
        <f t="shared" si="44"/>
        <v>282</v>
      </c>
      <c r="Q511" s="70">
        <f t="shared" si="45"/>
        <v>171.60000000000002</v>
      </c>
      <c r="S511" s="70">
        <f t="shared" si="46"/>
        <v>27.455999999999989</v>
      </c>
      <c r="T511" s="67">
        <f>VLOOKUP(D511,Hoja1!$G$5:$K$961,5,FALSE)</f>
        <v>11</v>
      </c>
    </row>
    <row r="512" spans="1:20" s="67" customFormat="1">
      <c r="A512" s="66">
        <v>283</v>
      </c>
      <c r="B512" s="67" t="s">
        <v>180</v>
      </c>
      <c r="C512" s="67" t="s">
        <v>180</v>
      </c>
      <c r="D512" s="72" t="s">
        <v>1214</v>
      </c>
      <c r="E512" s="69" t="s">
        <v>1215</v>
      </c>
      <c r="F512" s="67" t="s">
        <v>687</v>
      </c>
      <c r="G512" s="67" t="s">
        <v>204</v>
      </c>
      <c r="H512" s="67" t="s">
        <v>205</v>
      </c>
      <c r="I512" s="67">
        <v>10</v>
      </c>
      <c r="J512" s="67" t="str">
        <f t="shared" si="43"/>
        <v>PUNO</v>
      </c>
      <c r="K512" s="67" t="s">
        <v>183</v>
      </c>
      <c r="L512" s="67" t="str">
        <f>+VLOOKUP(D512,[2]Instituciones!$A$2:$G$1009,7,FALSE)</f>
        <v>Urbana</v>
      </c>
      <c r="M512" s="70">
        <f t="shared" si="47"/>
        <v>180.95999999999998</v>
      </c>
      <c r="N512" s="67">
        <f t="shared" si="44"/>
        <v>283</v>
      </c>
      <c r="Q512" s="70">
        <f t="shared" si="45"/>
        <v>156</v>
      </c>
      <c r="S512" s="70">
        <f t="shared" si="46"/>
        <v>24.95999999999998</v>
      </c>
      <c r="T512" s="67">
        <f>VLOOKUP(D512,Hoja1!$G$5:$K$961,5,FALSE)</f>
        <v>10</v>
      </c>
    </row>
    <row r="513" spans="1:20" s="67" customFormat="1">
      <c r="A513" s="66">
        <v>284</v>
      </c>
      <c r="B513" s="67" t="s">
        <v>180</v>
      </c>
      <c r="C513" s="67" t="s">
        <v>554</v>
      </c>
      <c r="D513" s="72" t="s">
        <v>1216</v>
      </c>
      <c r="E513" s="69" t="s">
        <v>1217</v>
      </c>
      <c r="F513" s="67" t="s">
        <v>687</v>
      </c>
      <c r="G513" s="67" t="s">
        <v>204</v>
      </c>
      <c r="H513" s="67" t="s">
        <v>205</v>
      </c>
      <c r="I513" s="67">
        <v>10</v>
      </c>
      <c r="J513" s="67" t="str">
        <f t="shared" si="43"/>
        <v>PUNO</v>
      </c>
      <c r="K513" s="67" t="s">
        <v>183</v>
      </c>
      <c r="L513" s="67" t="str">
        <f>+VLOOKUP(D513,[2]Instituciones!$A$2:$G$1009,7,FALSE)</f>
        <v>Urbana</v>
      </c>
      <c r="M513" s="70">
        <f t="shared" si="47"/>
        <v>180.95999999999998</v>
      </c>
      <c r="N513" s="67">
        <f t="shared" si="44"/>
        <v>284</v>
      </c>
      <c r="Q513" s="70">
        <f t="shared" si="45"/>
        <v>156</v>
      </c>
      <c r="S513" s="70">
        <f t="shared" si="46"/>
        <v>24.95999999999998</v>
      </c>
      <c r="T513" s="67">
        <f>VLOOKUP(D513,Hoja1!$G$5:$K$961,5,FALSE)</f>
        <v>10</v>
      </c>
    </row>
    <row r="514" spans="1:20" s="67" customFormat="1">
      <c r="A514" s="66">
        <v>285</v>
      </c>
      <c r="B514" s="67" t="s">
        <v>180</v>
      </c>
      <c r="C514" s="67" t="s">
        <v>180</v>
      </c>
      <c r="D514" s="72" t="s">
        <v>1218</v>
      </c>
      <c r="E514" s="69" t="s">
        <v>1219</v>
      </c>
      <c r="F514" s="67" t="s">
        <v>687</v>
      </c>
      <c r="G514" s="67" t="s">
        <v>204</v>
      </c>
      <c r="H514" s="67" t="s">
        <v>205</v>
      </c>
      <c r="I514" s="67">
        <v>11</v>
      </c>
      <c r="J514" s="67" t="str">
        <f t="shared" si="43"/>
        <v>PUNO</v>
      </c>
      <c r="K514" s="67" t="s">
        <v>183</v>
      </c>
      <c r="L514" s="67" t="str">
        <f>+VLOOKUP(D514,[2]Instituciones!$A$2:$G$1009,7,FALSE)</f>
        <v>Urbana</v>
      </c>
      <c r="M514" s="70">
        <f t="shared" si="47"/>
        <v>199.05600000000001</v>
      </c>
      <c r="N514" s="67">
        <f t="shared" si="44"/>
        <v>285</v>
      </c>
      <c r="Q514" s="70">
        <f t="shared" si="45"/>
        <v>171.60000000000002</v>
      </c>
      <c r="S514" s="70">
        <f t="shared" si="46"/>
        <v>27.455999999999989</v>
      </c>
      <c r="T514" s="67">
        <f>VLOOKUP(D514,Hoja1!$G$5:$K$961,5,FALSE)</f>
        <v>11</v>
      </c>
    </row>
    <row r="515" spans="1:20" s="67" customFormat="1">
      <c r="A515" s="66">
        <v>286</v>
      </c>
      <c r="B515" s="67" t="s">
        <v>180</v>
      </c>
      <c r="C515" s="67" t="s">
        <v>1175</v>
      </c>
      <c r="D515" s="72" t="s">
        <v>1220</v>
      </c>
      <c r="E515" s="69" t="s">
        <v>1221</v>
      </c>
      <c r="F515" s="67" t="s">
        <v>687</v>
      </c>
      <c r="G515" s="67" t="s">
        <v>204</v>
      </c>
      <c r="H515" s="67" t="s">
        <v>205</v>
      </c>
      <c r="I515" s="67">
        <v>8</v>
      </c>
      <c r="J515" s="67" t="str">
        <f t="shared" ref="J515:J578" si="48">+B515</f>
        <v>PUNO</v>
      </c>
      <c r="K515" s="67" t="s">
        <v>183</v>
      </c>
      <c r="L515" s="67" t="str">
        <f>+VLOOKUP(D515,[2]Instituciones!$A$2:$G$1009,7,FALSE)</f>
        <v>Urbana</v>
      </c>
      <c r="M515" s="70">
        <f t="shared" si="47"/>
        <v>144.768</v>
      </c>
      <c r="N515" s="67">
        <f t="shared" ref="N515:N578" si="49">+A515</f>
        <v>286</v>
      </c>
      <c r="Q515" s="70">
        <f t="shared" ref="Q515:Q578" si="50">+IF(K515="Rural",I515*2*12,IF(K515="Rural 1",I515*3.5*12,IF(K515="Rural 2",I515*3*12,IF(K515="Rural 3",I515*2.5*12,IF(K515="Urbana",I515*1.3*12,IF(K515="Urbana 1",I515*1.4*12,0))))))</f>
        <v>124.80000000000001</v>
      </c>
      <c r="S515" s="70">
        <f t="shared" ref="S515:S578" si="51">+M515-Q515</f>
        <v>19.967999999999989</v>
      </c>
      <c r="T515" s="67">
        <f>VLOOKUP(D515,Hoja1!$G$5:$K$961,5,FALSE)</f>
        <v>8</v>
      </c>
    </row>
    <row r="516" spans="1:20" s="67" customFormat="1">
      <c r="A516" s="66">
        <v>287</v>
      </c>
      <c r="B516" s="67" t="s">
        <v>180</v>
      </c>
      <c r="C516" s="67" t="s">
        <v>1125</v>
      </c>
      <c r="D516" s="72" t="s">
        <v>1222</v>
      </c>
      <c r="E516" s="69" t="s">
        <v>1223</v>
      </c>
      <c r="F516" s="67" t="s">
        <v>687</v>
      </c>
      <c r="G516" s="67" t="s">
        <v>204</v>
      </c>
      <c r="H516" s="67" t="s">
        <v>205</v>
      </c>
      <c r="I516" s="67">
        <v>9</v>
      </c>
      <c r="J516" s="67" t="str">
        <f t="shared" si="48"/>
        <v>PUNO</v>
      </c>
      <c r="K516" s="67" t="s">
        <v>183</v>
      </c>
      <c r="L516" s="67" t="str">
        <f>+VLOOKUP(D516,[2]Instituciones!$A$2:$G$1009,7,FALSE)</f>
        <v>Urbana</v>
      </c>
      <c r="M516" s="70">
        <f t="shared" si="47"/>
        <v>162.864</v>
      </c>
      <c r="N516" s="67">
        <f t="shared" si="49"/>
        <v>287</v>
      </c>
      <c r="Q516" s="70">
        <f t="shared" si="50"/>
        <v>140.4</v>
      </c>
      <c r="S516" s="70">
        <f t="shared" si="51"/>
        <v>22.463999999999999</v>
      </c>
      <c r="T516" s="67">
        <f>VLOOKUP(D516,Hoja1!$G$5:$K$961,5,FALSE)</f>
        <v>9</v>
      </c>
    </row>
    <row r="517" spans="1:20" s="67" customFormat="1">
      <c r="A517" s="66">
        <v>288</v>
      </c>
      <c r="B517" s="67" t="s">
        <v>180</v>
      </c>
      <c r="C517" s="67" t="s">
        <v>562</v>
      </c>
      <c r="D517" s="72" t="s">
        <v>1224</v>
      </c>
      <c r="E517" s="69" t="s">
        <v>1225</v>
      </c>
      <c r="F517" s="67" t="s">
        <v>687</v>
      </c>
      <c r="G517" s="67" t="s">
        <v>204</v>
      </c>
      <c r="H517" s="67" t="s">
        <v>205</v>
      </c>
      <c r="I517" s="67">
        <v>18</v>
      </c>
      <c r="J517" s="67" t="str">
        <f t="shared" si="48"/>
        <v>PUNO</v>
      </c>
      <c r="K517" s="67" t="s">
        <v>183</v>
      </c>
      <c r="L517" s="67" t="str">
        <f>+VLOOKUP(D517,[2]Instituciones!$A$2:$G$1009,7,FALSE)</f>
        <v>Urbana</v>
      </c>
      <c r="M517" s="70">
        <f t="shared" si="47"/>
        <v>325.72800000000001</v>
      </c>
      <c r="N517" s="67">
        <f t="shared" si="49"/>
        <v>288</v>
      </c>
      <c r="Q517" s="70">
        <f t="shared" si="50"/>
        <v>280.8</v>
      </c>
      <c r="S517" s="70">
        <f t="shared" si="51"/>
        <v>44.927999999999997</v>
      </c>
      <c r="T517" s="67">
        <f>VLOOKUP(D517,Hoja1!$G$5:$K$961,5,FALSE)</f>
        <v>18</v>
      </c>
    </row>
    <row r="518" spans="1:20" s="67" customFormat="1">
      <c r="A518" s="66">
        <v>289</v>
      </c>
      <c r="B518" s="67" t="s">
        <v>180</v>
      </c>
      <c r="C518" s="67" t="s">
        <v>575</v>
      </c>
      <c r="D518" s="72" t="s">
        <v>1226</v>
      </c>
      <c r="E518" s="69" t="s">
        <v>1227</v>
      </c>
      <c r="F518" s="67" t="s">
        <v>687</v>
      </c>
      <c r="G518" s="67" t="s">
        <v>204</v>
      </c>
      <c r="H518" s="67" t="s">
        <v>205</v>
      </c>
      <c r="I518" s="67">
        <v>8</v>
      </c>
      <c r="J518" s="67" t="str">
        <f t="shared" si="48"/>
        <v>PUNO</v>
      </c>
      <c r="K518" s="67" t="s">
        <v>183</v>
      </c>
      <c r="L518" s="67" t="str">
        <f>+VLOOKUP(D518,[2]Instituciones!$A$2:$G$1009,7,FALSE)</f>
        <v>Urbana</v>
      </c>
      <c r="M518" s="70">
        <f t="shared" si="47"/>
        <v>144.768</v>
      </c>
      <c r="N518" s="67">
        <f t="shared" si="49"/>
        <v>289</v>
      </c>
      <c r="Q518" s="70">
        <f t="shared" si="50"/>
        <v>124.80000000000001</v>
      </c>
      <c r="S518" s="70">
        <f t="shared" si="51"/>
        <v>19.967999999999989</v>
      </c>
      <c r="T518" s="67">
        <f>VLOOKUP(D518,Hoja1!$G$5:$K$961,5,FALSE)</f>
        <v>8</v>
      </c>
    </row>
    <row r="519" spans="1:20" s="67" customFormat="1">
      <c r="A519" s="66">
        <v>290</v>
      </c>
      <c r="B519" s="67" t="s">
        <v>180</v>
      </c>
      <c r="C519" s="67" t="s">
        <v>175</v>
      </c>
      <c r="D519" s="72" t="s">
        <v>1966</v>
      </c>
      <c r="E519" s="69" t="s">
        <v>1967</v>
      </c>
      <c r="F519" s="67" t="s">
        <v>687</v>
      </c>
      <c r="G519" s="67" t="s">
        <v>204</v>
      </c>
      <c r="H519" s="67" t="s">
        <v>205</v>
      </c>
      <c r="I519" s="67">
        <v>8</v>
      </c>
      <c r="J519" s="67" t="str">
        <f t="shared" si="48"/>
        <v>PUNO</v>
      </c>
      <c r="K519" s="67" t="s">
        <v>183</v>
      </c>
      <c r="L519" s="67" t="str">
        <f>+VLOOKUP(D519,[2]Instituciones!$A$2:$G$1009,7,FALSE)</f>
        <v>Urbana</v>
      </c>
      <c r="M519" s="70">
        <f t="shared" si="47"/>
        <v>144.768</v>
      </c>
      <c r="N519" s="67">
        <f t="shared" si="49"/>
        <v>290</v>
      </c>
      <c r="Q519" s="70">
        <f t="shared" si="50"/>
        <v>124.80000000000001</v>
      </c>
      <c r="S519" s="70">
        <f t="shared" si="51"/>
        <v>19.967999999999989</v>
      </c>
      <c r="T519" s="67">
        <f>VLOOKUP(D519,Hoja1!$G$5:$K$961,5,FALSE)</f>
        <v>8</v>
      </c>
    </row>
    <row r="520" spans="1:20" s="67" customFormat="1">
      <c r="A520" s="66">
        <v>291</v>
      </c>
      <c r="B520" s="67" t="s">
        <v>180</v>
      </c>
      <c r="C520" s="67" t="s">
        <v>1260</v>
      </c>
      <c r="D520" s="72" t="s">
        <v>1228</v>
      </c>
      <c r="E520" s="69" t="s">
        <v>1229</v>
      </c>
      <c r="F520" s="67" t="s">
        <v>687</v>
      </c>
      <c r="G520" s="67" t="s">
        <v>204</v>
      </c>
      <c r="H520" s="67" t="s">
        <v>205</v>
      </c>
      <c r="I520" s="67">
        <v>8</v>
      </c>
      <c r="J520" s="67" t="str">
        <f t="shared" si="48"/>
        <v>PUNO</v>
      </c>
      <c r="K520" s="67" t="s">
        <v>183</v>
      </c>
      <c r="L520" s="67" t="str">
        <f>+VLOOKUP(D520,[2]Instituciones!$A$2:$G$1009,7,FALSE)</f>
        <v>Urbana</v>
      </c>
      <c r="M520" s="70">
        <f t="shared" si="47"/>
        <v>144.768</v>
      </c>
      <c r="N520" s="67">
        <f t="shared" si="49"/>
        <v>291</v>
      </c>
      <c r="Q520" s="70">
        <f t="shared" si="50"/>
        <v>124.80000000000001</v>
      </c>
      <c r="S520" s="70">
        <f t="shared" si="51"/>
        <v>19.967999999999989</v>
      </c>
      <c r="T520" s="67">
        <f>VLOOKUP(D520,Hoja1!$G$5:$K$961,5,FALSE)</f>
        <v>8</v>
      </c>
    </row>
    <row r="521" spans="1:20" s="67" customFormat="1">
      <c r="A521" s="66">
        <v>292</v>
      </c>
      <c r="B521" s="67" t="s">
        <v>180</v>
      </c>
      <c r="C521" s="67" t="s">
        <v>1260</v>
      </c>
      <c r="D521" s="72" t="s">
        <v>1230</v>
      </c>
      <c r="E521" s="69" t="s">
        <v>1231</v>
      </c>
      <c r="F521" s="67" t="s">
        <v>687</v>
      </c>
      <c r="G521" s="67" t="s">
        <v>204</v>
      </c>
      <c r="H521" s="67" t="s">
        <v>205</v>
      </c>
      <c r="I521" s="67">
        <v>11</v>
      </c>
      <c r="J521" s="67" t="str">
        <f t="shared" si="48"/>
        <v>PUNO</v>
      </c>
      <c r="K521" s="67" t="s">
        <v>183</v>
      </c>
      <c r="L521" s="67" t="str">
        <f>+VLOOKUP(D521,[2]Instituciones!$A$2:$G$1009,7,FALSE)</f>
        <v>Urbana</v>
      </c>
      <c r="M521" s="70">
        <f t="shared" ref="M521:M584" si="52">IF(F521="Inicial  Prog No Escolariz",IF(K521="Rural 1",Q521*1.15,Q521*1.16),IF(AND(Q521&gt;=0,Q521&lt;=100),Q521+150,IF(AND(Q521&gt;=101.01,Q521&lt;=4391),Q521+140,IF(AND(Q521&gt;=4391.01,Q521&lt;=5160), Q521+130,IF(AND(Q521&gt;=5160.01,Q521&lt;=6911), Q521+110,IF(AND(Q521&gt;=6911.01,Q521&lt;=10080), Q521+90,IF(AND(Q521&gt;=1080.01,Q521&lt;=15582), Q521+85,IF(AND(Q521&gt;=15582.01,Q521&lt;=26000), Q521+80,IF(AND(Q521&gt;=26000.01, Q521&lt;=30000), Q521+50,IF(Q521&gt;=30000.01,Q521+40, "No ha ingresado datos válidos"))))))))))</f>
        <v>199.05600000000001</v>
      </c>
      <c r="N521" s="67">
        <f t="shared" si="49"/>
        <v>292</v>
      </c>
      <c r="Q521" s="70">
        <f t="shared" si="50"/>
        <v>171.60000000000002</v>
      </c>
      <c r="S521" s="70">
        <f t="shared" si="51"/>
        <v>27.455999999999989</v>
      </c>
      <c r="T521" s="67">
        <f>VLOOKUP(D521,Hoja1!$G$5:$K$961,5,FALSE)</f>
        <v>11</v>
      </c>
    </row>
    <row r="522" spans="1:20" s="67" customFormat="1">
      <c r="A522" s="66">
        <v>293</v>
      </c>
      <c r="B522" s="67" t="s">
        <v>180</v>
      </c>
      <c r="C522" s="67" t="s">
        <v>1232</v>
      </c>
      <c r="D522" s="72" t="s">
        <v>1233</v>
      </c>
      <c r="E522" s="69" t="s">
        <v>1232</v>
      </c>
      <c r="F522" s="67" t="s">
        <v>687</v>
      </c>
      <c r="G522" s="67" t="s">
        <v>204</v>
      </c>
      <c r="H522" s="67" t="s">
        <v>205</v>
      </c>
      <c r="I522" s="67">
        <v>7</v>
      </c>
      <c r="J522" s="67" t="str">
        <f t="shared" si="48"/>
        <v>PUNO</v>
      </c>
      <c r="K522" s="67" t="s">
        <v>183</v>
      </c>
      <c r="L522" s="67" t="str">
        <f>+VLOOKUP(D522,[2]Instituciones!$A$2:$G$1009,7,FALSE)</f>
        <v>Rural</v>
      </c>
      <c r="M522" s="70">
        <f t="shared" si="52"/>
        <v>126.67199999999998</v>
      </c>
      <c r="N522" s="67">
        <f t="shared" si="49"/>
        <v>293</v>
      </c>
      <c r="Q522" s="70">
        <f t="shared" si="50"/>
        <v>109.19999999999999</v>
      </c>
      <c r="S522" s="70">
        <f t="shared" si="51"/>
        <v>17.471999999999994</v>
      </c>
      <c r="T522" s="67">
        <f>VLOOKUP(D522,Hoja1!$G$5:$K$961,5,FALSE)</f>
        <v>7</v>
      </c>
    </row>
    <row r="523" spans="1:20" s="67" customFormat="1">
      <c r="A523" s="66">
        <v>294</v>
      </c>
      <c r="B523" s="67" t="s">
        <v>180</v>
      </c>
      <c r="C523" s="67" t="s">
        <v>559</v>
      </c>
      <c r="D523" s="72" t="s">
        <v>1234</v>
      </c>
      <c r="E523" s="69" t="s">
        <v>1235</v>
      </c>
      <c r="F523" s="67" t="s">
        <v>687</v>
      </c>
      <c r="G523" s="67" t="s">
        <v>204</v>
      </c>
      <c r="H523" s="67" t="s">
        <v>205</v>
      </c>
      <c r="I523" s="67">
        <v>10</v>
      </c>
      <c r="J523" s="67" t="str">
        <f t="shared" si="48"/>
        <v>PUNO</v>
      </c>
      <c r="K523" s="67" t="s">
        <v>183</v>
      </c>
      <c r="L523" s="67" t="str">
        <f>+VLOOKUP(D523,[2]Instituciones!$A$2:$G$1009,7,FALSE)</f>
        <v>Urbana</v>
      </c>
      <c r="M523" s="70">
        <f t="shared" si="52"/>
        <v>180.95999999999998</v>
      </c>
      <c r="N523" s="67">
        <f t="shared" si="49"/>
        <v>294</v>
      </c>
      <c r="Q523" s="70">
        <f t="shared" si="50"/>
        <v>156</v>
      </c>
      <c r="S523" s="70">
        <f t="shared" si="51"/>
        <v>24.95999999999998</v>
      </c>
      <c r="T523" s="67">
        <f>VLOOKUP(D523,Hoja1!$G$5:$K$961,5,FALSE)</f>
        <v>10</v>
      </c>
    </row>
    <row r="524" spans="1:20" s="67" customFormat="1">
      <c r="A524" s="66">
        <v>295</v>
      </c>
      <c r="B524" s="67" t="s">
        <v>180</v>
      </c>
      <c r="C524" s="67" t="s">
        <v>1968</v>
      </c>
      <c r="D524" s="72" t="s">
        <v>1236</v>
      </c>
      <c r="E524" s="69" t="s">
        <v>1237</v>
      </c>
      <c r="F524" s="67" t="s">
        <v>687</v>
      </c>
      <c r="G524" s="67" t="s">
        <v>204</v>
      </c>
      <c r="H524" s="67" t="s">
        <v>205</v>
      </c>
      <c r="I524" s="67">
        <v>9</v>
      </c>
      <c r="J524" s="67" t="str">
        <f t="shared" si="48"/>
        <v>PUNO</v>
      </c>
      <c r="K524" s="67" t="s">
        <v>183</v>
      </c>
      <c r="L524" s="67" t="str">
        <f>+VLOOKUP(D524,[2]Instituciones!$A$2:$G$1009,7,FALSE)</f>
        <v>Urbana</v>
      </c>
      <c r="M524" s="70">
        <f t="shared" si="52"/>
        <v>162.864</v>
      </c>
      <c r="N524" s="67">
        <f t="shared" si="49"/>
        <v>295</v>
      </c>
      <c r="Q524" s="70">
        <f t="shared" si="50"/>
        <v>140.4</v>
      </c>
      <c r="S524" s="70">
        <f t="shared" si="51"/>
        <v>22.463999999999999</v>
      </c>
      <c r="T524" s="67">
        <f>VLOOKUP(D524,Hoja1!$G$5:$K$961,5,FALSE)</f>
        <v>9</v>
      </c>
    </row>
    <row r="525" spans="1:20" s="67" customFormat="1">
      <c r="A525" s="66">
        <v>296</v>
      </c>
      <c r="B525" s="67" t="s">
        <v>180</v>
      </c>
      <c r="C525" s="67" t="s">
        <v>1968</v>
      </c>
      <c r="D525" s="72" t="s">
        <v>1238</v>
      </c>
      <c r="E525" s="69" t="s">
        <v>1237</v>
      </c>
      <c r="F525" s="67" t="s">
        <v>687</v>
      </c>
      <c r="G525" s="67" t="s">
        <v>204</v>
      </c>
      <c r="H525" s="67" t="s">
        <v>205</v>
      </c>
      <c r="I525" s="67">
        <v>10</v>
      </c>
      <c r="J525" s="67" t="str">
        <f t="shared" si="48"/>
        <v>PUNO</v>
      </c>
      <c r="K525" s="67" t="s">
        <v>183</v>
      </c>
      <c r="L525" s="67" t="str">
        <f>+VLOOKUP(D525,[2]Instituciones!$A$2:$G$1009,7,FALSE)</f>
        <v>Urbana</v>
      </c>
      <c r="M525" s="70">
        <f t="shared" si="52"/>
        <v>180.95999999999998</v>
      </c>
      <c r="N525" s="67">
        <f t="shared" si="49"/>
        <v>296</v>
      </c>
      <c r="Q525" s="70">
        <f t="shared" si="50"/>
        <v>156</v>
      </c>
      <c r="S525" s="70">
        <f t="shared" si="51"/>
        <v>24.95999999999998</v>
      </c>
      <c r="T525" s="67">
        <f>VLOOKUP(D525,Hoja1!$G$5:$K$961,5,FALSE)</f>
        <v>10</v>
      </c>
    </row>
    <row r="526" spans="1:20" s="67" customFormat="1">
      <c r="A526" s="66">
        <v>297</v>
      </c>
      <c r="B526" s="67" t="s">
        <v>180</v>
      </c>
      <c r="C526" s="67" t="s">
        <v>1968</v>
      </c>
      <c r="D526" s="72" t="s">
        <v>1239</v>
      </c>
      <c r="E526" s="69" t="s">
        <v>1240</v>
      </c>
      <c r="F526" s="67" t="s">
        <v>687</v>
      </c>
      <c r="G526" s="67" t="s">
        <v>204</v>
      </c>
      <c r="H526" s="67" t="s">
        <v>205</v>
      </c>
      <c r="I526" s="67">
        <v>18</v>
      </c>
      <c r="J526" s="67" t="str">
        <f t="shared" si="48"/>
        <v>PUNO</v>
      </c>
      <c r="K526" s="67" t="s">
        <v>183</v>
      </c>
      <c r="L526" s="67" t="str">
        <f>+VLOOKUP(D526,[2]Instituciones!$A$2:$G$1009,7,FALSE)</f>
        <v>Urbana</v>
      </c>
      <c r="M526" s="70">
        <f t="shared" si="52"/>
        <v>325.72800000000001</v>
      </c>
      <c r="N526" s="67">
        <f t="shared" si="49"/>
        <v>297</v>
      </c>
      <c r="Q526" s="70">
        <f t="shared" si="50"/>
        <v>280.8</v>
      </c>
      <c r="S526" s="70">
        <f t="shared" si="51"/>
        <v>44.927999999999997</v>
      </c>
      <c r="T526" s="67">
        <f>VLOOKUP(D526,Hoja1!$G$5:$K$961,5,FALSE)</f>
        <v>18</v>
      </c>
    </row>
    <row r="527" spans="1:20" s="67" customFormat="1">
      <c r="A527" s="66">
        <v>298</v>
      </c>
      <c r="B527" s="67" t="s">
        <v>180</v>
      </c>
      <c r="C527" s="67" t="s">
        <v>1968</v>
      </c>
      <c r="D527" s="72" t="s">
        <v>1241</v>
      </c>
      <c r="E527" s="69" t="s">
        <v>1240</v>
      </c>
      <c r="F527" s="67" t="s">
        <v>687</v>
      </c>
      <c r="G527" s="67" t="s">
        <v>204</v>
      </c>
      <c r="H527" s="67" t="s">
        <v>205</v>
      </c>
      <c r="I527" s="67">
        <v>15</v>
      </c>
      <c r="J527" s="67" t="str">
        <f t="shared" si="48"/>
        <v>PUNO</v>
      </c>
      <c r="K527" s="67" t="s">
        <v>183</v>
      </c>
      <c r="L527" s="67" t="str">
        <f>+VLOOKUP(D527,[2]Instituciones!$A$2:$G$1009,7,FALSE)</f>
        <v>Urbana</v>
      </c>
      <c r="M527" s="70">
        <f t="shared" si="52"/>
        <v>271.44</v>
      </c>
      <c r="N527" s="67">
        <f t="shared" si="49"/>
        <v>298</v>
      </c>
      <c r="Q527" s="70">
        <f t="shared" si="50"/>
        <v>234</v>
      </c>
      <c r="S527" s="70">
        <f t="shared" si="51"/>
        <v>37.44</v>
      </c>
      <c r="T527" s="67">
        <f>VLOOKUP(D527,Hoja1!$G$5:$K$961,5,FALSE)</f>
        <v>15</v>
      </c>
    </row>
    <row r="528" spans="1:20" s="67" customFormat="1">
      <c r="A528" s="66">
        <v>299</v>
      </c>
      <c r="B528" s="67" t="s">
        <v>180</v>
      </c>
      <c r="C528" s="67" t="s">
        <v>1968</v>
      </c>
      <c r="D528" s="72" t="s">
        <v>1242</v>
      </c>
      <c r="E528" s="69" t="s">
        <v>1243</v>
      </c>
      <c r="F528" s="67" t="s">
        <v>687</v>
      </c>
      <c r="G528" s="67" t="s">
        <v>204</v>
      </c>
      <c r="H528" s="67" t="s">
        <v>205</v>
      </c>
      <c r="I528" s="67">
        <v>13</v>
      </c>
      <c r="J528" s="67" t="str">
        <f t="shared" si="48"/>
        <v>PUNO</v>
      </c>
      <c r="K528" s="67" t="s">
        <v>183</v>
      </c>
      <c r="L528" s="67" t="str">
        <f>+VLOOKUP(D528,[2]Instituciones!$A$2:$G$1009,7,FALSE)</f>
        <v>Urbana</v>
      </c>
      <c r="M528" s="70">
        <f t="shared" si="52"/>
        <v>235.24799999999999</v>
      </c>
      <c r="N528" s="67">
        <f t="shared" si="49"/>
        <v>299</v>
      </c>
      <c r="Q528" s="70">
        <f t="shared" si="50"/>
        <v>202.8</v>
      </c>
      <c r="S528" s="70">
        <f t="shared" si="51"/>
        <v>32.447999999999979</v>
      </c>
      <c r="T528" s="67">
        <f>VLOOKUP(D528,Hoja1!$G$5:$K$961,5,FALSE)</f>
        <v>13</v>
      </c>
    </row>
    <row r="529" spans="1:20" s="67" customFormat="1">
      <c r="A529" s="66">
        <v>300</v>
      </c>
      <c r="B529" s="67" t="s">
        <v>180</v>
      </c>
      <c r="C529" s="67" t="s">
        <v>1244</v>
      </c>
      <c r="D529" s="72" t="s">
        <v>1245</v>
      </c>
      <c r="E529" s="69" t="s">
        <v>1246</v>
      </c>
      <c r="F529" s="67" t="s">
        <v>687</v>
      </c>
      <c r="G529" s="67" t="s">
        <v>204</v>
      </c>
      <c r="H529" s="67" t="s">
        <v>205</v>
      </c>
      <c r="I529" s="67" t="e">
        <v>#N/A</v>
      </c>
      <c r="J529" s="67" t="str">
        <f t="shared" si="48"/>
        <v>PUNO</v>
      </c>
      <c r="K529" s="67" t="s">
        <v>183</v>
      </c>
      <c r="L529" s="67" t="str">
        <f>+VLOOKUP(D529,[2]Instituciones!$A$2:$G$1009,7,FALSE)</f>
        <v>Urbana</v>
      </c>
      <c r="M529" s="70" t="e">
        <f t="shared" si="52"/>
        <v>#N/A</v>
      </c>
      <c r="N529" s="67">
        <f t="shared" si="49"/>
        <v>300</v>
      </c>
      <c r="Q529" s="70" t="e">
        <f t="shared" si="50"/>
        <v>#N/A</v>
      </c>
      <c r="S529" s="70" t="e">
        <f t="shared" si="51"/>
        <v>#N/A</v>
      </c>
      <c r="T529" s="67" t="e">
        <f>VLOOKUP(D529,Hoja1!$G$5:$K$961,5,FALSE)</f>
        <v>#N/A</v>
      </c>
    </row>
    <row r="530" spans="1:20" s="67" customFormat="1">
      <c r="A530" s="66">
        <v>301</v>
      </c>
      <c r="B530" s="67" t="s">
        <v>180</v>
      </c>
      <c r="C530" s="67" t="s">
        <v>1247</v>
      </c>
      <c r="D530" s="72" t="s">
        <v>1248</v>
      </c>
      <c r="E530" s="69" t="s">
        <v>1249</v>
      </c>
      <c r="F530" s="67" t="s">
        <v>687</v>
      </c>
      <c r="G530" s="67" t="s">
        <v>204</v>
      </c>
      <c r="H530" s="67" t="s">
        <v>205</v>
      </c>
      <c r="I530" s="67">
        <v>15</v>
      </c>
      <c r="J530" s="67" t="str">
        <f t="shared" si="48"/>
        <v>PUNO</v>
      </c>
      <c r="K530" s="67" t="s">
        <v>183</v>
      </c>
      <c r="L530" s="67" t="str">
        <f>+VLOOKUP(D530,[2]Instituciones!$A$2:$G$1009,7,FALSE)</f>
        <v>Urbana</v>
      </c>
      <c r="M530" s="70">
        <f t="shared" si="52"/>
        <v>271.44</v>
      </c>
      <c r="N530" s="67">
        <f t="shared" si="49"/>
        <v>301</v>
      </c>
      <c r="Q530" s="70">
        <f t="shared" si="50"/>
        <v>234</v>
      </c>
      <c r="S530" s="70">
        <f t="shared" si="51"/>
        <v>37.44</v>
      </c>
      <c r="T530" s="67">
        <f>VLOOKUP(D530,Hoja1!$G$5:$K$961,5,FALSE)</f>
        <v>15</v>
      </c>
    </row>
    <row r="531" spans="1:20" s="67" customFormat="1">
      <c r="A531" s="66">
        <v>302</v>
      </c>
      <c r="B531" s="67" t="s">
        <v>180</v>
      </c>
      <c r="C531" s="67" t="s">
        <v>180</v>
      </c>
      <c r="D531" s="72" t="s">
        <v>1250</v>
      </c>
      <c r="E531" s="69" t="s">
        <v>538</v>
      </c>
      <c r="F531" s="67" t="s">
        <v>687</v>
      </c>
      <c r="G531" s="67" t="s">
        <v>204</v>
      </c>
      <c r="H531" s="67" t="s">
        <v>205</v>
      </c>
      <c r="I531" s="67">
        <v>16</v>
      </c>
      <c r="J531" s="67" t="str">
        <f t="shared" si="48"/>
        <v>PUNO</v>
      </c>
      <c r="K531" s="67" t="s">
        <v>183</v>
      </c>
      <c r="L531" s="67" t="str">
        <f>+VLOOKUP(D531,[2]Instituciones!$A$2:$G$1009,7,FALSE)</f>
        <v>Urbana</v>
      </c>
      <c r="M531" s="70">
        <f t="shared" si="52"/>
        <v>289.536</v>
      </c>
      <c r="N531" s="67">
        <f t="shared" si="49"/>
        <v>302</v>
      </c>
      <c r="Q531" s="70">
        <f t="shared" si="50"/>
        <v>249.60000000000002</v>
      </c>
      <c r="S531" s="70">
        <f t="shared" si="51"/>
        <v>39.935999999999979</v>
      </c>
      <c r="T531" s="67">
        <f>VLOOKUP(D531,Hoja1!$G$5:$K$961,5,FALSE)</f>
        <v>16</v>
      </c>
    </row>
    <row r="532" spans="1:20" s="67" customFormat="1">
      <c r="A532" s="66">
        <v>303</v>
      </c>
      <c r="B532" s="67" t="s">
        <v>180</v>
      </c>
      <c r="C532" s="67" t="s">
        <v>180</v>
      </c>
      <c r="D532" s="72" t="s">
        <v>1251</v>
      </c>
      <c r="E532" s="69" t="s">
        <v>1252</v>
      </c>
      <c r="F532" s="67" t="s">
        <v>687</v>
      </c>
      <c r="G532" s="67" t="s">
        <v>204</v>
      </c>
      <c r="H532" s="67" t="s">
        <v>205</v>
      </c>
      <c r="I532" s="67">
        <v>13</v>
      </c>
      <c r="J532" s="67" t="str">
        <f t="shared" si="48"/>
        <v>PUNO</v>
      </c>
      <c r="K532" s="67" t="s">
        <v>183</v>
      </c>
      <c r="L532" s="67" t="str">
        <f>+VLOOKUP(D532,[2]Instituciones!$A$2:$G$1009,7,FALSE)</f>
        <v>Urbana</v>
      </c>
      <c r="M532" s="70">
        <f t="shared" si="52"/>
        <v>235.24799999999999</v>
      </c>
      <c r="N532" s="67">
        <f t="shared" si="49"/>
        <v>303</v>
      </c>
      <c r="Q532" s="70">
        <f t="shared" si="50"/>
        <v>202.8</v>
      </c>
      <c r="S532" s="70">
        <f t="shared" si="51"/>
        <v>32.447999999999979</v>
      </c>
      <c r="T532" s="67">
        <f>VLOOKUP(D532,Hoja1!$G$5:$K$961,5,FALSE)</f>
        <v>13</v>
      </c>
    </row>
    <row r="533" spans="1:20" s="67" customFormat="1">
      <c r="A533" s="66">
        <v>304</v>
      </c>
      <c r="B533" s="67" t="s">
        <v>180</v>
      </c>
      <c r="C533" s="67" t="s">
        <v>180</v>
      </c>
      <c r="D533" s="72" t="s">
        <v>1253</v>
      </c>
      <c r="E533" s="69" t="s">
        <v>1254</v>
      </c>
      <c r="F533" s="67" t="s">
        <v>687</v>
      </c>
      <c r="G533" s="67" t="s">
        <v>204</v>
      </c>
      <c r="H533" s="67" t="s">
        <v>205</v>
      </c>
      <c r="I533" s="67">
        <v>12</v>
      </c>
      <c r="J533" s="67" t="str">
        <f t="shared" si="48"/>
        <v>PUNO</v>
      </c>
      <c r="K533" s="67" t="s">
        <v>183</v>
      </c>
      <c r="L533" s="67" t="str">
        <f>+VLOOKUP(D533,[2]Instituciones!$A$2:$G$1009,7,FALSE)</f>
        <v>Urbana</v>
      </c>
      <c r="M533" s="70">
        <f t="shared" si="52"/>
        <v>217.15200000000002</v>
      </c>
      <c r="N533" s="67">
        <f t="shared" si="49"/>
        <v>304</v>
      </c>
      <c r="Q533" s="70">
        <f t="shared" si="50"/>
        <v>187.20000000000002</v>
      </c>
      <c r="S533" s="70">
        <f t="shared" si="51"/>
        <v>29.951999999999998</v>
      </c>
      <c r="T533" s="67">
        <f>VLOOKUP(D533,Hoja1!$G$5:$K$961,5,FALSE)</f>
        <v>12</v>
      </c>
    </row>
    <row r="534" spans="1:20" s="67" customFormat="1">
      <c r="A534" s="66">
        <v>305</v>
      </c>
      <c r="B534" s="67" t="s">
        <v>180</v>
      </c>
      <c r="C534" s="67" t="s">
        <v>180</v>
      </c>
      <c r="D534" s="72" t="s">
        <v>1255</v>
      </c>
      <c r="E534" s="69" t="s">
        <v>1256</v>
      </c>
      <c r="F534" s="67" t="s">
        <v>687</v>
      </c>
      <c r="G534" s="67" t="s">
        <v>204</v>
      </c>
      <c r="H534" s="67" t="s">
        <v>205</v>
      </c>
      <c r="I534" s="67">
        <v>10</v>
      </c>
      <c r="J534" s="67" t="str">
        <f t="shared" si="48"/>
        <v>PUNO</v>
      </c>
      <c r="K534" s="67" t="s">
        <v>183</v>
      </c>
      <c r="L534" s="67" t="str">
        <f>+VLOOKUP(D534,[2]Instituciones!$A$2:$G$1009,7,FALSE)</f>
        <v>Urbana</v>
      </c>
      <c r="M534" s="70">
        <f t="shared" si="52"/>
        <v>180.95999999999998</v>
      </c>
      <c r="N534" s="67">
        <f t="shared" si="49"/>
        <v>305</v>
      </c>
      <c r="Q534" s="70">
        <f t="shared" si="50"/>
        <v>156</v>
      </c>
      <c r="S534" s="70">
        <f t="shared" si="51"/>
        <v>24.95999999999998</v>
      </c>
      <c r="T534" s="67">
        <f>VLOOKUP(D534,Hoja1!$G$5:$K$961,5,FALSE)</f>
        <v>10</v>
      </c>
    </row>
    <row r="535" spans="1:20" s="67" customFormat="1">
      <c r="A535" s="66">
        <v>306</v>
      </c>
      <c r="B535" s="67" t="s">
        <v>180</v>
      </c>
      <c r="C535" s="67" t="s">
        <v>1969</v>
      </c>
      <c r="D535" s="72" t="s">
        <v>1257</v>
      </c>
      <c r="E535" s="69" t="s">
        <v>1258</v>
      </c>
      <c r="F535" s="67" t="s">
        <v>687</v>
      </c>
      <c r="G535" s="67" t="s">
        <v>204</v>
      </c>
      <c r="H535" s="67" t="s">
        <v>205</v>
      </c>
      <c r="I535" s="67">
        <v>5</v>
      </c>
      <c r="J535" s="67" t="str">
        <f t="shared" si="48"/>
        <v>PUNO</v>
      </c>
      <c r="K535" s="67" t="s">
        <v>183</v>
      </c>
      <c r="L535" s="67" t="str">
        <f>+VLOOKUP(D535,[2]Instituciones!$A$2:$G$1009,7,FALSE)</f>
        <v>Urbana</v>
      </c>
      <c r="M535" s="70">
        <f t="shared" si="52"/>
        <v>90.47999999999999</v>
      </c>
      <c r="N535" s="67">
        <f t="shared" si="49"/>
        <v>306</v>
      </c>
      <c r="Q535" s="70">
        <f t="shared" si="50"/>
        <v>78</v>
      </c>
      <c r="S535" s="70">
        <f t="shared" si="51"/>
        <v>12.47999999999999</v>
      </c>
      <c r="T535" s="67">
        <f>VLOOKUP(D535,Hoja1!$G$5:$K$961,5,FALSE)</f>
        <v>5</v>
      </c>
    </row>
    <row r="536" spans="1:20" s="67" customFormat="1">
      <c r="A536" s="66">
        <v>307</v>
      </c>
      <c r="B536" s="67" t="s">
        <v>180</v>
      </c>
      <c r="C536" s="67" t="s">
        <v>180</v>
      </c>
      <c r="D536" s="72" t="s">
        <v>1259</v>
      </c>
      <c r="E536" s="69" t="s">
        <v>1260</v>
      </c>
      <c r="F536" s="67" t="s">
        <v>687</v>
      </c>
      <c r="G536" s="67" t="s">
        <v>204</v>
      </c>
      <c r="H536" s="67" t="s">
        <v>205</v>
      </c>
      <c r="I536" s="67">
        <v>19</v>
      </c>
      <c r="J536" s="67" t="str">
        <f t="shared" si="48"/>
        <v>PUNO</v>
      </c>
      <c r="K536" s="67" t="s">
        <v>183</v>
      </c>
      <c r="L536" s="67" t="str">
        <f>+VLOOKUP(D536,[2]Instituciones!$A$2:$G$1009,7,FALSE)</f>
        <v>Urbana</v>
      </c>
      <c r="M536" s="70">
        <f t="shared" si="52"/>
        <v>343.82399999999996</v>
      </c>
      <c r="N536" s="67">
        <f t="shared" si="49"/>
        <v>307</v>
      </c>
      <c r="Q536" s="70">
        <f t="shared" si="50"/>
        <v>296.39999999999998</v>
      </c>
      <c r="S536" s="70">
        <f t="shared" si="51"/>
        <v>47.423999999999978</v>
      </c>
      <c r="T536" s="67">
        <f>VLOOKUP(D536,Hoja1!$G$5:$K$961,5,FALSE)</f>
        <v>19</v>
      </c>
    </row>
    <row r="537" spans="1:20" s="67" customFormat="1">
      <c r="A537" s="66">
        <v>308</v>
      </c>
      <c r="B537" s="67" t="s">
        <v>180</v>
      </c>
      <c r="C537" s="67" t="s">
        <v>180</v>
      </c>
      <c r="D537" s="72" t="s">
        <v>1261</v>
      </c>
      <c r="E537" s="69" t="s">
        <v>1262</v>
      </c>
      <c r="F537" s="67" t="s">
        <v>687</v>
      </c>
      <c r="G537" s="67" t="s">
        <v>204</v>
      </c>
      <c r="H537" s="67" t="s">
        <v>205</v>
      </c>
      <c r="I537" s="67">
        <v>10</v>
      </c>
      <c r="J537" s="67" t="str">
        <f t="shared" si="48"/>
        <v>PUNO</v>
      </c>
      <c r="K537" s="67" t="s">
        <v>183</v>
      </c>
      <c r="L537" s="67" t="str">
        <f>+VLOOKUP(D537,[2]Instituciones!$A$2:$G$1009,7,FALSE)</f>
        <v>Urbana</v>
      </c>
      <c r="M537" s="70">
        <f t="shared" si="52"/>
        <v>180.95999999999998</v>
      </c>
      <c r="N537" s="67">
        <f t="shared" si="49"/>
        <v>308</v>
      </c>
      <c r="Q537" s="70">
        <f t="shared" si="50"/>
        <v>156</v>
      </c>
      <c r="S537" s="70">
        <f t="shared" si="51"/>
        <v>24.95999999999998</v>
      </c>
      <c r="T537" s="67">
        <f>VLOOKUP(D537,Hoja1!$G$5:$K$961,5,FALSE)</f>
        <v>10</v>
      </c>
    </row>
    <row r="538" spans="1:20" s="67" customFormat="1">
      <c r="A538" s="66">
        <v>309</v>
      </c>
      <c r="B538" s="67" t="s">
        <v>180</v>
      </c>
      <c r="C538" s="67" t="s">
        <v>180</v>
      </c>
      <c r="D538" s="72" t="s">
        <v>1263</v>
      </c>
      <c r="E538" s="69" t="s">
        <v>570</v>
      </c>
      <c r="F538" s="67" t="s">
        <v>687</v>
      </c>
      <c r="G538" s="67" t="s">
        <v>204</v>
      </c>
      <c r="H538" s="67" t="s">
        <v>205</v>
      </c>
      <c r="I538" s="67">
        <v>7</v>
      </c>
      <c r="J538" s="67" t="str">
        <f t="shared" si="48"/>
        <v>PUNO</v>
      </c>
      <c r="K538" s="67" t="s">
        <v>183</v>
      </c>
      <c r="L538" s="67" t="str">
        <f>+VLOOKUP(D538,[2]Instituciones!$A$2:$G$1009,7,FALSE)</f>
        <v>Urbana</v>
      </c>
      <c r="M538" s="70">
        <f t="shared" si="52"/>
        <v>126.67199999999998</v>
      </c>
      <c r="N538" s="67">
        <f t="shared" si="49"/>
        <v>309</v>
      </c>
      <c r="Q538" s="70">
        <f t="shared" si="50"/>
        <v>109.19999999999999</v>
      </c>
      <c r="S538" s="70">
        <f t="shared" si="51"/>
        <v>17.471999999999994</v>
      </c>
      <c r="T538" s="67">
        <f>VLOOKUP(D538,Hoja1!$G$5:$K$961,5,FALSE)</f>
        <v>7</v>
      </c>
    </row>
    <row r="539" spans="1:20" s="67" customFormat="1">
      <c r="A539" s="66">
        <v>310</v>
      </c>
      <c r="B539" s="67" t="s">
        <v>180</v>
      </c>
      <c r="C539" s="67" t="s">
        <v>607</v>
      </c>
      <c r="D539" s="72" t="s">
        <v>1264</v>
      </c>
      <c r="E539" s="69" t="s">
        <v>1265</v>
      </c>
      <c r="F539" s="67" t="s">
        <v>687</v>
      </c>
      <c r="G539" s="67" t="s">
        <v>204</v>
      </c>
      <c r="H539" s="67" t="s">
        <v>205</v>
      </c>
      <c r="I539" s="67">
        <v>8</v>
      </c>
      <c r="J539" s="67" t="str">
        <f t="shared" si="48"/>
        <v>PUNO</v>
      </c>
      <c r="K539" s="67" t="s">
        <v>183</v>
      </c>
      <c r="L539" s="67" t="str">
        <f>+VLOOKUP(D539,[2]Instituciones!$A$2:$G$1009,7,FALSE)</f>
        <v>Urbana</v>
      </c>
      <c r="M539" s="70">
        <f t="shared" si="52"/>
        <v>144.768</v>
      </c>
      <c r="N539" s="67">
        <f t="shared" si="49"/>
        <v>310</v>
      </c>
      <c r="Q539" s="70">
        <f t="shared" si="50"/>
        <v>124.80000000000001</v>
      </c>
      <c r="S539" s="70">
        <f t="shared" si="51"/>
        <v>19.967999999999989</v>
      </c>
      <c r="T539" s="67">
        <f>VLOOKUP(D539,Hoja1!$G$5:$K$961,5,FALSE)</f>
        <v>8</v>
      </c>
    </row>
    <row r="540" spans="1:20" s="67" customFormat="1">
      <c r="A540" s="66">
        <v>311</v>
      </c>
      <c r="B540" s="67" t="s">
        <v>180</v>
      </c>
      <c r="C540" s="67" t="s">
        <v>607</v>
      </c>
      <c r="D540" s="72" t="s">
        <v>1266</v>
      </c>
      <c r="E540" s="69" t="s">
        <v>1267</v>
      </c>
      <c r="F540" s="67" t="s">
        <v>687</v>
      </c>
      <c r="G540" s="67" t="s">
        <v>204</v>
      </c>
      <c r="H540" s="67" t="s">
        <v>205</v>
      </c>
      <c r="I540" s="67">
        <v>7</v>
      </c>
      <c r="J540" s="67" t="str">
        <f t="shared" si="48"/>
        <v>PUNO</v>
      </c>
      <c r="K540" s="67" t="s">
        <v>183</v>
      </c>
      <c r="L540" s="67" t="str">
        <f>+VLOOKUP(D540,[2]Instituciones!$A$2:$G$1009,7,FALSE)</f>
        <v>Urbana</v>
      </c>
      <c r="M540" s="70">
        <f t="shared" si="52"/>
        <v>126.67199999999998</v>
      </c>
      <c r="N540" s="67">
        <f t="shared" si="49"/>
        <v>311</v>
      </c>
      <c r="Q540" s="70">
        <f t="shared" si="50"/>
        <v>109.19999999999999</v>
      </c>
      <c r="S540" s="70">
        <f t="shared" si="51"/>
        <v>17.471999999999994</v>
      </c>
      <c r="T540" s="67">
        <f>VLOOKUP(D540,Hoja1!$G$5:$K$961,5,FALSE)</f>
        <v>7</v>
      </c>
    </row>
    <row r="541" spans="1:20" s="67" customFormat="1">
      <c r="A541" s="66">
        <v>312</v>
      </c>
      <c r="B541" s="67" t="s">
        <v>180</v>
      </c>
      <c r="C541" s="67" t="s">
        <v>570</v>
      </c>
      <c r="D541" s="72" t="s">
        <v>1268</v>
      </c>
      <c r="E541" s="69" t="s">
        <v>1269</v>
      </c>
      <c r="F541" s="67" t="s">
        <v>687</v>
      </c>
      <c r="G541" s="67" t="s">
        <v>204</v>
      </c>
      <c r="H541" s="67" t="s">
        <v>205</v>
      </c>
      <c r="I541" s="67">
        <v>11</v>
      </c>
      <c r="J541" s="67" t="str">
        <f t="shared" si="48"/>
        <v>PUNO</v>
      </c>
      <c r="K541" s="67" t="s">
        <v>183</v>
      </c>
      <c r="L541" s="67" t="str">
        <f>+VLOOKUP(D541,[2]Instituciones!$A$2:$G$1009,7,FALSE)</f>
        <v>Urbana</v>
      </c>
      <c r="M541" s="70">
        <f t="shared" si="52"/>
        <v>199.05600000000001</v>
      </c>
      <c r="N541" s="67">
        <f t="shared" si="49"/>
        <v>312</v>
      </c>
      <c r="Q541" s="70">
        <f t="shared" si="50"/>
        <v>171.60000000000002</v>
      </c>
      <c r="S541" s="70">
        <f t="shared" si="51"/>
        <v>27.455999999999989</v>
      </c>
      <c r="T541" s="67">
        <f>VLOOKUP(D541,Hoja1!$G$5:$K$961,5,FALSE)</f>
        <v>11</v>
      </c>
    </row>
    <row r="542" spans="1:20" s="67" customFormat="1">
      <c r="A542" s="66">
        <v>313</v>
      </c>
      <c r="B542" s="67" t="s">
        <v>180</v>
      </c>
      <c r="C542" s="67" t="s">
        <v>1270</v>
      </c>
      <c r="D542" s="72" t="s">
        <v>1271</v>
      </c>
      <c r="E542" s="69" t="s">
        <v>1272</v>
      </c>
      <c r="F542" s="67" t="s">
        <v>687</v>
      </c>
      <c r="G542" s="67" t="s">
        <v>204</v>
      </c>
      <c r="H542" s="67" t="s">
        <v>205</v>
      </c>
      <c r="I542" s="67">
        <v>5</v>
      </c>
      <c r="J542" s="67" t="str">
        <f t="shared" si="48"/>
        <v>PUNO</v>
      </c>
      <c r="K542" s="67" t="s">
        <v>183</v>
      </c>
      <c r="L542" s="67" t="str">
        <f>+VLOOKUP(D542,[2]Instituciones!$A$2:$G$1009,7,FALSE)</f>
        <v>Urbana</v>
      </c>
      <c r="M542" s="70">
        <f t="shared" si="52"/>
        <v>90.47999999999999</v>
      </c>
      <c r="N542" s="67">
        <f t="shared" si="49"/>
        <v>313</v>
      </c>
      <c r="Q542" s="70">
        <f t="shared" si="50"/>
        <v>78</v>
      </c>
      <c r="S542" s="70">
        <f t="shared" si="51"/>
        <v>12.47999999999999</v>
      </c>
      <c r="T542" s="67">
        <f>VLOOKUP(D542,Hoja1!$G$5:$K$961,5,FALSE)</f>
        <v>5</v>
      </c>
    </row>
    <row r="543" spans="1:20" s="67" customFormat="1">
      <c r="A543" s="66">
        <v>314</v>
      </c>
      <c r="B543" s="67" t="s">
        <v>180</v>
      </c>
      <c r="C543" s="67" t="s">
        <v>180</v>
      </c>
      <c r="D543" s="72" t="s">
        <v>1273</v>
      </c>
      <c r="E543" s="69" t="s">
        <v>620</v>
      </c>
      <c r="F543" s="67" t="s">
        <v>687</v>
      </c>
      <c r="G543" s="67" t="s">
        <v>204</v>
      </c>
      <c r="H543" s="67" t="s">
        <v>205</v>
      </c>
      <c r="I543" s="67">
        <v>16</v>
      </c>
      <c r="J543" s="67" t="str">
        <f t="shared" si="48"/>
        <v>PUNO</v>
      </c>
      <c r="K543" s="67" t="s">
        <v>183</v>
      </c>
      <c r="L543" s="67" t="str">
        <f>+VLOOKUP(D543,[2]Instituciones!$A$2:$G$1009,7,FALSE)</f>
        <v>Urbana</v>
      </c>
      <c r="M543" s="70">
        <f t="shared" si="52"/>
        <v>289.536</v>
      </c>
      <c r="N543" s="67">
        <f t="shared" si="49"/>
        <v>314</v>
      </c>
      <c r="Q543" s="70">
        <f t="shared" si="50"/>
        <v>249.60000000000002</v>
      </c>
      <c r="S543" s="70">
        <f t="shared" si="51"/>
        <v>39.935999999999979</v>
      </c>
      <c r="T543" s="67">
        <f>VLOOKUP(D543,Hoja1!$G$5:$K$961,5,FALSE)</f>
        <v>16</v>
      </c>
    </row>
    <row r="544" spans="1:20" s="67" customFormat="1">
      <c r="A544" s="66">
        <v>315</v>
      </c>
      <c r="B544" s="67" t="s">
        <v>180</v>
      </c>
      <c r="C544" s="67" t="s">
        <v>956</v>
      </c>
      <c r="D544" s="72" t="s">
        <v>1274</v>
      </c>
      <c r="E544" s="69" t="s">
        <v>956</v>
      </c>
      <c r="F544" s="67" t="s">
        <v>687</v>
      </c>
      <c r="G544" s="67" t="s">
        <v>204</v>
      </c>
      <c r="H544" s="67" t="s">
        <v>205</v>
      </c>
      <c r="I544" s="67">
        <v>16</v>
      </c>
      <c r="J544" s="67" t="str">
        <f t="shared" si="48"/>
        <v>PUNO</v>
      </c>
      <c r="K544" s="67" t="s">
        <v>183</v>
      </c>
      <c r="L544" s="67" t="str">
        <f>+VLOOKUP(D544,[2]Instituciones!$A$2:$G$1009,7,FALSE)</f>
        <v>Urbana</v>
      </c>
      <c r="M544" s="70">
        <f t="shared" si="52"/>
        <v>289.536</v>
      </c>
      <c r="N544" s="67">
        <f t="shared" si="49"/>
        <v>315</v>
      </c>
      <c r="Q544" s="70">
        <f t="shared" si="50"/>
        <v>249.60000000000002</v>
      </c>
      <c r="S544" s="70">
        <f t="shared" si="51"/>
        <v>39.935999999999979</v>
      </c>
      <c r="T544" s="67">
        <f>VLOOKUP(D544,Hoja1!$G$5:$K$961,5,FALSE)</f>
        <v>16</v>
      </c>
    </row>
    <row r="545" spans="1:20" s="67" customFormat="1">
      <c r="A545" s="66">
        <v>316</v>
      </c>
      <c r="B545" s="67" t="s">
        <v>180</v>
      </c>
      <c r="C545" s="67" t="s">
        <v>180</v>
      </c>
      <c r="D545" s="72" t="s">
        <v>1275</v>
      </c>
      <c r="E545" s="69" t="s">
        <v>471</v>
      </c>
      <c r="F545" s="67" t="s">
        <v>687</v>
      </c>
      <c r="G545" s="67" t="s">
        <v>204</v>
      </c>
      <c r="H545" s="67" t="s">
        <v>205</v>
      </c>
      <c r="I545" s="67">
        <v>8</v>
      </c>
      <c r="J545" s="67" t="str">
        <f t="shared" si="48"/>
        <v>PUNO</v>
      </c>
      <c r="K545" s="67" t="s">
        <v>183</v>
      </c>
      <c r="L545" s="67" t="str">
        <f>+VLOOKUP(D545,[2]Instituciones!$A$2:$G$1009,7,FALSE)</f>
        <v>Urbana</v>
      </c>
      <c r="M545" s="70">
        <f t="shared" si="52"/>
        <v>144.768</v>
      </c>
      <c r="N545" s="67">
        <f t="shared" si="49"/>
        <v>316</v>
      </c>
      <c r="Q545" s="70">
        <f t="shared" si="50"/>
        <v>124.80000000000001</v>
      </c>
      <c r="S545" s="70">
        <f t="shared" si="51"/>
        <v>19.967999999999989</v>
      </c>
      <c r="T545" s="67">
        <f>VLOOKUP(D545,Hoja1!$G$5:$K$961,5,FALSE)</f>
        <v>8</v>
      </c>
    </row>
    <row r="546" spans="1:20" s="67" customFormat="1">
      <c r="A546" s="66">
        <v>317</v>
      </c>
      <c r="B546" s="67" t="s">
        <v>180</v>
      </c>
      <c r="C546" s="67" t="s">
        <v>1124</v>
      </c>
      <c r="D546" s="72" t="s">
        <v>1276</v>
      </c>
      <c r="E546" s="69" t="s">
        <v>1277</v>
      </c>
      <c r="F546" s="67" t="s">
        <v>687</v>
      </c>
      <c r="G546" s="67" t="s">
        <v>204</v>
      </c>
      <c r="H546" s="67" t="s">
        <v>205</v>
      </c>
      <c r="I546" s="67">
        <v>12</v>
      </c>
      <c r="J546" s="67" t="str">
        <f t="shared" si="48"/>
        <v>PUNO</v>
      </c>
      <c r="K546" s="67" t="s">
        <v>183</v>
      </c>
      <c r="L546" s="67" t="str">
        <f>+VLOOKUP(D546,[2]Instituciones!$A$2:$G$1009,7,FALSE)</f>
        <v>Urbana</v>
      </c>
      <c r="M546" s="70">
        <f t="shared" si="52"/>
        <v>217.15200000000002</v>
      </c>
      <c r="N546" s="67">
        <f t="shared" si="49"/>
        <v>317</v>
      </c>
      <c r="Q546" s="70">
        <f t="shared" si="50"/>
        <v>187.20000000000002</v>
      </c>
      <c r="S546" s="70">
        <f t="shared" si="51"/>
        <v>29.951999999999998</v>
      </c>
      <c r="T546" s="67">
        <f>VLOOKUP(D546,Hoja1!$G$5:$K$961,5,FALSE)</f>
        <v>12</v>
      </c>
    </row>
    <row r="547" spans="1:20" s="67" customFormat="1">
      <c r="A547" s="66">
        <v>318</v>
      </c>
      <c r="B547" s="67" t="s">
        <v>180</v>
      </c>
      <c r="C547" s="67" t="s">
        <v>1278</v>
      </c>
      <c r="D547" s="72" t="s">
        <v>1279</v>
      </c>
      <c r="E547" s="69" t="s">
        <v>1280</v>
      </c>
      <c r="F547" s="67" t="s">
        <v>687</v>
      </c>
      <c r="G547" s="67" t="s">
        <v>204</v>
      </c>
      <c r="H547" s="67" t="s">
        <v>205</v>
      </c>
      <c r="I547" s="67">
        <v>22</v>
      </c>
      <c r="J547" s="67" t="str">
        <f t="shared" si="48"/>
        <v>PUNO</v>
      </c>
      <c r="K547" s="67" t="s">
        <v>183</v>
      </c>
      <c r="L547" s="67" t="str">
        <f>+VLOOKUP(D547,[2]Instituciones!$A$2:$G$1009,7,FALSE)</f>
        <v>Urbana</v>
      </c>
      <c r="M547" s="70">
        <f t="shared" si="52"/>
        <v>398.11200000000002</v>
      </c>
      <c r="N547" s="67">
        <f t="shared" si="49"/>
        <v>318</v>
      </c>
      <c r="Q547" s="70">
        <f t="shared" si="50"/>
        <v>343.20000000000005</v>
      </c>
      <c r="S547" s="70">
        <f t="shared" si="51"/>
        <v>54.911999999999978</v>
      </c>
      <c r="T547" s="67">
        <f>VLOOKUP(D547,Hoja1!$G$5:$K$961,5,FALSE)</f>
        <v>22</v>
      </c>
    </row>
    <row r="548" spans="1:20" s="67" customFormat="1">
      <c r="A548" s="66">
        <v>319</v>
      </c>
      <c r="B548" s="67" t="s">
        <v>180</v>
      </c>
      <c r="C548" s="67" t="s">
        <v>180</v>
      </c>
      <c r="D548" s="72" t="s">
        <v>1281</v>
      </c>
      <c r="E548" s="69" t="s">
        <v>1282</v>
      </c>
      <c r="F548" s="67" t="s">
        <v>687</v>
      </c>
      <c r="G548" s="67" t="s">
        <v>204</v>
      </c>
      <c r="H548" s="67" t="s">
        <v>205</v>
      </c>
      <c r="I548" s="67">
        <v>12</v>
      </c>
      <c r="J548" s="67" t="str">
        <f t="shared" si="48"/>
        <v>PUNO</v>
      </c>
      <c r="K548" s="67" t="s">
        <v>183</v>
      </c>
      <c r="L548" s="67" t="str">
        <f>+VLOOKUP(D548,[2]Instituciones!$A$2:$G$1009,7,FALSE)</f>
        <v>Urbana</v>
      </c>
      <c r="M548" s="70">
        <f t="shared" si="52"/>
        <v>217.15200000000002</v>
      </c>
      <c r="N548" s="67">
        <f t="shared" si="49"/>
        <v>319</v>
      </c>
      <c r="Q548" s="70">
        <f t="shared" si="50"/>
        <v>187.20000000000002</v>
      </c>
      <c r="S548" s="70">
        <f t="shared" si="51"/>
        <v>29.951999999999998</v>
      </c>
      <c r="T548" s="67">
        <f>VLOOKUP(D548,Hoja1!$G$5:$K$961,5,FALSE)</f>
        <v>12</v>
      </c>
    </row>
    <row r="549" spans="1:20" s="67" customFormat="1">
      <c r="A549" s="66">
        <v>320</v>
      </c>
      <c r="B549" s="67" t="s">
        <v>180</v>
      </c>
      <c r="C549" s="67" t="s">
        <v>180</v>
      </c>
      <c r="D549" s="72" t="s">
        <v>1283</v>
      </c>
      <c r="E549" s="69" t="s">
        <v>1284</v>
      </c>
      <c r="F549" s="67" t="s">
        <v>687</v>
      </c>
      <c r="G549" s="67" t="s">
        <v>204</v>
      </c>
      <c r="H549" s="67" t="s">
        <v>205</v>
      </c>
      <c r="I549" s="67">
        <v>13</v>
      </c>
      <c r="J549" s="67" t="str">
        <f t="shared" si="48"/>
        <v>PUNO</v>
      </c>
      <c r="K549" s="67" t="s">
        <v>183</v>
      </c>
      <c r="L549" s="67" t="str">
        <f>+VLOOKUP(D549,[2]Instituciones!$A$2:$G$1009,7,FALSE)</f>
        <v>Urbana</v>
      </c>
      <c r="M549" s="70">
        <f t="shared" si="52"/>
        <v>235.24799999999999</v>
      </c>
      <c r="N549" s="67">
        <f t="shared" si="49"/>
        <v>320</v>
      </c>
      <c r="Q549" s="70">
        <f t="shared" si="50"/>
        <v>202.8</v>
      </c>
      <c r="S549" s="70">
        <f t="shared" si="51"/>
        <v>32.447999999999979</v>
      </c>
      <c r="T549" s="67">
        <f>VLOOKUP(D549,Hoja1!$G$5:$K$961,5,FALSE)</f>
        <v>13</v>
      </c>
    </row>
    <row r="550" spans="1:20" s="67" customFormat="1">
      <c r="A550" s="66">
        <v>321</v>
      </c>
      <c r="B550" s="67" t="s">
        <v>180</v>
      </c>
      <c r="C550" s="67" t="s">
        <v>180</v>
      </c>
      <c r="D550" s="72" t="s">
        <v>1285</v>
      </c>
      <c r="E550" s="69" t="s">
        <v>1286</v>
      </c>
      <c r="F550" s="67" t="s">
        <v>687</v>
      </c>
      <c r="G550" s="67" t="s">
        <v>204</v>
      </c>
      <c r="H550" s="67" t="s">
        <v>205</v>
      </c>
      <c r="I550" s="67">
        <v>12</v>
      </c>
      <c r="J550" s="67" t="str">
        <f t="shared" si="48"/>
        <v>PUNO</v>
      </c>
      <c r="K550" s="67" t="s">
        <v>183</v>
      </c>
      <c r="L550" s="67" t="str">
        <f>+VLOOKUP(D550,[2]Instituciones!$A$2:$G$1009,7,FALSE)</f>
        <v>Urbana</v>
      </c>
      <c r="M550" s="70">
        <f t="shared" si="52"/>
        <v>217.15200000000002</v>
      </c>
      <c r="N550" s="67">
        <f t="shared" si="49"/>
        <v>321</v>
      </c>
      <c r="Q550" s="70">
        <f t="shared" si="50"/>
        <v>187.20000000000002</v>
      </c>
      <c r="S550" s="70">
        <f t="shared" si="51"/>
        <v>29.951999999999998</v>
      </c>
      <c r="T550" s="67">
        <f>VLOOKUP(D550,Hoja1!$G$5:$K$961,5,FALSE)</f>
        <v>12</v>
      </c>
    </row>
    <row r="551" spans="1:20" s="67" customFormat="1">
      <c r="A551" s="66">
        <v>322</v>
      </c>
      <c r="B551" s="67" t="s">
        <v>180</v>
      </c>
      <c r="C551" s="67" t="s">
        <v>1287</v>
      </c>
      <c r="D551" s="72" t="s">
        <v>1288</v>
      </c>
      <c r="E551" s="69" t="s">
        <v>1287</v>
      </c>
      <c r="F551" s="67" t="s">
        <v>687</v>
      </c>
      <c r="G551" s="67" t="s">
        <v>204</v>
      </c>
      <c r="H551" s="67" t="s">
        <v>205</v>
      </c>
      <c r="I551" s="67">
        <v>9</v>
      </c>
      <c r="J551" s="67" t="str">
        <f t="shared" si="48"/>
        <v>PUNO</v>
      </c>
      <c r="K551" s="67" t="s">
        <v>183</v>
      </c>
      <c r="L551" s="67" t="str">
        <f>+VLOOKUP(D551,[2]Instituciones!$A$2:$G$1009,7,FALSE)</f>
        <v>Rural</v>
      </c>
      <c r="M551" s="70">
        <f t="shared" si="52"/>
        <v>162.864</v>
      </c>
      <c r="N551" s="67">
        <f t="shared" si="49"/>
        <v>322</v>
      </c>
      <c r="Q551" s="70">
        <f t="shared" si="50"/>
        <v>140.4</v>
      </c>
      <c r="S551" s="70">
        <f t="shared" si="51"/>
        <v>22.463999999999999</v>
      </c>
      <c r="T551" s="67">
        <f>VLOOKUP(D551,Hoja1!$G$5:$K$961,5,FALSE)</f>
        <v>9</v>
      </c>
    </row>
    <row r="552" spans="1:20" s="67" customFormat="1">
      <c r="A552" s="66">
        <v>323</v>
      </c>
      <c r="B552" s="67" t="s">
        <v>180</v>
      </c>
      <c r="C552" s="67" t="s">
        <v>557</v>
      </c>
      <c r="D552" s="72" t="s">
        <v>1289</v>
      </c>
      <c r="E552" s="69" t="s">
        <v>557</v>
      </c>
      <c r="F552" s="67" t="s">
        <v>687</v>
      </c>
      <c r="G552" s="67" t="s">
        <v>204</v>
      </c>
      <c r="H552" s="67" t="s">
        <v>205</v>
      </c>
      <c r="I552" s="67">
        <v>7</v>
      </c>
      <c r="J552" s="67" t="str">
        <f t="shared" si="48"/>
        <v>PUNO</v>
      </c>
      <c r="K552" s="67" t="s">
        <v>183</v>
      </c>
      <c r="L552" s="67" t="str">
        <f>+VLOOKUP(D552,[2]Instituciones!$A$2:$G$1009,7,FALSE)</f>
        <v>Rural</v>
      </c>
      <c r="M552" s="70">
        <f t="shared" si="52"/>
        <v>126.67199999999998</v>
      </c>
      <c r="N552" s="67">
        <f t="shared" si="49"/>
        <v>323</v>
      </c>
      <c r="Q552" s="70">
        <f t="shared" si="50"/>
        <v>109.19999999999999</v>
      </c>
      <c r="S552" s="70">
        <f t="shared" si="51"/>
        <v>17.471999999999994</v>
      </c>
      <c r="T552" s="67">
        <f>VLOOKUP(D552,Hoja1!$G$5:$K$961,5,FALSE)</f>
        <v>7</v>
      </c>
    </row>
    <row r="553" spans="1:20" s="67" customFormat="1">
      <c r="A553" s="66">
        <v>324</v>
      </c>
      <c r="B553" s="67" t="s">
        <v>180</v>
      </c>
      <c r="C553" s="67" t="s">
        <v>180</v>
      </c>
      <c r="D553" s="72" t="s">
        <v>1290</v>
      </c>
      <c r="E553" s="69" t="s">
        <v>1291</v>
      </c>
      <c r="F553" s="67" t="s">
        <v>687</v>
      </c>
      <c r="G553" s="67" t="s">
        <v>204</v>
      </c>
      <c r="H553" s="67" t="s">
        <v>205</v>
      </c>
      <c r="I553" s="67">
        <v>13</v>
      </c>
      <c r="J553" s="67" t="str">
        <f t="shared" si="48"/>
        <v>PUNO</v>
      </c>
      <c r="K553" s="67" t="s">
        <v>183</v>
      </c>
      <c r="L553" s="67" t="str">
        <f>+VLOOKUP(D553,[2]Instituciones!$A$2:$G$1009,7,FALSE)</f>
        <v>Urbana</v>
      </c>
      <c r="M553" s="70">
        <f t="shared" si="52"/>
        <v>235.24799999999999</v>
      </c>
      <c r="N553" s="67">
        <f t="shared" si="49"/>
        <v>324</v>
      </c>
      <c r="Q553" s="70">
        <f t="shared" si="50"/>
        <v>202.8</v>
      </c>
      <c r="S553" s="70">
        <f t="shared" si="51"/>
        <v>32.447999999999979</v>
      </c>
      <c r="T553" s="67">
        <f>VLOOKUP(D553,Hoja1!$G$5:$K$961,5,FALSE)</f>
        <v>13</v>
      </c>
    </row>
    <row r="554" spans="1:20" s="67" customFormat="1">
      <c r="A554" s="66">
        <v>325</v>
      </c>
      <c r="B554" s="67" t="s">
        <v>180</v>
      </c>
      <c r="C554" s="67" t="s">
        <v>180</v>
      </c>
      <c r="D554" s="72" t="s">
        <v>1292</v>
      </c>
      <c r="E554" s="69" t="s">
        <v>1293</v>
      </c>
      <c r="F554" s="67" t="s">
        <v>687</v>
      </c>
      <c r="G554" s="67" t="s">
        <v>204</v>
      </c>
      <c r="H554" s="67" t="s">
        <v>205</v>
      </c>
      <c r="I554" s="67">
        <v>14</v>
      </c>
      <c r="J554" s="67" t="str">
        <f t="shared" si="48"/>
        <v>PUNO</v>
      </c>
      <c r="K554" s="67" t="s">
        <v>183</v>
      </c>
      <c r="L554" s="67" t="str">
        <f>+VLOOKUP(D554,[2]Instituciones!$A$2:$G$1009,7,FALSE)</f>
        <v>Urbana</v>
      </c>
      <c r="M554" s="70">
        <f t="shared" si="52"/>
        <v>253.34399999999997</v>
      </c>
      <c r="N554" s="67">
        <f t="shared" si="49"/>
        <v>325</v>
      </c>
      <c r="Q554" s="70">
        <f t="shared" si="50"/>
        <v>218.39999999999998</v>
      </c>
      <c r="S554" s="70">
        <f t="shared" si="51"/>
        <v>34.943999999999988</v>
      </c>
      <c r="T554" s="67">
        <f>VLOOKUP(D554,Hoja1!$G$5:$K$961,5,FALSE)</f>
        <v>14</v>
      </c>
    </row>
    <row r="555" spans="1:20" s="67" customFormat="1">
      <c r="A555" s="66">
        <v>326</v>
      </c>
      <c r="B555" s="67" t="s">
        <v>180</v>
      </c>
      <c r="C555" s="67" t="s">
        <v>180</v>
      </c>
      <c r="D555" s="72" t="s">
        <v>1294</v>
      </c>
      <c r="E555" s="69" t="s">
        <v>1295</v>
      </c>
      <c r="F555" s="67" t="s">
        <v>687</v>
      </c>
      <c r="G555" s="67" t="s">
        <v>204</v>
      </c>
      <c r="H555" s="67" t="s">
        <v>205</v>
      </c>
      <c r="I555" s="67">
        <v>8</v>
      </c>
      <c r="J555" s="67" t="str">
        <f t="shared" si="48"/>
        <v>PUNO</v>
      </c>
      <c r="K555" s="67" t="s">
        <v>183</v>
      </c>
      <c r="L555" s="67" t="str">
        <f>+VLOOKUP(D555,[2]Instituciones!$A$2:$G$1009,7,FALSE)</f>
        <v>Urbana</v>
      </c>
      <c r="M555" s="70">
        <f t="shared" si="52"/>
        <v>144.768</v>
      </c>
      <c r="N555" s="67">
        <f t="shared" si="49"/>
        <v>326</v>
      </c>
      <c r="Q555" s="70">
        <f t="shared" si="50"/>
        <v>124.80000000000001</v>
      </c>
      <c r="S555" s="70">
        <f t="shared" si="51"/>
        <v>19.967999999999989</v>
      </c>
      <c r="T555" s="67">
        <f>VLOOKUP(D555,Hoja1!$G$5:$K$961,5,FALSE)</f>
        <v>8</v>
      </c>
    </row>
    <row r="556" spans="1:20" s="67" customFormat="1">
      <c r="A556" s="66">
        <v>327</v>
      </c>
      <c r="B556" s="67" t="s">
        <v>180</v>
      </c>
      <c r="C556" s="67" t="s">
        <v>180</v>
      </c>
      <c r="D556" s="72" t="s">
        <v>1296</v>
      </c>
      <c r="E556" s="69" t="s">
        <v>1297</v>
      </c>
      <c r="F556" s="67" t="s">
        <v>687</v>
      </c>
      <c r="G556" s="67" t="s">
        <v>204</v>
      </c>
      <c r="H556" s="67" t="s">
        <v>205</v>
      </c>
      <c r="I556" s="67">
        <v>12</v>
      </c>
      <c r="J556" s="67" t="str">
        <f t="shared" si="48"/>
        <v>PUNO</v>
      </c>
      <c r="K556" s="67" t="s">
        <v>183</v>
      </c>
      <c r="L556" s="67" t="str">
        <f>+VLOOKUP(D556,[2]Instituciones!$A$2:$G$1009,7,FALSE)</f>
        <v>Urbana</v>
      </c>
      <c r="M556" s="70">
        <f t="shared" si="52"/>
        <v>217.15200000000002</v>
      </c>
      <c r="N556" s="67">
        <f t="shared" si="49"/>
        <v>327</v>
      </c>
      <c r="Q556" s="70">
        <f t="shared" si="50"/>
        <v>187.20000000000002</v>
      </c>
      <c r="S556" s="70">
        <f t="shared" si="51"/>
        <v>29.951999999999998</v>
      </c>
      <c r="T556" s="67">
        <f>VLOOKUP(D556,Hoja1!$G$5:$K$961,5,FALSE)</f>
        <v>12</v>
      </c>
    </row>
    <row r="557" spans="1:20" s="67" customFormat="1">
      <c r="A557" s="66">
        <v>328</v>
      </c>
      <c r="B557" s="67" t="s">
        <v>180</v>
      </c>
      <c r="C557" s="67" t="s">
        <v>1970</v>
      </c>
      <c r="D557" s="72" t="s">
        <v>1298</v>
      </c>
      <c r="E557" s="69" t="s">
        <v>1299</v>
      </c>
      <c r="F557" s="67" t="s">
        <v>687</v>
      </c>
      <c r="G557" s="67" t="s">
        <v>204</v>
      </c>
      <c r="H557" s="67" t="s">
        <v>205</v>
      </c>
      <c r="I557" s="67">
        <v>9</v>
      </c>
      <c r="J557" s="67" t="str">
        <f t="shared" si="48"/>
        <v>PUNO</v>
      </c>
      <c r="K557" s="67" t="s">
        <v>183</v>
      </c>
      <c r="L557" s="67" t="str">
        <f>+VLOOKUP(D557,[2]Instituciones!$A$2:$G$1009,7,FALSE)</f>
        <v>Urbana</v>
      </c>
      <c r="M557" s="70">
        <f t="shared" si="52"/>
        <v>162.864</v>
      </c>
      <c r="N557" s="67">
        <f t="shared" si="49"/>
        <v>328</v>
      </c>
      <c r="Q557" s="70">
        <f t="shared" si="50"/>
        <v>140.4</v>
      </c>
      <c r="S557" s="70">
        <f t="shared" si="51"/>
        <v>22.463999999999999</v>
      </c>
      <c r="T557" s="67">
        <f>VLOOKUP(D557,Hoja1!$G$5:$K$961,5,FALSE)</f>
        <v>9</v>
      </c>
    </row>
    <row r="558" spans="1:20" s="67" customFormat="1">
      <c r="A558" s="66">
        <v>329</v>
      </c>
      <c r="B558" s="67" t="s">
        <v>180</v>
      </c>
      <c r="C558" s="67" t="s">
        <v>1260</v>
      </c>
      <c r="D558" s="72" t="s">
        <v>1300</v>
      </c>
      <c r="E558" s="69" t="s">
        <v>1301</v>
      </c>
      <c r="F558" s="67" t="s">
        <v>687</v>
      </c>
      <c r="G558" s="67" t="s">
        <v>204</v>
      </c>
      <c r="H558" s="67" t="s">
        <v>205</v>
      </c>
      <c r="I558" s="67">
        <v>12</v>
      </c>
      <c r="J558" s="67" t="str">
        <f t="shared" si="48"/>
        <v>PUNO</v>
      </c>
      <c r="K558" s="67" t="s">
        <v>183</v>
      </c>
      <c r="L558" s="67" t="str">
        <f>+VLOOKUP(D558,[2]Instituciones!$A$2:$G$1009,7,FALSE)</f>
        <v>Urbana</v>
      </c>
      <c r="M558" s="70">
        <f t="shared" si="52"/>
        <v>217.15200000000002</v>
      </c>
      <c r="N558" s="67">
        <f t="shared" si="49"/>
        <v>329</v>
      </c>
      <c r="Q558" s="70">
        <f t="shared" si="50"/>
        <v>187.20000000000002</v>
      </c>
      <c r="S558" s="70">
        <f t="shared" si="51"/>
        <v>29.951999999999998</v>
      </c>
      <c r="T558" s="67">
        <f>VLOOKUP(D558,Hoja1!$G$5:$K$961,5,FALSE)</f>
        <v>12</v>
      </c>
    </row>
    <row r="559" spans="1:20" s="67" customFormat="1">
      <c r="A559" s="66">
        <v>330</v>
      </c>
      <c r="B559" s="67" t="s">
        <v>180</v>
      </c>
      <c r="C559" s="67" t="s">
        <v>180</v>
      </c>
      <c r="D559" s="72" t="s">
        <v>1302</v>
      </c>
      <c r="E559" s="69" t="s">
        <v>1303</v>
      </c>
      <c r="F559" s="67" t="s">
        <v>687</v>
      </c>
      <c r="G559" s="67" t="s">
        <v>204</v>
      </c>
      <c r="H559" s="67" t="s">
        <v>205</v>
      </c>
      <c r="I559" s="67">
        <v>13</v>
      </c>
      <c r="J559" s="67" t="str">
        <f t="shared" si="48"/>
        <v>PUNO</v>
      </c>
      <c r="K559" s="67" t="s">
        <v>183</v>
      </c>
      <c r="L559" s="67" t="str">
        <f>+VLOOKUP(D559,[2]Instituciones!$A$2:$G$1009,7,FALSE)</f>
        <v>Urbana</v>
      </c>
      <c r="M559" s="70">
        <f t="shared" si="52"/>
        <v>235.24799999999999</v>
      </c>
      <c r="N559" s="67">
        <f t="shared" si="49"/>
        <v>330</v>
      </c>
      <c r="Q559" s="70">
        <f t="shared" si="50"/>
        <v>202.8</v>
      </c>
      <c r="S559" s="70">
        <f t="shared" si="51"/>
        <v>32.447999999999979</v>
      </c>
      <c r="T559" s="67">
        <f>VLOOKUP(D559,Hoja1!$G$5:$K$961,5,FALSE)</f>
        <v>13</v>
      </c>
    </row>
    <row r="560" spans="1:20" s="67" customFormat="1">
      <c r="A560" s="66">
        <v>331</v>
      </c>
      <c r="B560" s="67" t="s">
        <v>180</v>
      </c>
      <c r="C560" s="67" t="s">
        <v>1304</v>
      </c>
      <c r="D560" s="72" t="s">
        <v>1305</v>
      </c>
      <c r="E560" s="69" t="s">
        <v>1306</v>
      </c>
      <c r="F560" s="67" t="s">
        <v>687</v>
      </c>
      <c r="G560" s="67" t="s">
        <v>204</v>
      </c>
      <c r="H560" s="67" t="s">
        <v>205</v>
      </c>
      <c r="I560" s="67">
        <v>13</v>
      </c>
      <c r="J560" s="67" t="str">
        <f t="shared" si="48"/>
        <v>PUNO</v>
      </c>
      <c r="K560" s="67" t="s">
        <v>183</v>
      </c>
      <c r="L560" s="67" t="str">
        <f>+VLOOKUP(D560,[2]Instituciones!$A$2:$G$1009,7,FALSE)</f>
        <v>Rural</v>
      </c>
      <c r="M560" s="70">
        <f t="shared" si="52"/>
        <v>235.24799999999999</v>
      </c>
      <c r="N560" s="67">
        <f t="shared" si="49"/>
        <v>331</v>
      </c>
      <c r="Q560" s="70">
        <f t="shared" si="50"/>
        <v>202.8</v>
      </c>
      <c r="S560" s="70">
        <f t="shared" si="51"/>
        <v>32.447999999999979</v>
      </c>
      <c r="T560" s="67">
        <f>VLOOKUP(D560,Hoja1!$G$5:$K$961,5,FALSE)</f>
        <v>13</v>
      </c>
    </row>
    <row r="561" spans="1:20" s="67" customFormat="1">
      <c r="A561" s="66">
        <v>332</v>
      </c>
      <c r="B561" s="67" t="s">
        <v>607</v>
      </c>
      <c r="C561" s="67" t="s">
        <v>647</v>
      </c>
      <c r="D561" s="72" t="s">
        <v>1307</v>
      </c>
      <c r="E561" s="69" t="s">
        <v>1308</v>
      </c>
      <c r="F561" s="67" t="s">
        <v>687</v>
      </c>
      <c r="G561" s="67" t="s">
        <v>204</v>
      </c>
      <c r="H561" s="67" t="s">
        <v>205</v>
      </c>
      <c r="I561" s="67">
        <v>9</v>
      </c>
      <c r="J561" s="67" t="str">
        <f t="shared" si="48"/>
        <v>SAN ANTONIO</v>
      </c>
      <c r="K561" s="67" t="s">
        <v>2173</v>
      </c>
      <c r="L561" s="67" t="str">
        <f>+VLOOKUP(D561,[2]Instituciones!$A$2:$G$1009,7,FALSE)</f>
        <v>Rural</v>
      </c>
      <c r="M561" s="70">
        <f t="shared" si="52"/>
        <v>434.7</v>
      </c>
      <c r="N561" s="67">
        <f t="shared" si="49"/>
        <v>332</v>
      </c>
      <c r="Q561" s="70">
        <f t="shared" si="50"/>
        <v>378</v>
      </c>
      <c r="S561" s="70">
        <f t="shared" si="51"/>
        <v>56.699999999999989</v>
      </c>
      <c r="T561" s="67">
        <f>VLOOKUP(D561,Hoja1!$G$5:$K$961,5,FALSE)</f>
        <v>9</v>
      </c>
    </row>
    <row r="562" spans="1:20" s="67" customFormat="1">
      <c r="A562" s="66">
        <v>333</v>
      </c>
      <c r="B562" s="67" t="s">
        <v>607</v>
      </c>
      <c r="C562" s="67" t="s">
        <v>649</v>
      </c>
      <c r="D562" s="72" t="s">
        <v>1309</v>
      </c>
      <c r="E562" s="69" t="s">
        <v>649</v>
      </c>
      <c r="F562" s="67" t="s">
        <v>687</v>
      </c>
      <c r="G562" s="67" t="s">
        <v>204</v>
      </c>
      <c r="H562" s="67" t="s">
        <v>205</v>
      </c>
      <c r="I562" s="67">
        <v>4</v>
      </c>
      <c r="J562" s="67" t="str">
        <f t="shared" si="48"/>
        <v>SAN ANTONIO</v>
      </c>
      <c r="K562" s="67" t="s">
        <v>2173</v>
      </c>
      <c r="L562" s="67" t="str">
        <f>+VLOOKUP(D562,[2]Instituciones!$A$2:$G$1009,7,FALSE)</f>
        <v>Rural</v>
      </c>
      <c r="M562" s="70">
        <f t="shared" si="52"/>
        <v>193.2</v>
      </c>
      <c r="N562" s="67">
        <f t="shared" si="49"/>
        <v>333</v>
      </c>
      <c r="Q562" s="70">
        <f t="shared" si="50"/>
        <v>168</v>
      </c>
      <c r="S562" s="70">
        <f t="shared" si="51"/>
        <v>25.199999999999989</v>
      </c>
      <c r="T562" s="67">
        <f>VLOOKUP(D562,Hoja1!$G$5:$K$961,5,FALSE)</f>
        <v>4</v>
      </c>
    </row>
    <row r="563" spans="1:20" s="67" customFormat="1">
      <c r="A563" s="66">
        <v>334</v>
      </c>
      <c r="B563" s="67" t="s">
        <v>607</v>
      </c>
      <c r="C563" s="67" t="s">
        <v>1310</v>
      </c>
      <c r="D563" s="72" t="s">
        <v>1311</v>
      </c>
      <c r="E563" s="69" t="s">
        <v>1312</v>
      </c>
      <c r="F563" s="67" t="s">
        <v>687</v>
      </c>
      <c r="G563" s="67" t="s">
        <v>204</v>
      </c>
      <c r="H563" s="67" t="s">
        <v>205</v>
      </c>
      <c r="I563" s="67">
        <v>4</v>
      </c>
      <c r="J563" s="67" t="str">
        <f t="shared" si="48"/>
        <v>SAN ANTONIO</v>
      </c>
      <c r="K563" s="67" t="s">
        <v>2173</v>
      </c>
      <c r="L563" s="67" t="str">
        <f>+VLOOKUP(D563,[2]Instituciones!$A$2:$G$1009,7,FALSE)</f>
        <v>Rural</v>
      </c>
      <c r="M563" s="70">
        <f t="shared" si="52"/>
        <v>193.2</v>
      </c>
      <c r="N563" s="67">
        <f t="shared" si="49"/>
        <v>334</v>
      </c>
      <c r="Q563" s="70">
        <f t="shared" si="50"/>
        <v>168</v>
      </c>
      <c r="S563" s="70">
        <f t="shared" si="51"/>
        <v>25.199999999999989</v>
      </c>
      <c r="T563" s="67">
        <f>VLOOKUP(D563,Hoja1!$G$5:$K$961,5,FALSE)</f>
        <v>4</v>
      </c>
    </row>
    <row r="564" spans="1:20" s="67" customFormat="1">
      <c r="A564" s="66">
        <v>335</v>
      </c>
      <c r="B564" s="67" t="s">
        <v>607</v>
      </c>
      <c r="C564" s="67" t="s">
        <v>1313</v>
      </c>
      <c r="D564" s="72" t="s">
        <v>1314</v>
      </c>
      <c r="E564" s="69" t="s">
        <v>1315</v>
      </c>
      <c r="F564" s="67" t="s">
        <v>687</v>
      </c>
      <c r="G564" s="67" t="s">
        <v>204</v>
      </c>
      <c r="H564" s="67" t="s">
        <v>205</v>
      </c>
      <c r="I564" s="67">
        <v>2</v>
      </c>
      <c r="J564" s="67" t="str">
        <f t="shared" si="48"/>
        <v>SAN ANTONIO</v>
      </c>
      <c r="K564" s="67" t="s">
        <v>2173</v>
      </c>
      <c r="L564" s="67" t="str">
        <f>+VLOOKUP(D564,[2]Instituciones!$A$2:$G$1009,7,FALSE)</f>
        <v>Rural</v>
      </c>
      <c r="M564" s="70">
        <f t="shared" si="52"/>
        <v>96.6</v>
      </c>
      <c r="N564" s="67">
        <f t="shared" si="49"/>
        <v>335</v>
      </c>
      <c r="Q564" s="70">
        <f t="shared" si="50"/>
        <v>84</v>
      </c>
      <c r="S564" s="70">
        <f t="shared" si="51"/>
        <v>12.599999999999994</v>
      </c>
      <c r="T564" s="67">
        <f>VLOOKUP(D564,Hoja1!$G$5:$K$961,5,FALSE)</f>
        <v>2</v>
      </c>
    </row>
    <row r="565" spans="1:20" s="67" customFormat="1">
      <c r="A565" s="66">
        <v>336</v>
      </c>
      <c r="B565" s="67" t="s">
        <v>607</v>
      </c>
      <c r="C565" s="67" t="s">
        <v>1316</v>
      </c>
      <c r="D565" s="72" t="s">
        <v>1317</v>
      </c>
      <c r="E565" s="69" t="s">
        <v>1316</v>
      </c>
      <c r="F565" s="67" t="s">
        <v>687</v>
      </c>
      <c r="G565" s="67" t="s">
        <v>204</v>
      </c>
      <c r="H565" s="67" t="s">
        <v>205</v>
      </c>
      <c r="I565" s="67">
        <v>5</v>
      </c>
      <c r="J565" s="67" t="str">
        <f t="shared" si="48"/>
        <v>SAN ANTONIO</v>
      </c>
      <c r="K565" s="67" t="s">
        <v>2173</v>
      </c>
      <c r="L565" s="67" t="str">
        <f>+VLOOKUP(D565,[2]Instituciones!$A$2:$G$1009,7,FALSE)</f>
        <v>Rural</v>
      </c>
      <c r="M565" s="70">
        <f t="shared" si="52"/>
        <v>241.49999999999997</v>
      </c>
      <c r="N565" s="67">
        <f t="shared" si="49"/>
        <v>336</v>
      </c>
      <c r="Q565" s="70">
        <f t="shared" si="50"/>
        <v>210</v>
      </c>
      <c r="S565" s="70">
        <f t="shared" si="51"/>
        <v>31.499999999999972</v>
      </c>
      <c r="T565" s="67">
        <f>VLOOKUP(D565,Hoja1!$G$5:$K$961,5,FALSE)</f>
        <v>5</v>
      </c>
    </row>
    <row r="566" spans="1:20" s="67" customFormat="1">
      <c r="A566" s="66">
        <v>337</v>
      </c>
      <c r="B566" s="67" t="s">
        <v>607</v>
      </c>
      <c r="C566" s="67" t="s">
        <v>652</v>
      </c>
      <c r="D566" s="72" t="s">
        <v>1318</v>
      </c>
      <c r="E566" s="69" t="s">
        <v>652</v>
      </c>
      <c r="F566" s="67" t="s">
        <v>687</v>
      </c>
      <c r="G566" s="67" t="s">
        <v>204</v>
      </c>
      <c r="H566" s="67" t="s">
        <v>205</v>
      </c>
      <c r="I566" s="67">
        <v>7</v>
      </c>
      <c r="J566" s="67" t="str">
        <f t="shared" si="48"/>
        <v>SAN ANTONIO</v>
      </c>
      <c r="K566" s="67" t="s">
        <v>2173</v>
      </c>
      <c r="L566" s="67" t="str">
        <f>+VLOOKUP(D566,[2]Instituciones!$A$2:$G$1009,7,FALSE)</f>
        <v>Rural</v>
      </c>
      <c r="M566" s="70">
        <f t="shared" si="52"/>
        <v>338.09999999999997</v>
      </c>
      <c r="N566" s="67">
        <f t="shared" si="49"/>
        <v>337</v>
      </c>
      <c r="Q566" s="70">
        <f t="shared" si="50"/>
        <v>294</v>
      </c>
      <c r="S566" s="70">
        <f t="shared" si="51"/>
        <v>44.099999999999966</v>
      </c>
      <c r="T566" s="67">
        <f>VLOOKUP(D566,Hoja1!$G$5:$K$961,5,FALSE)</f>
        <v>7</v>
      </c>
    </row>
    <row r="567" spans="1:20" s="67" customFormat="1">
      <c r="A567" s="66">
        <v>338</v>
      </c>
      <c r="B567" s="67" t="s">
        <v>655</v>
      </c>
      <c r="C567" s="67" t="s">
        <v>515</v>
      </c>
      <c r="D567" s="72" t="s">
        <v>1319</v>
      </c>
      <c r="E567" s="69" t="s">
        <v>515</v>
      </c>
      <c r="F567" s="67" t="s">
        <v>687</v>
      </c>
      <c r="G567" s="67" t="s">
        <v>204</v>
      </c>
      <c r="H567" s="67" t="s">
        <v>205</v>
      </c>
      <c r="I567" s="67">
        <v>4</v>
      </c>
      <c r="J567" s="67" t="str">
        <f t="shared" si="48"/>
        <v>TIQUILLACA</v>
      </c>
      <c r="K567" s="67" t="s">
        <v>2173</v>
      </c>
      <c r="L567" s="67" t="str">
        <f>+VLOOKUP(D567,[2]Instituciones!$A$2:$G$1009,7,FALSE)</f>
        <v>Rural</v>
      </c>
      <c r="M567" s="70">
        <f t="shared" si="52"/>
        <v>193.2</v>
      </c>
      <c r="N567" s="67">
        <f t="shared" si="49"/>
        <v>338</v>
      </c>
      <c r="Q567" s="70">
        <f t="shared" si="50"/>
        <v>168</v>
      </c>
      <c r="S567" s="70">
        <f t="shared" si="51"/>
        <v>25.199999999999989</v>
      </c>
      <c r="T567" s="67">
        <f>VLOOKUP(D567,Hoja1!$G$5:$K$961,5,FALSE)</f>
        <v>4</v>
      </c>
    </row>
    <row r="568" spans="1:20" s="67" customFormat="1">
      <c r="A568" s="66">
        <v>339</v>
      </c>
      <c r="B568" s="67" t="s">
        <v>655</v>
      </c>
      <c r="C568" s="67" t="s">
        <v>1320</v>
      </c>
      <c r="D568" s="72" t="s">
        <v>1321</v>
      </c>
      <c r="E568" s="69" t="s">
        <v>1320</v>
      </c>
      <c r="F568" s="67" t="s">
        <v>687</v>
      </c>
      <c r="G568" s="67" t="s">
        <v>204</v>
      </c>
      <c r="H568" s="67" t="s">
        <v>205</v>
      </c>
      <c r="I568" s="67">
        <v>6</v>
      </c>
      <c r="J568" s="67" t="str">
        <f t="shared" si="48"/>
        <v>TIQUILLACA</v>
      </c>
      <c r="K568" s="67" t="s">
        <v>2173</v>
      </c>
      <c r="L568" s="67" t="str">
        <f>+VLOOKUP(D568,[2]Instituciones!$A$2:$G$1009,7,FALSE)</f>
        <v>Rural</v>
      </c>
      <c r="M568" s="70">
        <f t="shared" si="52"/>
        <v>289.79999999999995</v>
      </c>
      <c r="N568" s="67">
        <f t="shared" si="49"/>
        <v>339</v>
      </c>
      <c r="Q568" s="70">
        <f t="shared" si="50"/>
        <v>252</v>
      </c>
      <c r="S568" s="70">
        <f t="shared" si="51"/>
        <v>37.799999999999955</v>
      </c>
      <c r="T568" s="67">
        <f>VLOOKUP(D568,Hoja1!$G$5:$K$961,5,FALSE)</f>
        <v>6</v>
      </c>
    </row>
    <row r="569" spans="1:20" s="67" customFormat="1">
      <c r="A569" s="66">
        <v>340</v>
      </c>
      <c r="B569" s="67" t="s">
        <v>655</v>
      </c>
      <c r="C569" s="67" t="s">
        <v>1322</v>
      </c>
      <c r="D569" s="72" t="s">
        <v>1323</v>
      </c>
      <c r="E569" s="69" t="s">
        <v>1322</v>
      </c>
      <c r="F569" s="67" t="s">
        <v>687</v>
      </c>
      <c r="G569" s="67" t="s">
        <v>204</v>
      </c>
      <c r="H569" s="67" t="s">
        <v>205</v>
      </c>
      <c r="I569" s="67">
        <v>3</v>
      </c>
      <c r="J569" s="67" t="str">
        <f t="shared" si="48"/>
        <v>TIQUILLACA</v>
      </c>
      <c r="K569" s="67" t="s">
        <v>2173</v>
      </c>
      <c r="L569" s="67" t="str">
        <f>+VLOOKUP(D569,[2]Instituciones!$A$2:$G$1009,7,FALSE)</f>
        <v>Rural</v>
      </c>
      <c r="M569" s="70">
        <f t="shared" si="52"/>
        <v>144.89999999999998</v>
      </c>
      <c r="N569" s="67">
        <f t="shared" si="49"/>
        <v>340</v>
      </c>
      <c r="Q569" s="70">
        <f t="shared" si="50"/>
        <v>126</v>
      </c>
      <c r="S569" s="70">
        <f t="shared" si="51"/>
        <v>18.899999999999977</v>
      </c>
      <c r="T569" s="67">
        <f>VLOOKUP(D569,Hoja1!$G$5:$K$961,5,FALSE)</f>
        <v>3</v>
      </c>
    </row>
    <row r="570" spans="1:20" s="67" customFormat="1">
      <c r="A570" s="66">
        <v>341</v>
      </c>
      <c r="B570" s="67" t="s">
        <v>655</v>
      </c>
      <c r="C570" s="67" t="s">
        <v>1325</v>
      </c>
      <c r="D570" s="72" t="s">
        <v>1324</v>
      </c>
      <c r="E570" s="69" t="s">
        <v>1325</v>
      </c>
      <c r="F570" s="67" t="s">
        <v>687</v>
      </c>
      <c r="G570" s="67" t="s">
        <v>204</v>
      </c>
      <c r="H570" s="67" t="s">
        <v>205</v>
      </c>
      <c r="I570" s="67">
        <v>8</v>
      </c>
      <c r="J570" s="67" t="str">
        <f t="shared" si="48"/>
        <v>TIQUILLACA</v>
      </c>
      <c r="K570" s="67" t="s">
        <v>2173</v>
      </c>
      <c r="L570" s="67" t="str">
        <f>+VLOOKUP(D570,[2]Instituciones!$A$2:$G$1009,7,FALSE)</f>
        <v>Rural</v>
      </c>
      <c r="M570" s="70">
        <f t="shared" si="52"/>
        <v>386.4</v>
      </c>
      <c r="N570" s="67">
        <f t="shared" si="49"/>
        <v>341</v>
      </c>
      <c r="Q570" s="70">
        <f t="shared" si="50"/>
        <v>336</v>
      </c>
      <c r="S570" s="70">
        <f t="shared" si="51"/>
        <v>50.399999999999977</v>
      </c>
      <c r="T570" s="67">
        <f>VLOOKUP(D570,Hoja1!$G$5:$K$961,5,FALSE)</f>
        <v>8</v>
      </c>
    </row>
    <row r="571" spans="1:20" s="67" customFormat="1">
      <c r="A571" s="66">
        <v>342</v>
      </c>
      <c r="B571" s="67" t="s">
        <v>655</v>
      </c>
      <c r="C571" s="67" t="s">
        <v>1326</v>
      </c>
      <c r="D571" s="72" t="s">
        <v>1327</v>
      </c>
      <c r="E571" s="69" t="s">
        <v>1326</v>
      </c>
      <c r="F571" s="67" t="s">
        <v>687</v>
      </c>
      <c r="G571" s="67" t="s">
        <v>204</v>
      </c>
      <c r="H571" s="67" t="s">
        <v>205</v>
      </c>
      <c r="I571" s="67">
        <v>6</v>
      </c>
      <c r="J571" s="67" t="str">
        <f t="shared" si="48"/>
        <v>TIQUILLACA</v>
      </c>
      <c r="K571" s="67" t="s">
        <v>2173</v>
      </c>
      <c r="L571" s="67" t="str">
        <f>+VLOOKUP(D571,[2]Instituciones!$A$2:$G$1009,7,FALSE)</f>
        <v>Rural</v>
      </c>
      <c r="M571" s="70">
        <f t="shared" si="52"/>
        <v>289.79999999999995</v>
      </c>
      <c r="N571" s="67">
        <f t="shared" si="49"/>
        <v>342</v>
      </c>
      <c r="Q571" s="70">
        <f t="shared" si="50"/>
        <v>252</v>
      </c>
      <c r="S571" s="70">
        <f t="shared" si="51"/>
        <v>37.799999999999955</v>
      </c>
      <c r="T571" s="67">
        <f>VLOOKUP(D571,Hoja1!$G$5:$K$961,5,FALSE)</f>
        <v>6</v>
      </c>
    </row>
    <row r="572" spans="1:20" s="67" customFormat="1">
      <c r="A572" s="66">
        <v>343</v>
      </c>
      <c r="B572" s="67" t="s">
        <v>655</v>
      </c>
      <c r="C572" s="67" t="s">
        <v>1328</v>
      </c>
      <c r="D572" s="72" t="s">
        <v>1329</v>
      </c>
      <c r="E572" s="69" t="s">
        <v>1330</v>
      </c>
      <c r="F572" s="67" t="s">
        <v>687</v>
      </c>
      <c r="G572" s="67" t="s">
        <v>204</v>
      </c>
      <c r="H572" s="67" t="s">
        <v>205</v>
      </c>
      <c r="I572" s="67" t="e">
        <v>#N/A</v>
      </c>
      <c r="J572" s="67" t="str">
        <f t="shared" si="48"/>
        <v>TIQUILLACA</v>
      </c>
      <c r="K572" s="67" t="s">
        <v>2173</v>
      </c>
      <c r="L572" s="67" t="str">
        <f>+VLOOKUP(D572,[2]Instituciones!$A$2:$G$1009,7,FALSE)</f>
        <v>Rural</v>
      </c>
      <c r="M572" s="70" t="e">
        <f t="shared" si="52"/>
        <v>#N/A</v>
      </c>
      <c r="N572" s="67">
        <f t="shared" si="49"/>
        <v>343</v>
      </c>
      <c r="Q572" s="70" t="e">
        <f t="shared" si="50"/>
        <v>#N/A</v>
      </c>
      <c r="S572" s="70" t="e">
        <f t="shared" si="51"/>
        <v>#N/A</v>
      </c>
      <c r="T572" s="67" t="e">
        <f>VLOOKUP(D572,Hoja1!$G$5:$K$961,5,FALSE)</f>
        <v>#N/A</v>
      </c>
    </row>
    <row r="573" spans="1:20" s="67" customFormat="1">
      <c r="A573" s="66">
        <v>344</v>
      </c>
      <c r="B573" s="67" t="s">
        <v>655</v>
      </c>
      <c r="C573" s="67" t="s">
        <v>1331</v>
      </c>
      <c r="D573" s="72" t="s">
        <v>1332</v>
      </c>
      <c r="E573" s="69" t="s">
        <v>1331</v>
      </c>
      <c r="F573" s="67" t="s">
        <v>687</v>
      </c>
      <c r="G573" s="67" t="s">
        <v>204</v>
      </c>
      <c r="H573" s="67" t="s">
        <v>205</v>
      </c>
      <c r="I573" s="67">
        <v>2</v>
      </c>
      <c r="J573" s="67" t="str">
        <f t="shared" si="48"/>
        <v>TIQUILLACA</v>
      </c>
      <c r="K573" s="67" t="s">
        <v>2173</v>
      </c>
      <c r="L573" s="67" t="str">
        <f>+VLOOKUP(D573,[2]Instituciones!$A$2:$G$1009,7,FALSE)</f>
        <v>Rural</v>
      </c>
      <c r="M573" s="70">
        <f t="shared" si="52"/>
        <v>96.6</v>
      </c>
      <c r="N573" s="67">
        <f t="shared" si="49"/>
        <v>344</v>
      </c>
      <c r="Q573" s="70">
        <f t="shared" si="50"/>
        <v>84</v>
      </c>
      <c r="S573" s="70">
        <f t="shared" si="51"/>
        <v>12.599999999999994</v>
      </c>
      <c r="T573" s="67">
        <f>VLOOKUP(D573,Hoja1!$G$5:$K$961,5,FALSE)</f>
        <v>2</v>
      </c>
    </row>
    <row r="574" spans="1:20" s="67" customFormat="1">
      <c r="A574" s="66">
        <v>345</v>
      </c>
      <c r="B574" s="67" t="s">
        <v>663</v>
      </c>
      <c r="C574" s="67" t="s">
        <v>1971</v>
      </c>
      <c r="D574" s="72" t="s">
        <v>1334</v>
      </c>
      <c r="E574" s="69" t="s">
        <v>1333</v>
      </c>
      <c r="F574" s="67" t="s">
        <v>687</v>
      </c>
      <c r="G574" s="67" t="s">
        <v>204</v>
      </c>
      <c r="H574" s="67" t="s">
        <v>205</v>
      </c>
      <c r="I574" s="67">
        <v>8</v>
      </c>
      <c r="J574" s="67" t="str">
        <f t="shared" si="48"/>
        <v>VILQUE</v>
      </c>
      <c r="K574" s="67" t="s">
        <v>2173</v>
      </c>
      <c r="L574" s="67" t="str">
        <f>+VLOOKUP(D574,[2]Instituciones!$A$2:$G$1009,7,FALSE)</f>
        <v>Rural</v>
      </c>
      <c r="M574" s="70">
        <f t="shared" si="52"/>
        <v>386.4</v>
      </c>
      <c r="N574" s="67">
        <f t="shared" si="49"/>
        <v>345</v>
      </c>
      <c r="Q574" s="70">
        <f t="shared" si="50"/>
        <v>336</v>
      </c>
      <c r="S574" s="70">
        <f t="shared" si="51"/>
        <v>50.399999999999977</v>
      </c>
      <c r="T574" s="67">
        <f>VLOOKUP(D574,Hoja1!$G$5:$K$961,5,FALSE)</f>
        <v>8</v>
      </c>
    </row>
    <row r="575" spans="1:20" s="67" customFormat="1">
      <c r="A575" s="66">
        <v>346</v>
      </c>
      <c r="B575" s="67" t="s">
        <v>663</v>
      </c>
      <c r="C575" s="67" t="s">
        <v>1335</v>
      </c>
      <c r="D575" s="72" t="s">
        <v>1336</v>
      </c>
      <c r="E575" s="69" t="s">
        <v>1335</v>
      </c>
      <c r="F575" s="67" t="s">
        <v>687</v>
      </c>
      <c r="G575" s="67" t="s">
        <v>204</v>
      </c>
      <c r="H575" s="67" t="s">
        <v>205</v>
      </c>
      <c r="I575" s="67">
        <v>6</v>
      </c>
      <c r="J575" s="67" t="str">
        <f t="shared" si="48"/>
        <v>VILQUE</v>
      </c>
      <c r="K575" s="67" t="s">
        <v>2173</v>
      </c>
      <c r="L575" s="67" t="str">
        <f>+VLOOKUP(D575,[2]Instituciones!$A$2:$G$1009,7,FALSE)</f>
        <v>Rural</v>
      </c>
      <c r="M575" s="70">
        <f t="shared" si="52"/>
        <v>289.79999999999995</v>
      </c>
      <c r="N575" s="67">
        <f t="shared" si="49"/>
        <v>346</v>
      </c>
      <c r="Q575" s="70">
        <f t="shared" si="50"/>
        <v>252</v>
      </c>
      <c r="S575" s="70">
        <f t="shared" si="51"/>
        <v>37.799999999999955</v>
      </c>
      <c r="T575" s="67">
        <f>VLOOKUP(D575,Hoja1!$G$5:$K$961,5,FALSE)</f>
        <v>6</v>
      </c>
    </row>
    <row r="576" spans="1:20" s="67" customFormat="1">
      <c r="A576" s="66">
        <v>347</v>
      </c>
      <c r="B576" s="67" t="s">
        <v>663</v>
      </c>
      <c r="C576" s="67" t="s">
        <v>1337</v>
      </c>
      <c r="D576" s="72" t="s">
        <v>1338</v>
      </c>
      <c r="E576" s="69" t="s">
        <v>1337</v>
      </c>
      <c r="F576" s="67" t="s">
        <v>687</v>
      </c>
      <c r="G576" s="67" t="s">
        <v>204</v>
      </c>
      <c r="H576" s="67" t="s">
        <v>205</v>
      </c>
      <c r="I576" s="67">
        <v>7</v>
      </c>
      <c r="J576" s="67" t="str">
        <f t="shared" si="48"/>
        <v>VILQUE</v>
      </c>
      <c r="K576" s="67" t="s">
        <v>2173</v>
      </c>
      <c r="L576" s="67" t="str">
        <f>+VLOOKUP(D576,[2]Instituciones!$A$2:$G$1009,7,FALSE)</f>
        <v>Rural</v>
      </c>
      <c r="M576" s="70">
        <f t="shared" si="52"/>
        <v>338.09999999999997</v>
      </c>
      <c r="N576" s="67">
        <f t="shared" si="49"/>
        <v>347</v>
      </c>
      <c r="Q576" s="70">
        <f t="shared" si="50"/>
        <v>294</v>
      </c>
      <c r="S576" s="70">
        <f t="shared" si="51"/>
        <v>44.099999999999966</v>
      </c>
      <c r="T576" s="67">
        <f>VLOOKUP(D576,Hoja1!$G$5:$K$961,5,FALSE)</f>
        <v>7</v>
      </c>
    </row>
    <row r="577" spans="1:20" s="67" customFormat="1">
      <c r="A577" s="66">
        <v>348</v>
      </c>
      <c r="B577" s="67" t="s">
        <v>663</v>
      </c>
      <c r="C577" s="67" t="s">
        <v>1339</v>
      </c>
      <c r="D577" s="72" t="s">
        <v>1340</v>
      </c>
      <c r="E577" s="69" t="s">
        <v>1339</v>
      </c>
      <c r="F577" s="67" t="s">
        <v>687</v>
      </c>
      <c r="G577" s="67" t="s">
        <v>204</v>
      </c>
      <c r="H577" s="67" t="s">
        <v>205</v>
      </c>
      <c r="I577" s="67">
        <v>5</v>
      </c>
      <c r="J577" s="67" t="str">
        <f t="shared" si="48"/>
        <v>VILQUE</v>
      </c>
      <c r="K577" s="67" t="s">
        <v>2173</v>
      </c>
      <c r="L577" s="67" t="str">
        <f>+VLOOKUP(D577,[2]Instituciones!$A$2:$G$1009,7,FALSE)</f>
        <v>Rural</v>
      </c>
      <c r="M577" s="70">
        <f t="shared" si="52"/>
        <v>241.49999999999997</v>
      </c>
      <c r="N577" s="67">
        <f t="shared" si="49"/>
        <v>348</v>
      </c>
      <c r="Q577" s="70">
        <f t="shared" si="50"/>
        <v>210</v>
      </c>
      <c r="S577" s="70">
        <f t="shared" si="51"/>
        <v>31.499999999999972</v>
      </c>
      <c r="T577" s="67">
        <f>VLOOKUP(D577,Hoja1!$G$5:$K$961,5,FALSE)</f>
        <v>5</v>
      </c>
    </row>
    <row r="578" spans="1:20" s="67" customFormat="1">
      <c r="A578" s="66">
        <v>349</v>
      </c>
      <c r="B578" s="67" t="s">
        <v>663</v>
      </c>
      <c r="C578" s="67" t="s">
        <v>1341</v>
      </c>
      <c r="D578" s="72" t="s">
        <v>1342</v>
      </c>
      <c r="E578" s="69" t="s">
        <v>773</v>
      </c>
      <c r="F578" s="67" t="s">
        <v>687</v>
      </c>
      <c r="G578" s="67" t="s">
        <v>204</v>
      </c>
      <c r="H578" s="67" t="s">
        <v>205</v>
      </c>
      <c r="I578" s="67">
        <v>11</v>
      </c>
      <c r="J578" s="67" t="str">
        <f t="shared" si="48"/>
        <v>VILQUE</v>
      </c>
      <c r="K578" s="67" t="s">
        <v>2173</v>
      </c>
      <c r="L578" s="67" t="str">
        <f>+VLOOKUP(D578,[2]Instituciones!$A$2:$G$1009,7,FALSE)</f>
        <v>Rural</v>
      </c>
      <c r="M578" s="70">
        <f t="shared" si="52"/>
        <v>531.29999999999995</v>
      </c>
      <c r="N578" s="67">
        <f t="shared" si="49"/>
        <v>349</v>
      </c>
      <c r="Q578" s="70">
        <f t="shared" si="50"/>
        <v>462</v>
      </c>
      <c r="S578" s="70">
        <f t="shared" si="51"/>
        <v>69.299999999999955</v>
      </c>
      <c r="T578" s="67">
        <f>VLOOKUP(D578,Hoja1!$G$5:$K$961,5,FALSE)</f>
        <v>11</v>
      </c>
    </row>
    <row r="579" spans="1:20" s="67" customFormat="1">
      <c r="A579" s="66">
        <v>350</v>
      </c>
      <c r="B579" s="67" t="s">
        <v>663</v>
      </c>
      <c r="C579" s="67" t="s">
        <v>671</v>
      </c>
      <c r="D579" s="72" t="s">
        <v>1343</v>
      </c>
      <c r="E579" s="69" t="s">
        <v>1344</v>
      </c>
      <c r="F579" s="67" t="s">
        <v>687</v>
      </c>
      <c r="G579" s="67" t="s">
        <v>204</v>
      </c>
      <c r="H579" s="67" t="s">
        <v>205</v>
      </c>
      <c r="I579" s="67">
        <v>9</v>
      </c>
      <c r="J579" s="67" t="str">
        <f t="shared" ref="J579:J642" si="53">+B579</f>
        <v>VILQUE</v>
      </c>
      <c r="K579" s="67" t="s">
        <v>2173</v>
      </c>
      <c r="L579" s="67" t="str">
        <f>+VLOOKUP(D579,[2]Instituciones!$A$2:$G$1009,7,FALSE)</f>
        <v>Rural</v>
      </c>
      <c r="M579" s="70">
        <f t="shared" si="52"/>
        <v>434.7</v>
      </c>
      <c r="N579" s="67">
        <f t="shared" ref="N579:N642" si="54">+A579</f>
        <v>350</v>
      </c>
      <c r="Q579" s="70">
        <f t="shared" ref="Q579:Q642" si="55">+IF(K579="Rural",I579*2*12,IF(K579="Rural 1",I579*3.5*12,IF(K579="Rural 2",I579*3*12,IF(K579="Rural 3",I579*2.5*12,IF(K579="Urbana",I579*1.3*12,IF(K579="Urbana 1",I579*1.4*12,0))))))</f>
        <v>378</v>
      </c>
      <c r="S579" s="70">
        <f t="shared" ref="S579:S642" si="56">+M579-Q579</f>
        <v>56.699999999999989</v>
      </c>
      <c r="T579" s="67">
        <f>VLOOKUP(D579,Hoja1!$G$5:$K$961,5,FALSE)</f>
        <v>9</v>
      </c>
    </row>
    <row r="580" spans="1:20" s="67" customFormat="1">
      <c r="A580" s="66">
        <v>351</v>
      </c>
      <c r="B580" s="67" t="s">
        <v>663</v>
      </c>
      <c r="C580" s="67" t="s">
        <v>1971</v>
      </c>
      <c r="D580" s="72" t="s">
        <v>1972</v>
      </c>
      <c r="E580" s="69" t="s">
        <v>1973</v>
      </c>
      <c r="F580" s="67" t="s">
        <v>687</v>
      </c>
      <c r="G580" s="67" t="s">
        <v>204</v>
      </c>
      <c r="H580" s="67" t="s">
        <v>205</v>
      </c>
      <c r="I580" s="67">
        <v>8</v>
      </c>
      <c r="J580" s="67" t="str">
        <f t="shared" si="53"/>
        <v>VILQUE</v>
      </c>
      <c r="K580" s="67" t="s">
        <v>2173</v>
      </c>
      <c r="L580" s="67" t="str">
        <f>+VLOOKUP(D580,[2]Instituciones!$A$2:$G$1009,7,FALSE)</f>
        <v>Rural</v>
      </c>
      <c r="M580" s="70">
        <f t="shared" si="52"/>
        <v>386.4</v>
      </c>
      <c r="N580" s="67">
        <f t="shared" si="54"/>
        <v>351</v>
      </c>
      <c r="Q580" s="70">
        <f t="shared" si="55"/>
        <v>336</v>
      </c>
      <c r="S580" s="70">
        <f t="shared" si="56"/>
        <v>50.399999999999977</v>
      </c>
      <c r="T580" s="67">
        <f>VLOOKUP(D580,Hoja1!$G$5:$K$961,5,FALSE)</f>
        <v>8</v>
      </c>
    </row>
    <row r="581" spans="1:20" s="67" customFormat="1">
      <c r="A581" s="66">
        <v>352</v>
      </c>
      <c r="B581" s="67" t="s">
        <v>663</v>
      </c>
      <c r="C581" s="67" t="s">
        <v>1331</v>
      </c>
      <c r="D581" s="72" t="s">
        <v>1345</v>
      </c>
      <c r="E581" s="69" t="s">
        <v>1331</v>
      </c>
      <c r="F581" s="67" t="s">
        <v>687</v>
      </c>
      <c r="G581" s="67" t="s">
        <v>204</v>
      </c>
      <c r="H581" s="67" t="s">
        <v>205</v>
      </c>
      <c r="I581" s="67">
        <v>12</v>
      </c>
      <c r="J581" s="67" t="str">
        <f t="shared" si="53"/>
        <v>VILQUE</v>
      </c>
      <c r="K581" s="67" t="s">
        <v>2173</v>
      </c>
      <c r="L581" s="67" t="str">
        <f>+VLOOKUP(D581,[2]Instituciones!$A$2:$G$1009,7,FALSE)</f>
        <v>Rural</v>
      </c>
      <c r="M581" s="70">
        <f t="shared" si="52"/>
        <v>579.59999999999991</v>
      </c>
      <c r="N581" s="67">
        <f t="shared" si="54"/>
        <v>352</v>
      </c>
      <c r="Q581" s="70">
        <f t="shared" si="55"/>
        <v>504</v>
      </c>
      <c r="S581" s="70">
        <f t="shared" si="56"/>
        <v>75.599999999999909</v>
      </c>
      <c r="T581" s="67">
        <f>VLOOKUP(D581,Hoja1!$G$5:$K$961,5,FALSE)</f>
        <v>12</v>
      </c>
    </row>
    <row r="582" spans="1:20" s="67" customFormat="1">
      <c r="A582" s="66">
        <v>353</v>
      </c>
      <c r="B582" s="67" t="s">
        <v>663</v>
      </c>
      <c r="C582" s="67" t="s">
        <v>663</v>
      </c>
      <c r="D582" s="72" t="s">
        <v>1346</v>
      </c>
      <c r="E582" s="69" t="s">
        <v>1347</v>
      </c>
      <c r="F582" s="67" t="s">
        <v>687</v>
      </c>
      <c r="G582" s="67" t="s">
        <v>204</v>
      </c>
      <c r="H582" s="67" t="s">
        <v>205</v>
      </c>
      <c r="I582" s="67">
        <v>10</v>
      </c>
      <c r="J582" s="67" t="str">
        <f t="shared" si="53"/>
        <v>VILQUE</v>
      </c>
      <c r="K582" s="67" t="s">
        <v>2173</v>
      </c>
      <c r="L582" s="67" t="str">
        <f>+VLOOKUP(D582,[2]Instituciones!$A$2:$G$1009,7,FALSE)</f>
        <v>Rural</v>
      </c>
      <c r="M582" s="70">
        <f t="shared" si="52"/>
        <v>482.99999999999994</v>
      </c>
      <c r="N582" s="67">
        <f t="shared" si="54"/>
        <v>353</v>
      </c>
      <c r="Q582" s="70">
        <f t="shared" si="55"/>
        <v>420</v>
      </c>
      <c r="S582" s="70">
        <f t="shared" si="56"/>
        <v>62.999999999999943</v>
      </c>
      <c r="T582" s="67">
        <f>VLOOKUP(D582,Hoja1!$G$5:$K$961,5,FALSE)</f>
        <v>10</v>
      </c>
    </row>
    <row r="583" spans="1:20" s="67" customFormat="1">
      <c r="A583" s="66">
        <v>1</v>
      </c>
      <c r="B583" s="67" t="s">
        <v>201</v>
      </c>
      <c r="C583" s="67" t="s">
        <v>201</v>
      </c>
      <c r="D583" s="72" t="s">
        <v>1348</v>
      </c>
      <c r="E583" s="69" t="s">
        <v>1974</v>
      </c>
      <c r="F583" s="67" t="s">
        <v>1349</v>
      </c>
      <c r="G583" s="67" t="s">
        <v>204</v>
      </c>
      <c r="H583" s="67" t="s">
        <v>205</v>
      </c>
      <c r="I583" s="67">
        <v>204</v>
      </c>
      <c r="J583" s="67" t="str">
        <f t="shared" si="53"/>
        <v>ACORA</v>
      </c>
      <c r="K583" s="67" t="s">
        <v>2173</v>
      </c>
      <c r="L583" s="67" t="str">
        <f>+VLOOKUP(D583,[2]Instituciones!$A$2:$G$1009,7,FALSE)</f>
        <v>Urbana</v>
      </c>
      <c r="M583" s="70">
        <f t="shared" si="52"/>
        <v>8658</v>
      </c>
      <c r="N583" s="67">
        <f t="shared" si="54"/>
        <v>1</v>
      </c>
      <c r="Q583" s="70">
        <f t="shared" si="55"/>
        <v>8568</v>
      </c>
      <c r="S583" s="70">
        <f t="shared" si="56"/>
        <v>90</v>
      </c>
      <c r="T583" s="67">
        <f>VLOOKUP(D583,Hoja1!$G$5:$K$961,5,FALSE)</f>
        <v>204</v>
      </c>
    </row>
    <row r="584" spans="1:20" s="67" customFormat="1">
      <c r="A584" s="66">
        <v>2</v>
      </c>
      <c r="B584" s="67" t="s">
        <v>201</v>
      </c>
      <c r="C584" s="67" t="s">
        <v>201</v>
      </c>
      <c r="D584" s="72" t="s">
        <v>1350</v>
      </c>
      <c r="E584" s="69" t="s">
        <v>1975</v>
      </c>
      <c r="F584" s="67" t="s">
        <v>1349</v>
      </c>
      <c r="G584" s="67" t="s">
        <v>204</v>
      </c>
      <c r="H584" s="67" t="s">
        <v>205</v>
      </c>
      <c r="I584" s="67">
        <v>211</v>
      </c>
      <c r="J584" s="67" t="str">
        <f t="shared" si="53"/>
        <v>ACORA</v>
      </c>
      <c r="K584" s="67" t="s">
        <v>2173</v>
      </c>
      <c r="L584" s="67" t="str">
        <f>+VLOOKUP(D584,[2]Instituciones!$A$2:$G$1009,7,FALSE)</f>
        <v>Urbana</v>
      </c>
      <c r="M584" s="70">
        <f t="shared" si="52"/>
        <v>8952</v>
      </c>
      <c r="N584" s="67">
        <f t="shared" si="54"/>
        <v>2</v>
      </c>
      <c r="Q584" s="70">
        <f t="shared" si="55"/>
        <v>8862</v>
      </c>
      <c r="S584" s="70">
        <f t="shared" si="56"/>
        <v>90</v>
      </c>
      <c r="T584" s="67">
        <f>VLOOKUP(D584,Hoja1!$G$5:$K$961,5,FALSE)</f>
        <v>211</v>
      </c>
    </row>
    <row r="585" spans="1:20" s="67" customFormat="1">
      <c r="A585" s="66">
        <v>3</v>
      </c>
      <c r="B585" s="67" t="s">
        <v>201</v>
      </c>
      <c r="C585" s="67" t="s">
        <v>216</v>
      </c>
      <c r="D585" s="72" t="s">
        <v>1351</v>
      </c>
      <c r="E585" s="69" t="s">
        <v>1976</v>
      </c>
      <c r="F585" s="67" t="s">
        <v>1349</v>
      </c>
      <c r="G585" s="67" t="s">
        <v>204</v>
      </c>
      <c r="H585" s="67" t="s">
        <v>205</v>
      </c>
      <c r="I585" s="67">
        <v>31</v>
      </c>
      <c r="J585" s="67" t="str">
        <f t="shared" si="53"/>
        <v>ACORA</v>
      </c>
      <c r="K585" s="67" t="s">
        <v>206</v>
      </c>
      <c r="L585" s="67" t="str">
        <f>+VLOOKUP(D585,[2]Instituciones!$A$2:$G$1009,7,FALSE)</f>
        <v>Rural</v>
      </c>
      <c r="M585" s="70">
        <f t="shared" ref="M585:M648" si="57">IF(F585="Inicial  Prog No Escolariz",IF(K585="Rural 1",Q585*1.15,Q585*1.16),IF(AND(Q585&gt;=0,Q585&lt;=100),Q585+150,IF(AND(Q585&gt;=101.01,Q585&lt;=4391),Q585+140,IF(AND(Q585&gt;=4391.01,Q585&lt;=5160), Q585+130,IF(AND(Q585&gt;=5160.01,Q585&lt;=6911), Q585+110,IF(AND(Q585&gt;=6911.01,Q585&lt;=10080), Q585+90,IF(AND(Q585&gt;=1080.01,Q585&lt;=15582), Q585+85,IF(AND(Q585&gt;=15582.01,Q585&lt;=26000), Q585+80,IF(AND(Q585&gt;=26000.01, Q585&lt;=30000), Q585+50,IF(Q585&gt;=30000.01,Q585+40, "No ha ingresado datos válidos"))))))))))</f>
        <v>1256</v>
      </c>
      <c r="N585" s="67">
        <f t="shared" si="54"/>
        <v>3</v>
      </c>
      <c r="Q585" s="70">
        <f t="shared" si="55"/>
        <v>1116</v>
      </c>
      <c r="S585" s="70">
        <f t="shared" si="56"/>
        <v>140</v>
      </c>
      <c r="T585" s="67">
        <f>VLOOKUP(D585,Hoja1!$G$5:$K$961,5,FALSE)</f>
        <v>31</v>
      </c>
    </row>
    <row r="586" spans="1:20" s="67" customFormat="1">
      <c r="A586" s="66">
        <v>4</v>
      </c>
      <c r="B586" s="67" t="s">
        <v>201</v>
      </c>
      <c r="C586" s="67" t="s">
        <v>243</v>
      </c>
      <c r="D586" s="72" t="s">
        <v>1352</v>
      </c>
      <c r="E586" s="69" t="s">
        <v>1977</v>
      </c>
      <c r="F586" s="67" t="s">
        <v>1349</v>
      </c>
      <c r="G586" s="67" t="s">
        <v>204</v>
      </c>
      <c r="H586" s="67" t="s">
        <v>205</v>
      </c>
      <c r="I586" s="67">
        <v>31</v>
      </c>
      <c r="J586" s="67" t="str">
        <f t="shared" si="53"/>
        <v>ACORA</v>
      </c>
      <c r="K586" s="67" t="s">
        <v>2174</v>
      </c>
      <c r="L586" s="67" t="str">
        <f>+VLOOKUP(D586,[2]Instituciones!$A$2:$G$1009,7,FALSE)</f>
        <v>Rural</v>
      </c>
      <c r="M586" s="70">
        <f t="shared" si="57"/>
        <v>1070</v>
      </c>
      <c r="N586" s="67">
        <f t="shared" si="54"/>
        <v>4</v>
      </c>
      <c r="Q586" s="70">
        <f t="shared" si="55"/>
        <v>930</v>
      </c>
      <c r="S586" s="70">
        <f t="shared" si="56"/>
        <v>140</v>
      </c>
      <c r="T586" s="67">
        <f>VLOOKUP(D586,Hoja1!$G$5:$K$961,5,FALSE)</f>
        <v>31</v>
      </c>
    </row>
    <row r="587" spans="1:20" s="67" customFormat="1">
      <c r="A587" s="66">
        <v>5</v>
      </c>
      <c r="B587" s="67" t="s">
        <v>201</v>
      </c>
      <c r="C587" s="67" t="s">
        <v>224</v>
      </c>
      <c r="D587" s="72" t="s">
        <v>1353</v>
      </c>
      <c r="E587" s="69" t="s">
        <v>1830</v>
      </c>
      <c r="F587" s="67" t="s">
        <v>1349</v>
      </c>
      <c r="G587" s="67" t="s">
        <v>204</v>
      </c>
      <c r="H587" s="67" t="s">
        <v>205</v>
      </c>
      <c r="I587" s="67">
        <v>11</v>
      </c>
      <c r="J587" s="67" t="str">
        <f t="shared" si="53"/>
        <v>ACORA</v>
      </c>
      <c r="K587" s="67" t="s">
        <v>206</v>
      </c>
      <c r="L587" s="67" t="str">
        <f>+VLOOKUP(D587,[2]Instituciones!$A$2:$G$1009,7,FALSE)</f>
        <v>Rural</v>
      </c>
      <c r="M587" s="70">
        <f t="shared" si="57"/>
        <v>536</v>
      </c>
      <c r="N587" s="67">
        <f t="shared" si="54"/>
        <v>5</v>
      </c>
      <c r="Q587" s="70">
        <f t="shared" si="55"/>
        <v>396</v>
      </c>
      <c r="S587" s="70">
        <f t="shared" si="56"/>
        <v>140</v>
      </c>
      <c r="T587" s="67">
        <f>VLOOKUP(D587,Hoja1!$G$5:$K$961,5,FALSE)</f>
        <v>11</v>
      </c>
    </row>
    <row r="588" spans="1:20" s="67" customFormat="1">
      <c r="A588" s="66">
        <v>6</v>
      </c>
      <c r="B588" s="67" t="s">
        <v>201</v>
      </c>
      <c r="C588" s="67" t="s">
        <v>254</v>
      </c>
      <c r="D588" s="72" t="s">
        <v>1354</v>
      </c>
      <c r="E588" s="69" t="s">
        <v>1978</v>
      </c>
      <c r="F588" s="67" t="s">
        <v>1349</v>
      </c>
      <c r="G588" s="67" t="s">
        <v>204</v>
      </c>
      <c r="H588" s="67" t="s">
        <v>205</v>
      </c>
      <c r="I588" s="67">
        <v>19</v>
      </c>
      <c r="J588" s="67" t="str">
        <f t="shared" si="53"/>
        <v>ACORA</v>
      </c>
      <c r="K588" s="67" t="s">
        <v>206</v>
      </c>
      <c r="L588" s="67" t="str">
        <f>+VLOOKUP(D588,[2]Instituciones!$A$2:$G$1009,7,FALSE)</f>
        <v>Rural</v>
      </c>
      <c r="M588" s="70">
        <f t="shared" si="57"/>
        <v>824</v>
      </c>
      <c r="N588" s="67">
        <f t="shared" si="54"/>
        <v>6</v>
      </c>
      <c r="Q588" s="70">
        <f t="shared" si="55"/>
        <v>684</v>
      </c>
      <c r="S588" s="70">
        <f t="shared" si="56"/>
        <v>140</v>
      </c>
      <c r="T588" s="67">
        <f>VLOOKUP(D588,Hoja1!$G$5:$K$961,5,FALSE)</f>
        <v>19</v>
      </c>
    </row>
    <row r="589" spans="1:20" s="67" customFormat="1">
      <c r="A589" s="66">
        <v>7</v>
      </c>
      <c r="B589" s="67" t="s">
        <v>201</v>
      </c>
      <c r="C589" s="67" t="s">
        <v>305</v>
      </c>
      <c r="D589" s="72" t="s">
        <v>1355</v>
      </c>
      <c r="E589" s="69" t="s">
        <v>1979</v>
      </c>
      <c r="F589" s="67" t="s">
        <v>1349</v>
      </c>
      <c r="G589" s="67" t="s">
        <v>204</v>
      </c>
      <c r="H589" s="67" t="s">
        <v>205</v>
      </c>
      <c r="I589" s="67">
        <v>19</v>
      </c>
      <c r="J589" s="67" t="str">
        <f t="shared" si="53"/>
        <v>ACORA</v>
      </c>
      <c r="K589" s="67" t="s">
        <v>2174</v>
      </c>
      <c r="L589" s="67" t="str">
        <f>+VLOOKUP(D589,[2]Instituciones!$A$2:$G$1009,7,FALSE)</f>
        <v>Rural</v>
      </c>
      <c r="M589" s="70">
        <f t="shared" si="57"/>
        <v>710</v>
      </c>
      <c r="N589" s="67">
        <f t="shared" si="54"/>
        <v>7</v>
      </c>
      <c r="Q589" s="70">
        <f t="shared" si="55"/>
        <v>570</v>
      </c>
      <c r="S589" s="70">
        <f t="shared" si="56"/>
        <v>140</v>
      </c>
      <c r="T589" s="67">
        <f>VLOOKUP(D589,Hoja1!$G$5:$K$961,5,FALSE)</f>
        <v>19</v>
      </c>
    </row>
    <row r="590" spans="1:20" s="67" customFormat="1">
      <c r="A590" s="66">
        <v>8</v>
      </c>
      <c r="B590" s="67" t="s">
        <v>201</v>
      </c>
      <c r="C590" s="67" t="s">
        <v>784</v>
      </c>
      <c r="D590" s="72" t="s">
        <v>1356</v>
      </c>
      <c r="E590" s="69" t="s">
        <v>1980</v>
      </c>
      <c r="F590" s="67" t="s">
        <v>1349</v>
      </c>
      <c r="G590" s="67" t="s">
        <v>204</v>
      </c>
      <c r="H590" s="67" t="s">
        <v>205</v>
      </c>
      <c r="I590" s="67">
        <v>7</v>
      </c>
      <c r="J590" s="67" t="str">
        <f t="shared" si="53"/>
        <v>ACORA</v>
      </c>
      <c r="K590" s="67" t="s">
        <v>2174</v>
      </c>
      <c r="L590" s="67" t="str">
        <f>+VLOOKUP(D590,[2]Instituciones!$A$2:$G$1009,7,FALSE)</f>
        <v>Rural</v>
      </c>
      <c r="M590" s="70">
        <f t="shared" si="57"/>
        <v>350</v>
      </c>
      <c r="N590" s="67">
        <f t="shared" si="54"/>
        <v>8</v>
      </c>
      <c r="Q590" s="70">
        <f t="shared" si="55"/>
        <v>210</v>
      </c>
      <c r="S590" s="70">
        <f t="shared" si="56"/>
        <v>140</v>
      </c>
      <c r="T590" s="67">
        <f>VLOOKUP(D590,Hoja1!$G$5:$K$961,5,FALSE)</f>
        <v>7</v>
      </c>
    </row>
    <row r="591" spans="1:20" s="67" customFormat="1">
      <c r="A591" s="66">
        <v>9</v>
      </c>
      <c r="B591" s="67" t="s">
        <v>201</v>
      </c>
      <c r="C591" s="67" t="s">
        <v>303</v>
      </c>
      <c r="D591" s="72" t="s">
        <v>1357</v>
      </c>
      <c r="E591" s="69" t="s">
        <v>1981</v>
      </c>
      <c r="F591" s="67" t="s">
        <v>1349</v>
      </c>
      <c r="G591" s="67" t="s">
        <v>204</v>
      </c>
      <c r="H591" s="67" t="s">
        <v>205</v>
      </c>
      <c r="I591" s="67">
        <v>18</v>
      </c>
      <c r="J591" s="67" t="str">
        <f t="shared" si="53"/>
        <v>ACORA</v>
      </c>
      <c r="K591" s="67" t="s">
        <v>206</v>
      </c>
      <c r="L591" s="67" t="str">
        <f>+VLOOKUP(D591,[2]Instituciones!$A$2:$G$1009,7,FALSE)</f>
        <v>Rural</v>
      </c>
      <c r="M591" s="70">
        <f t="shared" si="57"/>
        <v>788</v>
      </c>
      <c r="N591" s="67">
        <f t="shared" si="54"/>
        <v>9</v>
      </c>
      <c r="Q591" s="70">
        <f t="shared" si="55"/>
        <v>648</v>
      </c>
      <c r="S591" s="70">
        <f t="shared" si="56"/>
        <v>140</v>
      </c>
      <c r="T591" s="67">
        <f>VLOOKUP(D591,Hoja1!$G$5:$K$961,5,FALSE)</f>
        <v>18</v>
      </c>
    </row>
    <row r="592" spans="1:20" s="67" customFormat="1">
      <c r="A592" s="66">
        <v>10</v>
      </c>
      <c r="B592" s="67" t="s">
        <v>201</v>
      </c>
      <c r="C592" s="67" t="s">
        <v>1358</v>
      </c>
      <c r="D592" s="72" t="s">
        <v>1359</v>
      </c>
      <c r="E592" s="69" t="s">
        <v>1982</v>
      </c>
      <c r="F592" s="67" t="s">
        <v>1349</v>
      </c>
      <c r="G592" s="67" t="s">
        <v>204</v>
      </c>
      <c r="H592" s="67" t="s">
        <v>205</v>
      </c>
      <c r="I592" s="67">
        <v>18</v>
      </c>
      <c r="J592" s="67" t="str">
        <f t="shared" si="53"/>
        <v>ACORA</v>
      </c>
      <c r="K592" s="67" t="s">
        <v>2174</v>
      </c>
      <c r="L592" s="67" t="str">
        <f>+VLOOKUP(D592,[2]Instituciones!$A$2:$G$1009,7,FALSE)</f>
        <v>Rural</v>
      </c>
      <c r="M592" s="70">
        <f t="shared" si="57"/>
        <v>680</v>
      </c>
      <c r="N592" s="67">
        <f t="shared" si="54"/>
        <v>10</v>
      </c>
      <c r="Q592" s="70">
        <f t="shared" si="55"/>
        <v>540</v>
      </c>
      <c r="S592" s="70">
        <f t="shared" si="56"/>
        <v>140</v>
      </c>
      <c r="T592" s="67">
        <f>VLOOKUP(D592,Hoja1!$G$5:$K$961,5,FALSE)</f>
        <v>18</v>
      </c>
    </row>
    <row r="593" spans="1:20" s="67" customFormat="1">
      <c r="A593" s="66">
        <v>11</v>
      </c>
      <c r="B593" s="67" t="s">
        <v>201</v>
      </c>
      <c r="C593" s="67" t="s">
        <v>295</v>
      </c>
      <c r="D593" s="72" t="s">
        <v>1360</v>
      </c>
      <c r="E593" s="69" t="s">
        <v>1983</v>
      </c>
      <c r="F593" s="67" t="s">
        <v>1349</v>
      </c>
      <c r="G593" s="67" t="s">
        <v>204</v>
      </c>
      <c r="H593" s="67" t="s">
        <v>205</v>
      </c>
      <c r="I593" s="67">
        <v>22</v>
      </c>
      <c r="J593" s="67" t="str">
        <f t="shared" si="53"/>
        <v>ACORA</v>
      </c>
      <c r="K593" s="67" t="s">
        <v>206</v>
      </c>
      <c r="L593" s="67" t="str">
        <f>+VLOOKUP(D593,[2]Instituciones!$A$2:$G$1009,7,FALSE)</f>
        <v>Rural</v>
      </c>
      <c r="M593" s="70">
        <f t="shared" si="57"/>
        <v>932</v>
      </c>
      <c r="N593" s="67">
        <f t="shared" si="54"/>
        <v>11</v>
      </c>
      <c r="Q593" s="70">
        <f t="shared" si="55"/>
        <v>792</v>
      </c>
      <c r="S593" s="70">
        <f t="shared" si="56"/>
        <v>140</v>
      </c>
      <c r="T593" s="67">
        <f>VLOOKUP(D593,Hoja1!$G$5:$K$961,5,FALSE)</f>
        <v>22</v>
      </c>
    </row>
    <row r="594" spans="1:20" s="67" customFormat="1">
      <c r="A594" s="66">
        <v>12</v>
      </c>
      <c r="B594" s="67" t="s">
        <v>201</v>
      </c>
      <c r="C594" s="67" t="s">
        <v>265</v>
      </c>
      <c r="D594" s="72" t="s">
        <v>1361</v>
      </c>
      <c r="E594" s="69" t="s">
        <v>1984</v>
      </c>
      <c r="F594" s="67" t="s">
        <v>1349</v>
      </c>
      <c r="G594" s="67" t="s">
        <v>204</v>
      </c>
      <c r="H594" s="67" t="s">
        <v>205</v>
      </c>
      <c r="I594" s="67">
        <v>39</v>
      </c>
      <c r="J594" s="67" t="str">
        <f t="shared" si="53"/>
        <v>ACORA</v>
      </c>
      <c r="K594" s="67" t="s">
        <v>206</v>
      </c>
      <c r="L594" s="67" t="str">
        <f>+VLOOKUP(D594,[2]Instituciones!$A$2:$G$1009,7,FALSE)</f>
        <v>Rural</v>
      </c>
      <c r="M594" s="70">
        <f t="shared" si="57"/>
        <v>1544</v>
      </c>
      <c r="N594" s="67">
        <f t="shared" si="54"/>
        <v>12</v>
      </c>
      <c r="Q594" s="70">
        <f t="shared" si="55"/>
        <v>1404</v>
      </c>
      <c r="S594" s="70">
        <f t="shared" si="56"/>
        <v>140</v>
      </c>
      <c r="T594" s="67">
        <f>VLOOKUP(D594,Hoja1!$G$5:$K$961,5,FALSE)</f>
        <v>39</v>
      </c>
    </row>
    <row r="595" spans="1:20" s="67" customFormat="1">
      <c r="A595" s="66">
        <v>13</v>
      </c>
      <c r="B595" s="67" t="s">
        <v>201</v>
      </c>
      <c r="C595" s="67" t="s">
        <v>257</v>
      </c>
      <c r="D595" s="72" t="s">
        <v>1362</v>
      </c>
      <c r="E595" s="69" t="s">
        <v>1985</v>
      </c>
      <c r="F595" s="67" t="s">
        <v>1349</v>
      </c>
      <c r="G595" s="67" t="s">
        <v>204</v>
      </c>
      <c r="H595" s="67" t="s">
        <v>205</v>
      </c>
      <c r="I595" s="67">
        <v>23</v>
      </c>
      <c r="J595" s="67" t="str">
        <f t="shared" si="53"/>
        <v>ACORA</v>
      </c>
      <c r="K595" s="67" t="s">
        <v>206</v>
      </c>
      <c r="L595" s="67" t="str">
        <f>+VLOOKUP(D595,[2]Instituciones!$A$2:$G$1009,7,FALSE)</f>
        <v>Rural</v>
      </c>
      <c r="M595" s="70">
        <f t="shared" si="57"/>
        <v>968</v>
      </c>
      <c r="N595" s="67">
        <f t="shared" si="54"/>
        <v>13</v>
      </c>
      <c r="Q595" s="70">
        <f t="shared" si="55"/>
        <v>828</v>
      </c>
      <c r="S595" s="70">
        <f t="shared" si="56"/>
        <v>140</v>
      </c>
      <c r="T595" s="67">
        <f>VLOOKUP(D595,Hoja1!$G$5:$K$961,5,FALSE)</f>
        <v>23</v>
      </c>
    </row>
    <row r="596" spans="1:20" s="67" customFormat="1">
      <c r="A596" s="66">
        <v>14</v>
      </c>
      <c r="B596" s="67" t="s">
        <v>201</v>
      </c>
      <c r="C596" s="67" t="s">
        <v>298</v>
      </c>
      <c r="D596" s="72" t="s">
        <v>1363</v>
      </c>
      <c r="E596" s="69" t="s">
        <v>1986</v>
      </c>
      <c r="F596" s="67" t="s">
        <v>1349</v>
      </c>
      <c r="G596" s="67" t="s">
        <v>204</v>
      </c>
      <c r="H596" s="67" t="s">
        <v>205</v>
      </c>
      <c r="I596" s="67">
        <v>12</v>
      </c>
      <c r="J596" s="67" t="str">
        <f t="shared" si="53"/>
        <v>ACORA</v>
      </c>
      <c r="K596" s="67" t="s">
        <v>2174</v>
      </c>
      <c r="L596" s="67" t="str">
        <f>+VLOOKUP(D596,[2]Instituciones!$A$2:$G$1009,7,FALSE)</f>
        <v>Rural</v>
      </c>
      <c r="M596" s="70">
        <f t="shared" si="57"/>
        <v>500</v>
      </c>
      <c r="N596" s="67">
        <f t="shared" si="54"/>
        <v>14</v>
      </c>
      <c r="Q596" s="70">
        <f t="shared" si="55"/>
        <v>360</v>
      </c>
      <c r="S596" s="70">
        <f t="shared" si="56"/>
        <v>140</v>
      </c>
      <c r="T596" s="67">
        <f>VLOOKUP(D596,Hoja1!$G$5:$K$961,5,FALSE)</f>
        <v>12</v>
      </c>
    </row>
    <row r="597" spans="1:20" s="67" customFormat="1">
      <c r="A597" s="66">
        <v>15</v>
      </c>
      <c r="B597" s="67" t="s">
        <v>201</v>
      </c>
      <c r="C597" s="67" t="s">
        <v>237</v>
      </c>
      <c r="D597" s="72" t="s">
        <v>1364</v>
      </c>
      <c r="E597" s="69" t="s">
        <v>1987</v>
      </c>
      <c r="F597" s="67" t="s">
        <v>1349</v>
      </c>
      <c r="G597" s="67" t="s">
        <v>204</v>
      </c>
      <c r="H597" s="67" t="s">
        <v>205</v>
      </c>
      <c r="I597" s="67">
        <v>12</v>
      </c>
      <c r="J597" s="67" t="str">
        <f t="shared" si="53"/>
        <v>ACORA</v>
      </c>
      <c r="K597" s="67" t="s">
        <v>206</v>
      </c>
      <c r="L597" s="67" t="str">
        <f>+VLOOKUP(D597,[2]Instituciones!$A$2:$G$1009,7,FALSE)</f>
        <v>Rural</v>
      </c>
      <c r="M597" s="70">
        <f t="shared" si="57"/>
        <v>572</v>
      </c>
      <c r="N597" s="67">
        <f t="shared" si="54"/>
        <v>15</v>
      </c>
      <c r="Q597" s="70">
        <f t="shared" si="55"/>
        <v>432</v>
      </c>
      <c r="S597" s="70">
        <f t="shared" si="56"/>
        <v>140</v>
      </c>
      <c r="T597" s="67">
        <f>VLOOKUP(D597,Hoja1!$G$5:$K$961,5,FALSE)</f>
        <v>12</v>
      </c>
    </row>
    <row r="598" spans="1:20" s="67" customFormat="1">
      <c r="A598" s="66">
        <v>16</v>
      </c>
      <c r="B598" s="67" t="s">
        <v>201</v>
      </c>
      <c r="C598" s="67" t="s">
        <v>208</v>
      </c>
      <c r="D598" s="72" t="s">
        <v>1365</v>
      </c>
      <c r="E598" s="69" t="s">
        <v>1988</v>
      </c>
      <c r="F598" s="67" t="s">
        <v>1349</v>
      </c>
      <c r="G598" s="67" t="s">
        <v>204</v>
      </c>
      <c r="H598" s="67" t="s">
        <v>205</v>
      </c>
      <c r="I598" s="67">
        <v>14</v>
      </c>
      <c r="J598" s="67" t="str">
        <f t="shared" si="53"/>
        <v>ACORA</v>
      </c>
      <c r="K598" s="67" t="s">
        <v>2174</v>
      </c>
      <c r="L598" s="67" t="str">
        <f>+VLOOKUP(D598,[2]Instituciones!$A$2:$G$1009,7,FALSE)</f>
        <v>Rural</v>
      </c>
      <c r="M598" s="70">
        <f t="shared" si="57"/>
        <v>560</v>
      </c>
      <c r="N598" s="67">
        <f t="shared" si="54"/>
        <v>16</v>
      </c>
      <c r="Q598" s="70">
        <f t="shared" si="55"/>
        <v>420</v>
      </c>
      <c r="S598" s="70">
        <f t="shared" si="56"/>
        <v>140</v>
      </c>
      <c r="T598" s="67">
        <f>VLOOKUP(D598,Hoja1!$G$5:$K$961,5,FALSE)</f>
        <v>14</v>
      </c>
    </row>
    <row r="599" spans="1:20" s="67" customFormat="1">
      <c r="A599" s="66">
        <v>17</v>
      </c>
      <c r="B599" s="67" t="s">
        <v>201</v>
      </c>
      <c r="C599" s="67" t="s">
        <v>246</v>
      </c>
      <c r="D599" s="72" t="s">
        <v>1366</v>
      </c>
      <c r="E599" s="69" t="s">
        <v>1989</v>
      </c>
      <c r="F599" s="67" t="s">
        <v>1349</v>
      </c>
      <c r="G599" s="67" t="s">
        <v>204</v>
      </c>
      <c r="H599" s="67" t="s">
        <v>205</v>
      </c>
      <c r="I599" s="67">
        <v>46</v>
      </c>
      <c r="J599" s="67" t="str">
        <f t="shared" si="53"/>
        <v>ACORA</v>
      </c>
      <c r="K599" s="67" t="s">
        <v>2174</v>
      </c>
      <c r="L599" s="67" t="str">
        <f>+VLOOKUP(D599,[2]Instituciones!$A$2:$G$1009,7,FALSE)</f>
        <v>Rural</v>
      </c>
      <c r="M599" s="70">
        <f t="shared" si="57"/>
        <v>1520</v>
      </c>
      <c r="N599" s="67">
        <f t="shared" si="54"/>
        <v>17</v>
      </c>
      <c r="Q599" s="70">
        <f t="shared" si="55"/>
        <v>1380</v>
      </c>
      <c r="S599" s="70">
        <f t="shared" si="56"/>
        <v>140</v>
      </c>
      <c r="T599" s="67">
        <f>VLOOKUP(D599,Hoja1!$G$5:$K$961,5,FALSE)</f>
        <v>46</v>
      </c>
    </row>
    <row r="600" spans="1:20" s="67" customFormat="1">
      <c r="A600" s="66">
        <v>18</v>
      </c>
      <c r="B600" s="67" t="s">
        <v>201</v>
      </c>
      <c r="C600" s="67" t="s">
        <v>214</v>
      </c>
      <c r="D600" s="72" t="s">
        <v>1367</v>
      </c>
      <c r="E600" s="69" t="s">
        <v>1990</v>
      </c>
      <c r="F600" s="67" t="s">
        <v>1349</v>
      </c>
      <c r="G600" s="67" t="s">
        <v>204</v>
      </c>
      <c r="H600" s="67" t="s">
        <v>205</v>
      </c>
      <c r="I600" s="67">
        <v>15</v>
      </c>
      <c r="J600" s="67" t="str">
        <f t="shared" si="53"/>
        <v>ACORA</v>
      </c>
      <c r="K600" s="67" t="s">
        <v>206</v>
      </c>
      <c r="L600" s="67" t="str">
        <f>+VLOOKUP(D600,[2]Instituciones!$A$2:$G$1009,7,FALSE)</f>
        <v>Rural</v>
      </c>
      <c r="M600" s="70">
        <f t="shared" si="57"/>
        <v>680</v>
      </c>
      <c r="N600" s="67">
        <f t="shared" si="54"/>
        <v>18</v>
      </c>
      <c r="Q600" s="70">
        <f t="shared" si="55"/>
        <v>540</v>
      </c>
      <c r="S600" s="70">
        <f t="shared" si="56"/>
        <v>140</v>
      </c>
      <c r="T600" s="67">
        <f>VLOOKUP(D600,Hoja1!$G$5:$K$961,5,FALSE)</f>
        <v>15</v>
      </c>
    </row>
    <row r="601" spans="1:20" s="67" customFormat="1">
      <c r="A601" s="66">
        <v>19</v>
      </c>
      <c r="B601" s="67" t="s">
        <v>201</v>
      </c>
      <c r="C601" s="67" t="s">
        <v>792</v>
      </c>
      <c r="D601" s="72" t="s">
        <v>1368</v>
      </c>
      <c r="E601" s="69" t="s">
        <v>1991</v>
      </c>
      <c r="F601" s="67" t="s">
        <v>1349</v>
      </c>
      <c r="G601" s="67" t="s">
        <v>204</v>
      </c>
      <c r="H601" s="67" t="s">
        <v>205</v>
      </c>
      <c r="I601" s="67">
        <v>62</v>
      </c>
      <c r="J601" s="67" t="str">
        <f t="shared" si="53"/>
        <v>ACORA</v>
      </c>
      <c r="K601" s="67" t="s">
        <v>206</v>
      </c>
      <c r="L601" s="67" t="str">
        <f>+VLOOKUP(D601,[2]Instituciones!$A$2:$G$1009,7,FALSE)</f>
        <v>Rural</v>
      </c>
      <c r="M601" s="70">
        <f t="shared" si="57"/>
        <v>2372</v>
      </c>
      <c r="N601" s="67">
        <f t="shared" si="54"/>
        <v>19</v>
      </c>
      <c r="Q601" s="70">
        <f t="shared" si="55"/>
        <v>2232</v>
      </c>
      <c r="S601" s="70">
        <f t="shared" si="56"/>
        <v>140</v>
      </c>
      <c r="T601" s="67">
        <f>VLOOKUP(D601,Hoja1!$G$5:$K$961,5,FALSE)</f>
        <v>62</v>
      </c>
    </row>
    <row r="602" spans="1:20" s="67" customFormat="1">
      <c r="A602" s="66">
        <v>20</v>
      </c>
      <c r="B602" s="67" t="s">
        <v>201</v>
      </c>
      <c r="C602" s="67" t="s">
        <v>212</v>
      </c>
      <c r="D602" s="72" t="s">
        <v>1369</v>
      </c>
      <c r="E602" s="69" t="s">
        <v>1992</v>
      </c>
      <c r="F602" s="67" t="s">
        <v>1349</v>
      </c>
      <c r="G602" s="67" t="s">
        <v>204</v>
      </c>
      <c r="H602" s="67" t="s">
        <v>205</v>
      </c>
      <c r="I602" s="67">
        <v>45</v>
      </c>
      <c r="J602" s="67" t="str">
        <f t="shared" si="53"/>
        <v>ACORA</v>
      </c>
      <c r="K602" s="67" t="s">
        <v>2174</v>
      </c>
      <c r="L602" s="67" t="str">
        <f>+VLOOKUP(D602,[2]Instituciones!$A$2:$G$1009,7,FALSE)</f>
        <v>Rural</v>
      </c>
      <c r="M602" s="70">
        <f t="shared" si="57"/>
        <v>1490</v>
      </c>
      <c r="N602" s="67">
        <f t="shared" si="54"/>
        <v>20</v>
      </c>
      <c r="Q602" s="70">
        <f t="shared" si="55"/>
        <v>1350</v>
      </c>
      <c r="S602" s="70">
        <f t="shared" si="56"/>
        <v>140</v>
      </c>
      <c r="T602" s="67">
        <f>VLOOKUP(D602,Hoja1!$G$5:$K$961,5,FALSE)</f>
        <v>45</v>
      </c>
    </row>
    <row r="603" spans="1:20" s="67" customFormat="1">
      <c r="A603" s="66">
        <v>21</v>
      </c>
      <c r="B603" s="67" t="s">
        <v>201</v>
      </c>
      <c r="C603" s="67" t="s">
        <v>228</v>
      </c>
      <c r="D603" s="72" t="s">
        <v>1370</v>
      </c>
      <c r="E603" s="69" t="s">
        <v>1993</v>
      </c>
      <c r="F603" s="67" t="s">
        <v>1349</v>
      </c>
      <c r="G603" s="67" t="s">
        <v>204</v>
      </c>
      <c r="H603" s="67" t="s">
        <v>205</v>
      </c>
      <c r="I603" s="67">
        <v>24</v>
      </c>
      <c r="J603" s="67" t="str">
        <f t="shared" si="53"/>
        <v>ACORA</v>
      </c>
      <c r="K603" s="67" t="s">
        <v>206</v>
      </c>
      <c r="L603" s="67" t="str">
        <f>+VLOOKUP(D603,[2]Instituciones!$A$2:$G$1009,7,FALSE)</f>
        <v>Rural</v>
      </c>
      <c r="M603" s="70">
        <f t="shared" si="57"/>
        <v>1004</v>
      </c>
      <c r="N603" s="67">
        <f t="shared" si="54"/>
        <v>21</v>
      </c>
      <c r="Q603" s="70">
        <f t="shared" si="55"/>
        <v>864</v>
      </c>
      <c r="S603" s="70">
        <f t="shared" si="56"/>
        <v>140</v>
      </c>
      <c r="T603" s="67">
        <f>VLOOKUP(D603,Hoja1!$G$5:$K$961,5,FALSE)</f>
        <v>24</v>
      </c>
    </row>
    <row r="604" spans="1:20" s="67" customFormat="1">
      <c r="A604" s="66">
        <v>22</v>
      </c>
      <c r="B604" s="67" t="s">
        <v>201</v>
      </c>
      <c r="C604" s="67" t="s">
        <v>1371</v>
      </c>
      <c r="D604" s="72" t="s">
        <v>1372</v>
      </c>
      <c r="E604" s="69" t="s">
        <v>1994</v>
      </c>
      <c r="F604" s="67" t="s">
        <v>1349</v>
      </c>
      <c r="G604" s="67" t="s">
        <v>204</v>
      </c>
      <c r="H604" s="67" t="s">
        <v>205</v>
      </c>
      <c r="I604" s="67">
        <v>15</v>
      </c>
      <c r="J604" s="67" t="str">
        <f t="shared" si="53"/>
        <v>ACORA</v>
      </c>
      <c r="K604" s="67" t="s">
        <v>206</v>
      </c>
      <c r="L604" s="67" t="str">
        <f>+VLOOKUP(D604,[2]Instituciones!$A$2:$G$1009,7,FALSE)</f>
        <v>Rural</v>
      </c>
      <c r="M604" s="70">
        <f t="shared" si="57"/>
        <v>680</v>
      </c>
      <c r="N604" s="67">
        <f t="shared" si="54"/>
        <v>22</v>
      </c>
      <c r="Q604" s="70">
        <f t="shared" si="55"/>
        <v>540</v>
      </c>
      <c r="S604" s="70">
        <f t="shared" si="56"/>
        <v>140</v>
      </c>
      <c r="T604" s="67">
        <f>VLOOKUP(D604,Hoja1!$G$5:$K$961,5,FALSE)</f>
        <v>15</v>
      </c>
    </row>
    <row r="605" spans="1:20" s="67" customFormat="1">
      <c r="A605" s="66">
        <v>23</v>
      </c>
      <c r="B605" s="67" t="s">
        <v>201</v>
      </c>
      <c r="C605" s="67" t="s">
        <v>753</v>
      </c>
      <c r="D605" s="72" t="s">
        <v>1373</v>
      </c>
      <c r="E605" s="69" t="s">
        <v>1995</v>
      </c>
      <c r="F605" s="67" t="s">
        <v>1349</v>
      </c>
      <c r="G605" s="67" t="s">
        <v>204</v>
      </c>
      <c r="H605" s="67" t="s">
        <v>205</v>
      </c>
      <c r="I605" s="67">
        <v>15</v>
      </c>
      <c r="J605" s="67" t="str">
        <f t="shared" si="53"/>
        <v>ACORA</v>
      </c>
      <c r="K605" s="67" t="s">
        <v>2174</v>
      </c>
      <c r="L605" s="67" t="str">
        <f>+VLOOKUP(D605,[2]Instituciones!$A$2:$G$1009,7,FALSE)</f>
        <v>Rural</v>
      </c>
      <c r="M605" s="70">
        <f t="shared" si="57"/>
        <v>590</v>
      </c>
      <c r="N605" s="67">
        <f t="shared" si="54"/>
        <v>23</v>
      </c>
      <c r="Q605" s="70">
        <f t="shared" si="55"/>
        <v>450</v>
      </c>
      <c r="S605" s="70">
        <f t="shared" si="56"/>
        <v>140</v>
      </c>
      <c r="T605" s="67">
        <f>VLOOKUP(D605,Hoja1!$G$5:$K$961,5,FALSE)</f>
        <v>15</v>
      </c>
    </row>
    <row r="606" spans="1:20" s="67" customFormat="1">
      <c r="A606" s="66">
        <v>24</v>
      </c>
      <c r="B606" s="67" t="s">
        <v>201</v>
      </c>
      <c r="C606" s="67" t="s">
        <v>240</v>
      </c>
      <c r="D606" s="72" t="s">
        <v>1374</v>
      </c>
      <c r="E606" s="69" t="s">
        <v>1996</v>
      </c>
      <c r="F606" s="67" t="s">
        <v>1349</v>
      </c>
      <c r="G606" s="67" t="s">
        <v>204</v>
      </c>
      <c r="H606" s="67" t="s">
        <v>205</v>
      </c>
      <c r="I606" s="67">
        <v>13</v>
      </c>
      <c r="J606" s="67" t="str">
        <f t="shared" si="53"/>
        <v>ACORA</v>
      </c>
      <c r="K606" s="67" t="s">
        <v>2174</v>
      </c>
      <c r="L606" s="67" t="str">
        <f>+VLOOKUP(D606,[2]Instituciones!$A$2:$G$1009,7,FALSE)</f>
        <v>Rural</v>
      </c>
      <c r="M606" s="70">
        <f t="shared" si="57"/>
        <v>530</v>
      </c>
      <c r="N606" s="67">
        <f t="shared" si="54"/>
        <v>24</v>
      </c>
      <c r="Q606" s="70">
        <f t="shared" si="55"/>
        <v>390</v>
      </c>
      <c r="S606" s="70">
        <f t="shared" si="56"/>
        <v>140</v>
      </c>
      <c r="T606" s="67">
        <f>VLOOKUP(D606,Hoja1!$G$5:$K$961,5,FALSE)</f>
        <v>13</v>
      </c>
    </row>
    <row r="607" spans="1:20" s="67" customFormat="1">
      <c r="A607" s="66">
        <v>25</v>
      </c>
      <c r="B607" s="67" t="s">
        <v>201</v>
      </c>
      <c r="C607" s="67" t="s">
        <v>1375</v>
      </c>
      <c r="D607" s="72" t="s">
        <v>1376</v>
      </c>
      <c r="E607" s="69" t="s">
        <v>1997</v>
      </c>
      <c r="F607" s="67" t="s">
        <v>1349</v>
      </c>
      <c r="G607" s="67" t="s">
        <v>204</v>
      </c>
      <c r="H607" s="67" t="s">
        <v>205</v>
      </c>
      <c r="I607" s="67">
        <v>6</v>
      </c>
      <c r="J607" s="67" t="str">
        <f t="shared" si="53"/>
        <v>ACORA</v>
      </c>
      <c r="K607" s="67" t="s">
        <v>206</v>
      </c>
      <c r="L607" s="67" t="str">
        <f>+VLOOKUP(D607,[2]Instituciones!$A$2:$G$1009,7,FALSE)</f>
        <v>Rural</v>
      </c>
      <c r="M607" s="70">
        <f t="shared" si="57"/>
        <v>356</v>
      </c>
      <c r="N607" s="67">
        <f t="shared" si="54"/>
        <v>25</v>
      </c>
      <c r="Q607" s="70">
        <f t="shared" si="55"/>
        <v>216</v>
      </c>
      <c r="S607" s="70">
        <f t="shared" si="56"/>
        <v>140</v>
      </c>
      <c r="T607" s="67">
        <f>VLOOKUP(D607,Hoja1!$G$5:$K$961,5,FALSE)</f>
        <v>6</v>
      </c>
    </row>
    <row r="608" spans="1:20" s="67" customFormat="1">
      <c r="A608" s="66">
        <v>26</v>
      </c>
      <c r="B608" s="67" t="s">
        <v>201</v>
      </c>
      <c r="C608" s="67" t="s">
        <v>1377</v>
      </c>
      <c r="D608" s="72" t="s">
        <v>1378</v>
      </c>
      <c r="E608" s="69" t="s">
        <v>1998</v>
      </c>
      <c r="F608" s="67" t="s">
        <v>1349</v>
      </c>
      <c r="G608" s="67" t="s">
        <v>204</v>
      </c>
      <c r="H608" s="67" t="s">
        <v>205</v>
      </c>
      <c r="I608" s="67">
        <v>12</v>
      </c>
      <c r="J608" s="67" t="str">
        <f t="shared" si="53"/>
        <v>ACORA</v>
      </c>
      <c r="K608" s="67" t="s">
        <v>2174</v>
      </c>
      <c r="L608" s="67" t="str">
        <f>+VLOOKUP(D608,[2]Instituciones!$A$2:$G$1009,7,FALSE)</f>
        <v>Rural</v>
      </c>
      <c r="M608" s="70">
        <f t="shared" si="57"/>
        <v>500</v>
      </c>
      <c r="N608" s="67">
        <f t="shared" si="54"/>
        <v>26</v>
      </c>
      <c r="Q608" s="70">
        <f t="shared" si="55"/>
        <v>360</v>
      </c>
      <c r="S608" s="70">
        <f t="shared" si="56"/>
        <v>140</v>
      </c>
      <c r="T608" s="67">
        <f>VLOOKUP(D608,Hoja1!$G$5:$K$961,5,FALSE)</f>
        <v>12</v>
      </c>
    </row>
    <row r="609" spans="1:20" s="67" customFormat="1">
      <c r="A609" s="66">
        <v>27</v>
      </c>
      <c r="B609" s="67" t="s">
        <v>201</v>
      </c>
      <c r="C609" s="67" t="s">
        <v>263</v>
      </c>
      <c r="D609" s="72" t="s">
        <v>1379</v>
      </c>
      <c r="E609" s="69" t="s">
        <v>1999</v>
      </c>
      <c r="F609" s="67" t="s">
        <v>1349</v>
      </c>
      <c r="G609" s="67" t="s">
        <v>204</v>
      </c>
      <c r="H609" s="67" t="s">
        <v>205</v>
      </c>
      <c r="I609" s="67">
        <v>30</v>
      </c>
      <c r="J609" s="67" t="str">
        <f t="shared" si="53"/>
        <v>ACORA</v>
      </c>
      <c r="K609" s="67" t="s">
        <v>2174</v>
      </c>
      <c r="L609" s="67" t="str">
        <f>+VLOOKUP(D609,[2]Instituciones!$A$2:$G$1009,7,FALSE)</f>
        <v>Rural</v>
      </c>
      <c r="M609" s="70">
        <f t="shared" si="57"/>
        <v>1040</v>
      </c>
      <c r="N609" s="67">
        <f t="shared" si="54"/>
        <v>27</v>
      </c>
      <c r="Q609" s="70">
        <f t="shared" si="55"/>
        <v>900</v>
      </c>
      <c r="S609" s="70">
        <f t="shared" si="56"/>
        <v>140</v>
      </c>
      <c r="T609" s="67">
        <f>VLOOKUP(D609,Hoja1!$G$5:$K$961,5,FALSE)</f>
        <v>30</v>
      </c>
    </row>
    <row r="610" spans="1:20" s="67" customFormat="1">
      <c r="A610" s="66">
        <v>28</v>
      </c>
      <c r="B610" s="67" t="s">
        <v>201</v>
      </c>
      <c r="C610" s="67" t="s">
        <v>260</v>
      </c>
      <c r="D610" s="72" t="s">
        <v>1413</v>
      </c>
      <c r="E610" s="69" t="s">
        <v>1414</v>
      </c>
      <c r="F610" s="67" t="s">
        <v>1349</v>
      </c>
      <c r="G610" s="67" t="s">
        <v>204</v>
      </c>
      <c r="H610" s="67" t="s">
        <v>205</v>
      </c>
      <c r="I610" s="67">
        <v>28</v>
      </c>
      <c r="J610" s="67" t="str">
        <f t="shared" si="53"/>
        <v>ACORA</v>
      </c>
      <c r="K610" s="67" t="s">
        <v>2174</v>
      </c>
      <c r="L610" s="67" t="str">
        <f>+VLOOKUP(D610,[2]Instituciones!$A$2:$G$1009,7,FALSE)</f>
        <v>Rural</v>
      </c>
      <c r="M610" s="70">
        <f t="shared" si="57"/>
        <v>980</v>
      </c>
      <c r="N610" s="67">
        <f t="shared" si="54"/>
        <v>28</v>
      </c>
      <c r="Q610" s="70">
        <f t="shared" si="55"/>
        <v>840</v>
      </c>
      <c r="S610" s="70">
        <f t="shared" si="56"/>
        <v>140</v>
      </c>
      <c r="T610" s="67">
        <f>VLOOKUP(D610,Hoja1!$G$5:$K$961,5,FALSE)</f>
        <v>28</v>
      </c>
    </row>
    <row r="611" spans="1:20" s="67" customFormat="1">
      <c r="A611" s="66">
        <v>29</v>
      </c>
      <c r="B611" s="67" t="s">
        <v>201</v>
      </c>
      <c r="C611" s="67" t="s">
        <v>234</v>
      </c>
      <c r="D611" s="72" t="s">
        <v>1380</v>
      </c>
      <c r="E611" s="69" t="s">
        <v>2000</v>
      </c>
      <c r="F611" s="67" t="s">
        <v>1349</v>
      </c>
      <c r="G611" s="67" t="s">
        <v>204</v>
      </c>
      <c r="H611" s="67" t="s">
        <v>205</v>
      </c>
      <c r="I611" s="67">
        <v>14</v>
      </c>
      <c r="J611" s="67" t="str">
        <f t="shared" si="53"/>
        <v>ACORA</v>
      </c>
      <c r="K611" s="67" t="s">
        <v>2174</v>
      </c>
      <c r="L611" s="67" t="str">
        <f>+VLOOKUP(D611,[2]Instituciones!$A$2:$G$1009,7,FALSE)</f>
        <v>Rural</v>
      </c>
      <c r="M611" s="70">
        <f t="shared" si="57"/>
        <v>560</v>
      </c>
      <c r="N611" s="67">
        <f t="shared" si="54"/>
        <v>29</v>
      </c>
      <c r="Q611" s="70">
        <f t="shared" si="55"/>
        <v>420</v>
      </c>
      <c r="S611" s="70">
        <f t="shared" si="56"/>
        <v>140</v>
      </c>
      <c r="T611" s="67">
        <f>VLOOKUP(D611,Hoja1!$G$5:$K$961,5,FALSE)</f>
        <v>14</v>
      </c>
    </row>
    <row r="612" spans="1:20" s="67" customFormat="1">
      <c r="A612" s="66">
        <v>30</v>
      </c>
      <c r="B612" s="67" t="s">
        <v>201</v>
      </c>
      <c r="C612" s="67" t="s">
        <v>249</v>
      </c>
      <c r="D612" s="72" t="s">
        <v>1381</v>
      </c>
      <c r="E612" s="69" t="s">
        <v>2001</v>
      </c>
      <c r="F612" s="67" t="s">
        <v>1349</v>
      </c>
      <c r="G612" s="67" t="s">
        <v>204</v>
      </c>
      <c r="H612" s="67" t="s">
        <v>205</v>
      </c>
      <c r="I612" s="67">
        <v>15</v>
      </c>
      <c r="J612" s="67" t="str">
        <f t="shared" si="53"/>
        <v>ACORA</v>
      </c>
      <c r="K612" s="67" t="s">
        <v>2174</v>
      </c>
      <c r="L612" s="67" t="str">
        <f>+VLOOKUP(D612,[2]Instituciones!$A$2:$G$1009,7,FALSE)</f>
        <v>Rural</v>
      </c>
      <c r="M612" s="70">
        <f t="shared" si="57"/>
        <v>590</v>
      </c>
      <c r="N612" s="67">
        <f t="shared" si="54"/>
        <v>30</v>
      </c>
      <c r="Q612" s="70">
        <f t="shared" si="55"/>
        <v>450</v>
      </c>
      <c r="S612" s="70">
        <f t="shared" si="56"/>
        <v>140</v>
      </c>
      <c r="T612" s="67">
        <f>VLOOKUP(D612,Hoja1!$G$5:$K$961,5,FALSE)</f>
        <v>15</v>
      </c>
    </row>
    <row r="613" spans="1:20" s="67" customFormat="1">
      <c r="A613" s="66">
        <v>31</v>
      </c>
      <c r="B613" s="67" t="s">
        <v>201</v>
      </c>
      <c r="C613" s="67" t="s">
        <v>292</v>
      </c>
      <c r="D613" s="72" t="s">
        <v>1382</v>
      </c>
      <c r="E613" s="69" t="s">
        <v>2002</v>
      </c>
      <c r="F613" s="67" t="s">
        <v>1349</v>
      </c>
      <c r="G613" s="67" t="s">
        <v>204</v>
      </c>
      <c r="H613" s="67" t="s">
        <v>205</v>
      </c>
      <c r="I613" s="67">
        <v>27</v>
      </c>
      <c r="J613" s="67" t="str">
        <f t="shared" si="53"/>
        <v>ACORA</v>
      </c>
      <c r="K613" s="67" t="s">
        <v>206</v>
      </c>
      <c r="L613" s="67" t="str">
        <f>+VLOOKUP(D613,[2]Instituciones!$A$2:$G$1009,7,FALSE)</f>
        <v>Rural</v>
      </c>
      <c r="M613" s="70">
        <f t="shared" si="57"/>
        <v>1112</v>
      </c>
      <c r="N613" s="67">
        <f t="shared" si="54"/>
        <v>31</v>
      </c>
      <c r="Q613" s="70">
        <f t="shared" si="55"/>
        <v>972</v>
      </c>
      <c r="S613" s="70">
        <f t="shared" si="56"/>
        <v>140</v>
      </c>
      <c r="T613" s="67">
        <f>VLOOKUP(D613,Hoja1!$G$5:$K$961,5,FALSE)</f>
        <v>27</v>
      </c>
    </row>
    <row r="614" spans="1:20" s="67" customFormat="1">
      <c r="A614" s="66">
        <v>32</v>
      </c>
      <c r="B614" s="67" t="s">
        <v>201</v>
      </c>
      <c r="C614" s="67" t="s">
        <v>289</v>
      </c>
      <c r="D614" s="72" t="s">
        <v>1383</v>
      </c>
      <c r="E614" s="69" t="s">
        <v>2003</v>
      </c>
      <c r="F614" s="67" t="s">
        <v>1349</v>
      </c>
      <c r="G614" s="67" t="s">
        <v>204</v>
      </c>
      <c r="H614" s="67" t="s">
        <v>205</v>
      </c>
      <c r="I614" s="67">
        <v>12</v>
      </c>
      <c r="J614" s="67" t="str">
        <f t="shared" si="53"/>
        <v>ACORA</v>
      </c>
      <c r="K614" s="67" t="s">
        <v>206</v>
      </c>
      <c r="L614" s="67" t="str">
        <f>+VLOOKUP(D614,[2]Instituciones!$A$2:$G$1009,7,FALSE)</f>
        <v>Rural</v>
      </c>
      <c r="M614" s="70">
        <f t="shared" si="57"/>
        <v>572</v>
      </c>
      <c r="N614" s="67">
        <f t="shared" si="54"/>
        <v>32</v>
      </c>
      <c r="Q614" s="70">
        <f t="shared" si="55"/>
        <v>432</v>
      </c>
      <c r="S614" s="70">
        <f t="shared" si="56"/>
        <v>140</v>
      </c>
      <c r="T614" s="67">
        <f>VLOOKUP(D614,Hoja1!$G$5:$K$961,5,FALSE)</f>
        <v>12</v>
      </c>
    </row>
    <row r="615" spans="1:20" s="67" customFormat="1">
      <c r="A615" s="66">
        <v>33</v>
      </c>
      <c r="B615" s="67" t="s">
        <v>201</v>
      </c>
      <c r="C615" s="67" t="s">
        <v>715</v>
      </c>
      <c r="D615" s="72" t="s">
        <v>1384</v>
      </c>
      <c r="E615" s="69" t="s">
        <v>2004</v>
      </c>
      <c r="F615" s="67" t="s">
        <v>1349</v>
      </c>
      <c r="G615" s="67" t="s">
        <v>204</v>
      </c>
      <c r="H615" s="67" t="s">
        <v>205</v>
      </c>
      <c r="I615" s="67">
        <v>14</v>
      </c>
      <c r="J615" s="67" t="str">
        <f t="shared" si="53"/>
        <v>ACORA</v>
      </c>
      <c r="K615" s="67" t="s">
        <v>206</v>
      </c>
      <c r="L615" s="67" t="str">
        <f>+VLOOKUP(D615,[2]Instituciones!$A$2:$G$1009,7,FALSE)</f>
        <v>Rural</v>
      </c>
      <c r="M615" s="70">
        <f t="shared" si="57"/>
        <v>644</v>
      </c>
      <c r="N615" s="67">
        <f t="shared" si="54"/>
        <v>33</v>
      </c>
      <c r="Q615" s="70">
        <f t="shared" si="55"/>
        <v>504</v>
      </c>
      <c r="S615" s="70">
        <f t="shared" si="56"/>
        <v>140</v>
      </c>
      <c r="T615" s="67">
        <f>VLOOKUP(D615,Hoja1!$G$5:$K$961,5,FALSE)</f>
        <v>14</v>
      </c>
    </row>
    <row r="616" spans="1:20" s="67" customFormat="1">
      <c r="A616" s="66">
        <v>34</v>
      </c>
      <c r="B616" s="67" t="s">
        <v>201</v>
      </c>
      <c r="C616" s="67" t="s">
        <v>1385</v>
      </c>
      <c r="D616" s="72" t="s">
        <v>1386</v>
      </c>
      <c r="E616" s="69" t="s">
        <v>2005</v>
      </c>
      <c r="F616" s="67" t="s">
        <v>1349</v>
      </c>
      <c r="G616" s="67" t="s">
        <v>204</v>
      </c>
      <c r="H616" s="67" t="s">
        <v>205</v>
      </c>
      <c r="I616" s="67">
        <v>10</v>
      </c>
      <c r="J616" s="67" t="str">
        <f t="shared" si="53"/>
        <v>ACORA</v>
      </c>
      <c r="K616" s="67" t="s">
        <v>206</v>
      </c>
      <c r="L616" s="67" t="str">
        <f>+VLOOKUP(D616,[2]Instituciones!$A$2:$G$1009,7,FALSE)</f>
        <v>Rural</v>
      </c>
      <c r="M616" s="70">
        <f t="shared" si="57"/>
        <v>500</v>
      </c>
      <c r="N616" s="67">
        <f t="shared" si="54"/>
        <v>34</v>
      </c>
      <c r="Q616" s="70">
        <f t="shared" si="55"/>
        <v>360</v>
      </c>
      <c r="S616" s="70">
        <f t="shared" si="56"/>
        <v>140</v>
      </c>
      <c r="T616" s="67">
        <f>VLOOKUP(D616,Hoja1!$G$5:$K$961,5,FALSE)</f>
        <v>10</v>
      </c>
    </row>
    <row r="617" spans="1:20" s="67" customFormat="1">
      <c r="A617" s="66">
        <v>35</v>
      </c>
      <c r="B617" s="67" t="s">
        <v>201</v>
      </c>
      <c r="C617" s="67" t="s">
        <v>218</v>
      </c>
      <c r="D617" s="72" t="s">
        <v>1387</v>
      </c>
      <c r="E617" s="69" t="s">
        <v>2006</v>
      </c>
      <c r="F617" s="67" t="s">
        <v>1349</v>
      </c>
      <c r="G617" s="67" t="s">
        <v>204</v>
      </c>
      <c r="H617" s="67" t="s">
        <v>205</v>
      </c>
      <c r="I617" s="67">
        <v>10</v>
      </c>
      <c r="J617" s="67" t="str">
        <f t="shared" si="53"/>
        <v>ACORA</v>
      </c>
      <c r="K617" s="67" t="s">
        <v>2173</v>
      </c>
      <c r="L617" s="67" t="str">
        <f>+VLOOKUP(D617,[2]Instituciones!$A$2:$G$1009,7,FALSE)</f>
        <v>Rural</v>
      </c>
      <c r="M617" s="70">
        <f t="shared" si="57"/>
        <v>560</v>
      </c>
      <c r="N617" s="67">
        <f t="shared" si="54"/>
        <v>35</v>
      </c>
      <c r="Q617" s="70">
        <f t="shared" si="55"/>
        <v>420</v>
      </c>
      <c r="S617" s="70">
        <f t="shared" si="56"/>
        <v>140</v>
      </c>
      <c r="T617" s="67">
        <f>VLOOKUP(D617,Hoja1!$G$5:$K$961,5,FALSE)</f>
        <v>10</v>
      </c>
    </row>
    <row r="618" spans="1:20" s="67" customFormat="1">
      <c r="A618" s="66">
        <v>36</v>
      </c>
      <c r="B618" s="67" t="s">
        <v>201</v>
      </c>
      <c r="C618" s="67" t="s">
        <v>226</v>
      </c>
      <c r="D618" s="72" t="s">
        <v>1388</v>
      </c>
      <c r="E618" s="69" t="s">
        <v>1831</v>
      </c>
      <c r="F618" s="67" t="s">
        <v>1349</v>
      </c>
      <c r="G618" s="67" t="s">
        <v>204</v>
      </c>
      <c r="H618" s="67" t="s">
        <v>205</v>
      </c>
      <c r="I618" s="67">
        <v>26</v>
      </c>
      <c r="J618" s="67" t="str">
        <f t="shared" si="53"/>
        <v>ACORA</v>
      </c>
      <c r="K618" s="67" t="s">
        <v>206</v>
      </c>
      <c r="L618" s="67" t="str">
        <f>+VLOOKUP(D618,[2]Instituciones!$A$2:$G$1009,7,FALSE)</f>
        <v>Rural</v>
      </c>
      <c r="M618" s="70">
        <f t="shared" si="57"/>
        <v>1076</v>
      </c>
      <c r="N618" s="67">
        <f t="shared" si="54"/>
        <v>36</v>
      </c>
      <c r="Q618" s="70">
        <f t="shared" si="55"/>
        <v>936</v>
      </c>
      <c r="S618" s="70">
        <f t="shared" si="56"/>
        <v>140</v>
      </c>
      <c r="T618" s="67">
        <f>VLOOKUP(D618,Hoja1!$G$5:$K$961,5,FALSE)</f>
        <v>26</v>
      </c>
    </row>
    <row r="619" spans="1:20" s="67" customFormat="1">
      <c r="A619" s="66">
        <v>37</v>
      </c>
      <c r="B619" s="67" t="s">
        <v>201</v>
      </c>
      <c r="C619" s="67" t="s">
        <v>734</v>
      </c>
      <c r="D619" s="72" t="s">
        <v>1389</v>
      </c>
      <c r="E619" s="69" t="s">
        <v>2007</v>
      </c>
      <c r="F619" s="67" t="s">
        <v>1349</v>
      </c>
      <c r="G619" s="67" t="s">
        <v>204</v>
      </c>
      <c r="H619" s="67" t="s">
        <v>205</v>
      </c>
      <c r="I619" s="67">
        <v>12</v>
      </c>
      <c r="J619" s="67" t="str">
        <f t="shared" si="53"/>
        <v>ACORA</v>
      </c>
      <c r="K619" s="67" t="s">
        <v>206</v>
      </c>
      <c r="L619" s="67" t="str">
        <f>+VLOOKUP(D619,[2]Instituciones!$A$2:$G$1009,7,FALSE)</f>
        <v>Rural</v>
      </c>
      <c r="M619" s="70">
        <f t="shared" si="57"/>
        <v>572</v>
      </c>
      <c r="N619" s="67">
        <f t="shared" si="54"/>
        <v>37</v>
      </c>
      <c r="Q619" s="70">
        <f t="shared" si="55"/>
        <v>432</v>
      </c>
      <c r="S619" s="70">
        <f t="shared" si="56"/>
        <v>140</v>
      </c>
      <c r="T619" s="67">
        <f>VLOOKUP(D619,Hoja1!$G$5:$K$961,5,FALSE)</f>
        <v>12</v>
      </c>
    </row>
    <row r="620" spans="1:20" s="67" customFormat="1">
      <c r="A620" s="66">
        <v>38</v>
      </c>
      <c r="B620" s="67" t="s">
        <v>201</v>
      </c>
      <c r="C620" s="67" t="s">
        <v>1390</v>
      </c>
      <c r="D620" s="72" t="s">
        <v>1391</v>
      </c>
      <c r="E620" s="69" t="s">
        <v>2008</v>
      </c>
      <c r="F620" s="67" t="s">
        <v>1349</v>
      </c>
      <c r="G620" s="67" t="s">
        <v>204</v>
      </c>
      <c r="H620" s="67" t="s">
        <v>205</v>
      </c>
      <c r="I620" s="67">
        <v>24</v>
      </c>
      <c r="J620" s="67" t="str">
        <f t="shared" si="53"/>
        <v>ACORA</v>
      </c>
      <c r="K620" s="67" t="s">
        <v>2173</v>
      </c>
      <c r="L620" s="67" t="str">
        <f>+VLOOKUP(D620,[2]Instituciones!$A$2:$G$1009,7,FALSE)</f>
        <v>Rural</v>
      </c>
      <c r="M620" s="70">
        <f t="shared" si="57"/>
        <v>1148</v>
      </c>
      <c r="N620" s="67">
        <f t="shared" si="54"/>
        <v>38</v>
      </c>
      <c r="Q620" s="70">
        <f t="shared" si="55"/>
        <v>1008</v>
      </c>
      <c r="S620" s="70">
        <f t="shared" si="56"/>
        <v>140</v>
      </c>
      <c r="T620" s="67">
        <f>VLOOKUP(D620,Hoja1!$G$5:$K$961,5,FALSE)</f>
        <v>24</v>
      </c>
    </row>
    <row r="621" spans="1:20" s="67" customFormat="1">
      <c r="A621" s="66">
        <v>39</v>
      </c>
      <c r="B621" s="67" t="s">
        <v>201</v>
      </c>
      <c r="C621" s="67" t="s">
        <v>1392</v>
      </c>
      <c r="D621" s="72" t="s">
        <v>1393</v>
      </c>
      <c r="E621" s="69" t="s">
        <v>2009</v>
      </c>
      <c r="F621" s="67" t="s">
        <v>1349</v>
      </c>
      <c r="G621" s="67" t="s">
        <v>204</v>
      </c>
      <c r="H621" s="67" t="s">
        <v>205</v>
      </c>
      <c r="I621" s="67">
        <v>1</v>
      </c>
      <c r="J621" s="67" t="str">
        <f t="shared" si="53"/>
        <v>ACORA</v>
      </c>
      <c r="K621" s="67" t="s">
        <v>2173</v>
      </c>
      <c r="L621" s="67" t="str">
        <f>+VLOOKUP(D621,[2]Instituciones!$A$2:$G$1009,7,FALSE)</f>
        <v>Rural</v>
      </c>
      <c r="M621" s="70">
        <f t="shared" si="57"/>
        <v>192</v>
      </c>
      <c r="N621" s="67">
        <f t="shared" si="54"/>
        <v>39</v>
      </c>
      <c r="Q621" s="70">
        <f t="shared" si="55"/>
        <v>42</v>
      </c>
      <c r="S621" s="70">
        <f t="shared" si="56"/>
        <v>150</v>
      </c>
      <c r="T621" s="67">
        <f>VLOOKUP(D621,Hoja1!$G$5:$K$961,5,FALSE)</f>
        <v>1</v>
      </c>
    </row>
    <row r="622" spans="1:20" s="67" customFormat="1">
      <c r="A622" s="66">
        <v>40</v>
      </c>
      <c r="B622" s="67" t="s">
        <v>201</v>
      </c>
      <c r="C622" s="67" t="s">
        <v>770</v>
      </c>
      <c r="D622" s="72" t="s">
        <v>1394</v>
      </c>
      <c r="E622" s="69" t="s">
        <v>2010</v>
      </c>
      <c r="F622" s="67" t="s">
        <v>1349</v>
      </c>
      <c r="G622" s="67" t="s">
        <v>204</v>
      </c>
      <c r="H622" s="67" t="s">
        <v>205</v>
      </c>
      <c r="I622" s="67">
        <v>8</v>
      </c>
      <c r="J622" s="67" t="str">
        <f t="shared" si="53"/>
        <v>ACORA</v>
      </c>
      <c r="K622" s="67" t="s">
        <v>206</v>
      </c>
      <c r="L622" s="67" t="str">
        <f>+VLOOKUP(D622,[2]Instituciones!$A$2:$G$1009,7,FALSE)</f>
        <v>Rural</v>
      </c>
      <c r="M622" s="70">
        <f t="shared" si="57"/>
        <v>428</v>
      </c>
      <c r="N622" s="67">
        <f t="shared" si="54"/>
        <v>40</v>
      </c>
      <c r="Q622" s="70">
        <f t="shared" si="55"/>
        <v>288</v>
      </c>
      <c r="S622" s="70">
        <f t="shared" si="56"/>
        <v>140</v>
      </c>
      <c r="T622" s="67">
        <f>VLOOKUP(D622,Hoja1!$G$5:$K$961,5,FALSE)</f>
        <v>8</v>
      </c>
    </row>
    <row r="623" spans="1:20" s="67" customFormat="1">
      <c r="A623" s="66">
        <v>41</v>
      </c>
      <c r="B623" s="67" t="s">
        <v>201</v>
      </c>
      <c r="C623" s="67" t="s">
        <v>732</v>
      </c>
      <c r="D623" s="72" t="s">
        <v>1395</v>
      </c>
      <c r="E623" s="69" t="s">
        <v>2011</v>
      </c>
      <c r="F623" s="67" t="s">
        <v>1349</v>
      </c>
      <c r="G623" s="67" t="s">
        <v>204</v>
      </c>
      <c r="H623" s="67" t="s">
        <v>205</v>
      </c>
      <c r="I623" s="67">
        <v>17</v>
      </c>
      <c r="J623" s="67" t="str">
        <f t="shared" si="53"/>
        <v>ACORA</v>
      </c>
      <c r="K623" s="67" t="s">
        <v>206</v>
      </c>
      <c r="L623" s="67" t="str">
        <f>+VLOOKUP(D623,[2]Instituciones!$A$2:$G$1009,7,FALSE)</f>
        <v>Rural</v>
      </c>
      <c r="M623" s="70">
        <f t="shared" si="57"/>
        <v>752</v>
      </c>
      <c r="N623" s="67">
        <f t="shared" si="54"/>
        <v>41</v>
      </c>
      <c r="Q623" s="70">
        <f t="shared" si="55"/>
        <v>612</v>
      </c>
      <c r="S623" s="70">
        <f t="shared" si="56"/>
        <v>140</v>
      </c>
      <c r="T623" s="67">
        <f>VLOOKUP(D623,Hoja1!$G$5:$K$961,5,FALSE)</f>
        <v>17</v>
      </c>
    </row>
    <row r="624" spans="1:20" s="67" customFormat="1">
      <c r="A624" s="66">
        <v>42</v>
      </c>
      <c r="B624" s="67" t="s">
        <v>201</v>
      </c>
      <c r="C624" s="67" t="s">
        <v>1396</v>
      </c>
      <c r="D624" s="72" t="s">
        <v>1397</v>
      </c>
      <c r="E624" s="69" t="s">
        <v>2012</v>
      </c>
      <c r="F624" s="67" t="s">
        <v>1349</v>
      </c>
      <c r="G624" s="67" t="s">
        <v>204</v>
      </c>
      <c r="H624" s="67" t="s">
        <v>205</v>
      </c>
      <c r="I624" s="67">
        <v>1</v>
      </c>
      <c r="J624" s="67" t="str">
        <f t="shared" si="53"/>
        <v>ACORA</v>
      </c>
      <c r="K624" s="67" t="s">
        <v>2173</v>
      </c>
      <c r="L624" s="67" t="str">
        <f>+VLOOKUP(D624,[2]Instituciones!$A$2:$G$1009,7,FALSE)</f>
        <v>Rural</v>
      </c>
      <c r="M624" s="70">
        <f t="shared" si="57"/>
        <v>192</v>
      </c>
      <c r="N624" s="67">
        <f t="shared" si="54"/>
        <v>42</v>
      </c>
      <c r="Q624" s="70">
        <f t="shared" si="55"/>
        <v>42</v>
      </c>
      <c r="S624" s="70">
        <f t="shared" si="56"/>
        <v>150</v>
      </c>
      <c r="T624" s="67">
        <f>VLOOKUP(D624,Hoja1!$G$5:$K$961,5,FALSE)</f>
        <v>1</v>
      </c>
    </row>
    <row r="625" spans="1:20" s="67" customFormat="1">
      <c r="A625" s="66">
        <v>43</v>
      </c>
      <c r="B625" s="67" t="s">
        <v>201</v>
      </c>
      <c r="C625" s="67" t="s">
        <v>1398</v>
      </c>
      <c r="D625" s="72" t="s">
        <v>1399</v>
      </c>
      <c r="E625" s="69" t="s">
        <v>2013</v>
      </c>
      <c r="F625" s="67" t="s">
        <v>1349</v>
      </c>
      <c r="G625" s="67" t="s">
        <v>204</v>
      </c>
      <c r="H625" s="67" t="s">
        <v>205</v>
      </c>
      <c r="I625" s="67">
        <v>14</v>
      </c>
      <c r="J625" s="67" t="str">
        <f t="shared" si="53"/>
        <v>ACORA</v>
      </c>
      <c r="K625" s="67" t="s">
        <v>2174</v>
      </c>
      <c r="L625" s="67" t="str">
        <f>+VLOOKUP(D625,[2]Instituciones!$A$2:$G$1009,7,FALSE)</f>
        <v>Rural</v>
      </c>
      <c r="M625" s="70">
        <f t="shared" si="57"/>
        <v>560</v>
      </c>
      <c r="N625" s="67">
        <f t="shared" si="54"/>
        <v>43</v>
      </c>
      <c r="Q625" s="70">
        <f t="shared" si="55"/>
        <v>420</v>
      </c>
      <c r="S625" s="70">
        <f t="shared" si="56"/>
        <v>140</v>
      </c>
      <c r="T625" s="67">
        <f>VLOOKUP(D625,Hoja1!$G$5:$K$961,5,FALSE)</f>
        <v>14</v>
      </c>
    </row>
    <row r="626" spans="1:20" s="67" customFormat="1">
      <c r="A626" s="66">
        <v>44</v>
      </c>
      <c r="B626" s="67" t="s">
        <v>201</v>
      </c>
      <c r="C626" s="67" t="s">
        <v>210</v>
      </c>
      <c r="D626" s="72" t="s">
        <v>1400</v>
      </c>
      <c r="E626" s="69" t="s">
        <v>2014</v>
      </c>
      <c r="F626" s="67" t="s">
        <v>1349</v>
      </c>
      <c r="G626" s="67" t="s">
        <v>204</v>
      </c>
      <c r="H626" s="67" t="s">
        <v>205</v>
      </c>
      <c r="I626" s="67">
        <v>9</v>
      </c>
      <c r="J626" s="67" t="str">
        <f t="shared" si="53"/>
        <v>ACORA</v>
      </c>
      <c r="K626" s="67" t="s">
        <v>2173</v>
      </c>
      <c r="L626" s="67" t="str">
        <f>+VLOOKUP(D626,[2]Instituciones!$A$2:$G$1009,7,FALSE)</f>
        <v>Rural</v>
      </c>
      <c r="M626" s="70">
        <f t="shared" si="57"/>
        <v>518</v>
      </c>
      <c r="N626" s="67">
        <f t="shared" si="54"/>
        <v>44</v>
      </c>
      <c r="Q626" s="70">
        <f t="shared" si="55"/>
        <v>378</v>
      </c>
      <c r="S626" s="70">
        <f t="shared" si="56"/>
        <v>140</v>
      </c>
      <c r="T626" s="67">
        <f>VLOOKUP(D626,Hoja1!$G$5:$K$961,5,FALSE)</f>
        <v>9</v>
      </c>
    </row>
    <row r="627" spans="1:20" s="67" customFormat="1">
      <c r="A627" s="66">
        <v>45</v>
      </c>
      <c r="B627" s="67" t="s">
        <v>201</v>
      </c>
      <c r="C627" s="67" t="s">
        <v>202</v>
      </c>
      <c r="D627" s="72" t="s">
        <v>1401</v>
      </c>
      <c r="E627" s="69" t="s">
        <v>2015</v>
      </c>
      <c r="F627" s="67" t="s">
        <v>1349</v>
      </c>
      <c r="G627" s="67" t="s">
        <v>204</v>
      </c>
      <c r="H627" s="67" t="s">
        <v>205</v>
      </c>
      <c r="I627" s="67">
        <v>22</v>
      </c>
      <c r="J627" s="67" t="str">
        <f t="shared" si="53"/>
        <v>ACORA</v>
      </c>
      <c r="K627" s="67" t="s">
        <v>206</v>
      </c>
      <c r="L627" s="67" t="str">
        <f>+VLOOKUP(D627,[2]Instituciones!$A$2:$G$1009,7,FALSE)</f>
        <v>Rural</v>
      </c>
      <c r="M627" s="70">
        <f t="shared" si="57"/>
        <v>932</v>
      </c>
      <c r="N627" s="67">
        <f t="shared" si="54"/>
        <v>45</v>
      </c>
      <c r="Q627" s="70">
        <f t="shared" si="55"/>
        <v>792</v>
      </c>
      <c r="S627" s="70">
        <f t="shared" si="56"/>
        <v>140</v>
      </c>
      <c r="T627" s="67">
        <f>VLOOKUP(D627,Hoja1!$G$5:$K$961,5,FALSE)</f>
        <v>22</v>
      </c>
    </row>
    <row r="628" spans="1:20" s="67" customFormat="1">
      <c r="A628" s="66">
        <v>46</v>
      </c>
      <c r="B628" s="67" t="s">
        <v>201</v>
      </c>
      <c r="C628" s="67" t="s">
        <v>283</v>
      </c>
      <c r="D628" s="72" t="s">
        <v>1402</v>
      </c>
      <c r="E628" s="69" t="s">
        <v>2016</v>
      </c>
      <c r="F628" s="67" t="s">
        <v>1349</v>
      </c>
      <c r="G628" s="67" t="s">
        <v>204</v>
      </c>
      <c r="H628" s="67" t="s">
        <v>205</v>
      </c>
      <c r="I628" s="67">
        <v>12</v>
      </c>
      <c r="J628" s="67" t="str">
        <f t="shared" si="53"/>
        <v>ACORA</v>
      </c>
      <c r="K628" s="67" t="s">
        <v>206</v>
      </c>
      <c r="L628" s="67" t="str">
        <f>+VLOOKUP(D628,[2]Instituciones!$A$2:$G$1009,7,FALSE)</f>
        <v>Rural</v>
      </c>
      <c r="M628" s="70">
        <f t="shared" si="57"/>
        <v>572</v>
      </c>
      <c r="N628" s="67">
        <f t="shared" si="54"/>
        <v>46</v>
      </c>
      <c r="Q628" s="70">
        <f t="shared" si="55"/>
        <v>432</v>
      </c>
      <c r="S628" s="70">
        <f t="shared" si="56"/>
        <v>140</v>
      </c>
      <c r="T628" s="67">
        <f>VLOOKUP(D628,Hoja1!$G$5:$K$961,5,FALSE)</f>
        <v>12</v>
      </c>
    </row>
    <row r="629" spans="1:20" s="67" customFormat="1">
      <c r="A629" s="66">
        <v>47</v>
      </c>
      <c r="B629" s="67" t="s">
        <v>201</v>
      </c>
      <c r="C629" s="67" t="s">
        <v>268</v>
      </c>
      <c r="D629" s="72" t="s">
        <v>1403</v>
      </c>
      <c r="E629" s="69" t="s">
        <v>2017</v>
      </c>
      <c r="F629" s="67" t="s">
        <v>1349</v>
      </c>
      <c r="G629" s="67" t="s">
        <v>204</v>
      </c>
      <c r="H629" s="67" t="s">
        <v>205</v>
      </c>
      <c r="I629" s="67">
        <v>20</v>
      </c>
      <c r="J629" s="67" t="str">
        <f t="shared" si="53"/>
        <v>ACORA</v>
      </c>
      <c r="K629" s="67" t="s">
        <v>2173</v>
      </c>
      <c r="L629" s="67" t="str">
        <f>+VLOOKUP(D629,[2]Instituciones!$A$2:$G$1009,7,FALSE)</f>
        <v>Rural</v>
      </c>
      <c r="M629" s="70">
        <f t="shared" si="57"/>
        <v>980</v>
      </c>
      <c r="N629" s="67">
        <f t="shared" si="54"/>
        <v>47</v>
      </c>
      <c r="Q629" s="70">
        <f t="shared" si="55"/>
        <v>840</v>
      </c>
      <c r="S629" s="70">
        <f t="shared" si="56"/>
        <v>140</v>
      </c>
      <c r="T629" s="67">
        <f>VLOOKUP(D629,Hoja1!$G$5:$K$961,5,FALSE)</f>
        <v>20</v>
      </c>
    </row>
    <row r="630" spans="1:20" s="67" customFormat="1">
      <c r="A630" s="66">
        <v>48</v>
      </c>
      <c r="B630" s="67" t="s">
        <v>201</v>
      </c>
      <c r="C630" s="67" t="s">
        <v>280</v>
      </c>
      <c r="D630" s="72" t="s">
        <v>1404</v>
      </c>
      <c r="E630" s="69" t="s">
        <v>2018</v>
      </c>
      <c r="F630" s="67" t="s">
        <v>1349</v>
      </c>
      <c r="G630" s="67" t="s">
        <v>204</v>
      </c>
      <c r="H630" s="67" t="s">
        <v>205</v>
      </c>
      <c r="I630" s="67">
        <v>18</v>
      </c>
      <c r="J630" s="67" t="str">
        <f t="shared" si="53"/>
        <v>ACORA</v>
      </c>
      <c r="K630" s="67" t="s">
        <v>2173</v>
      </c>
      <c r="L630" s="67" t="str">
        <f>+VLOOKUP(D630,[2]Instituciones!$A$2:$G$1009,7,FALSE)</f>
        <v>Rural</v>
      </c>
      <c r="M630" s="70">
        <f t="shared" si="57"/>
        <v>896</v>
      </c>
      <c r="N630" s="67">
        <f t="shared" si="54"/>
        <v>48</v>
      </c>
      <c r="Q630" s="70">
        <f t="shared" si="55"/>
        <v>756</v>
      </c>
      <c r="S630" s="70">
        <f t="shared" si="56"/>
        <v>140</v>
      </c>
      <c r="T630" s="67">
        <f>VLOOKUP(D630,Hoja1!$G$5:$K$961,5,FALSE)</f>
        <v>18</v>
      </c>
    </row>
    <row r="631" spans="1:20" s="67" customFormat="1">
      <c r="A631" s="66">
        <v>49</v>
      </c>
      <c r="B631" s="67" t="s">
        <v>201</v>
      </c>
      <c r="C631" s="67" t="s">
        <v>755</v>
      </c>
      <c r="D631" s="72" t="s">
        <v>1405</v>
      </c>
      <c r="E631" s="69" t="s">
        <v>2019</v>
      </c>
      <c r="F631" s="67" t="s">
        <v>1349</v>
      </c>
      <c r="G631" s="67" t="s">
        <v>204</v>
      </c>
      <c r="H631" s="67" t="s">
        <v>205</v>
      </c>
      <c r="I631" s="67">
        <v>9</v>
      </c>
      <c r="J631" s="67" t="str">
        <f t="shared" si="53"/>
        <v>ACORA</v>
      </c>
      <c r="K631" s="67" t="s">
        <v>2173</v>
      </c>
      <c r="L631" s="67" t="str">
        <f>+VLOOKUP(D631,[2]Instituciones!$A$2:$G$1009,7,FALSE)</f>
        <v>Rural</v>
      </c>
      <c r="M631" s="70">
        <f t="shared" si="57"/>
        <v>518</v>
      </c>
      <c r="N631" s="67">
        <f t="shared" si="54"/>
        <v>49</v>
      </c>
      <c r="Q631" s="70">
        <f t="shared" si="55"/>
        <v>378</v>
      </c>
      <c r="S631" s="70">
        <f t="shared" si="56"/>
        <v>140</v>
      </c>
      <c r="T631" s="67">
        <f>VLOOKUP(D631,Hoja1!$G$5:$K$961,5,FALSE)</f>
        <v>9</v>
      </c>
    </row>
    <row r="632" spans="1:20" s="67" customFormat="1">
      <c r="A632" s="66">
        <v>50</v>
      </c>
      <c r="B632" s="67" t="s">
        <v>201</v>
      </c>
      <c r="C632" s="67" t="s">
        <v>1406</v>
      </c>
      <c r="D632" s="72" t="s">
        <v>1407</v>
      </c>
      <c r="E632" s="69" t="s">
        <v>2020</v>
      </c>
      <c r="F632" s="67" t="s">
        <v>1349</v>
      </c>
      <c r="G632" s="67" t="s">
        <v>204</v>
      </c>
      <c r="H632" s="67" t="s">
        <v>205</v>
      </c>
      <c r="I632" s="67">
        <v>3</v>
      </c>
      <c r="J632" s="67" t="str">
        <f t="shared" si="53"/>
        <v>ACORA</v>
      </c>
      <c r="K632" s="67" t="s">
        <v>2173</v>
      </c>
      <c r="L632" s="67" t="str">
        <f>+VLOOKUP(D632,[2]Instituciones!$A$2:$G$1009,7,FALSE)</f>
        <v>Rural</v>
      </c>
      <c r="M632" s="70">
        <f t="shared" si="57"/>
        <v>266</v>
      </c>
      <c r="N632" s="67">
        <f t="shared" si="54"/>
        <v>50</v>
      </c>
      <c r="Q632" s="70">
        <f t="shared" si="55"/>
        <v>126</v>
      </c>
      <c r="S632" s="70">
        <f t="shared" si="56"/>
        <v>140</v>
      </c>
      <c r="T632" s="67">
        <f>VLOOKUP(D632,Hoja1!$G$5:$K$961,5,FALSE)</f>
        <v>3</v>
      </c>
    </row>
    <row r="633" spans="1:20" s="67" customFormat="1">
      <c r="A633" s="66">
        <v>51</v>
      </c>
      <c r="B633" s="67" t="s">
        <v>201</v>
      </c>
      <c r="C633" s="67" t="s">
        <v>796</v>
      </c>
      <c r="D633" s="72" t="s">
        <v>1408</v>
      </c>
      <c r="E633" s="69" t="s">
        <v>2021</v>
      </c>
      <c r="F633" s="67" t="s">
        <v>1349</v>
      </c>
      <c r="G633" s="67" t="s">
        <v>204</v>
      </c>
      <c r="H633" s="67" t="s">
        <v>205</v>
      </c>
      <c r="I633" s="67">
        <v>8</v>
      </c>
      <c r="J633" s="67" t="str">
        <f t="shared" si="53"/>
        <v>ACORA</v>
      </c>
      <c r="K633" s="67" t="s">
        <v>206</v>
      </c>
      <c r="L633" s="67" t="str">
        <f>+VLOOKUP(D633,[2]Instituciones!$A$2:$G$1009,7,FALSE)</f>
        <v>Rural</v>
      </c>
      <c r="M633" s="70">
        <f t="shared" si="57"/>
        <v>428</v>
      </c>
      <c r="N633" s="67">
        <f t="shared" si="54"/>
        <v>51</v>
      </c>
      <c r="Q633" s="70">
        <f t="shared" si="55"/>
        <v>288</v>
      </c>
      <c r="S633" s="70">
        <f t="shared" si="56"/>
        <v>140</v>
      </c>
      <c r="T633" s="67">
        <f>VLOOKUP(D633,Hoja1!$G$5:$K$961,5,FALSE)</f>
        <v>8</v>
      </c>
    </row>
    <row r="634" spans="1:20" s="67" customFormat="1">
      <c r="A634" s="66">
        <v>52</v>
      </c>
      <c r="B634" s="67" t="s">
        <v>201</v>
      </c>
      <c r="C634" s="67" t="s">
        <v>772</v>
      </c>
      <c r="D634" s="72" t="s">
        <v>1409</v>
      </c>
      <c r="E634" s="69" t="s">
        <v>2022</v>
      </c>
      <c r="F634" s="67" t="s">
        <v>1349</v>
      </c>
      <c r="G634" s="67" t="s">
        <v>204</v>
      </c>
      <c r="H634" s="67" t="s">
        <v>205</v>
      </c>
      <c r="I634" s="67">
        <v>7</v>
      </c>
      <c r="J634" s="67" t="str">
        <f t="shared" si="53"/>
        <v>ACORA</v>
      </c>
      <c r="K634" s="67" t="s">
        <v>206</v>
      </c>
      <c r="L634" s="67" t="str">
        <f>+VLOOKUP(D634,[2]Instituciones!$A$2:$G$1009,7,FALSE)</f>
        <v>Rural</v>
      </c>
      <c r="M634" s="70">
        <f t="shared" si="57"/>
        <v>392</v>
      </c>
      <c r="N634" s="67">
        <f t="shared" si="54"/>
        <v>52</v>
      </c>
      <c r="Q634" s="70">
        <f t="shared" si="55"/>
        <v>252</v>
      </c>
      <c r="S634" s="70">
        <f t="shared" si="56"/>
        <v>140</v>
      </c>
      <c r="T634" s="67">
        <f>VLOOKUP(D634,Hoja1!$G$5:$K$961,5,FALSE)</f>
        <v>7</v>
      </c>
    </row>
    <row r="635" spans="1:20" s="67" customFormat="1">
      <c r="A635" s="66">
        <v>53</v>
      </c>
      <c r="B635" s="67" t="s">
        <v>201</v>
      </c>
      <c r="C635" s="67" t="s">
        <v>271</v>
      </c>
      <c r="D635" s="72" t="s">
        <v>1410</v>
      </c>
      <c r="E635" s="69" t="s">
        <v>2023</v>
      </c>
      <c r="F635" s="67" t="s">
        <v>1349</v>
      </c>
      <c r="G635" s="67" t="s">
        <v>204</v>
      </c>
      <c r="H635" s="67" t="s">
        <v>205</v>
      </c>
      <c r="I635" s="67">
        <v>15</v>
      </c>
      <c r="J635" s="67" t="str">
        <f t="shared" si="53"/>
        <v>ACORA</v>
      </c>
      <c r="K635" s="67" t="s">
        <v>2173</v>
      </c>
      <c r="L635" s="67" t="str">
        <f>+VLOOKUP(D635,[2]Instituciones!$A$2:$G$1009,7,FALSE)</f>
        <v>Rural</v>
      </c>
      <c r="M635" s="70">
        <f t="shared" si="57"/>
        <v>770</v>
      </c>
      <c r="N635" s="67">
        <f t="shared" si="54"/>
        <v>53</v>
      </c>
      <c r="Q635" s="70">
        <f t="shared" si="55"/>
        <v>630</v>
      </c>
      <c r="S635" s="70">
        <f t="shared" si="56"/>
        <v>140</v>
      </c>
      <c r="T635" s="67">
        <f>VLOOKUP(D635,Hoja1!$G$5:$K$961,5,FALSE)</f>
        <v>15</v>
      </c>
    </row>
    <row r="636" spans="1:20" s="67" customFormat="1">
      <c r="A636" s="66">
        <v>54</v>
      </c>
      <c r="B636" s="67" t="s">
        <v>201</v>
      </c>
      <c r="C636" s="67" t="s">
        <v>220</v>
      </c>
      <c r="D636" s="72" t="s">
        <v>1411</v>
      </c>
      <c r="E636" s="69" t="s">
        <v>2024</v>
      </c>
      <c r="F636" s="67" t="s">
        <v>1349</v>
      </c>
      <c r="G636" s="67" t="s">
        <v>204</v>
      </c>
      <c r="H636" s="67" t="s">
        <v>205</v>
      </c>
      <c r="I636" s="67">
        <v>11</v>
      </c>
      <c r="J636" s="67" t="str">
        <f t="shared" si="53"/>
        <v>ACORA</v>
      </c>
      <c r="K636" s="67" t="s">
        <v>2173</v>
      </c>
      <c r="L636" s="67" t="str">
        <f>+VLOOKUP(D636,[2]Instituciones!$A$2:$G$1009,7,FALSE)</f>
        <v>Rural</v>
      </c>
      <c r="M636" s="70">
        <f t="shared" si="57"/>
        <v>602</v>
      </c>
      <c r="N636" s="67">
        <f t="shared" si="54"/>
        <v>54</v>
      </c>
      <c r="Q636" s="70">
        <f t="shared" si="55"/>
        <v>462</v>
      </c>
      <c r="S636" s="70">
        <f t="shared" si="56"/>
        <v>140</v>
      </c>
      <c r="T636" s="67">
        <f>VLOOKUP(D636,Hoja1!$G$5:$K$961,5,FALSE)</f>
        <v>11</v>
      </c>
    </row>
    <row r="637" spans="1:20" s="67" customFormat="1">
      <c r="A637" s="66">
        <v>55</v>
      </c>
      <c r="B637" s="67" t="s">
        <v>201</v>
      </c>
      <c r="C637" s="67" t="s">
        <v>688</v>
      </c>
      <c r="D637" s="72" t="s">
        <v>1412</v>
      </c>
      <c r="E637" s="69" t="s">
        <v>2025</v>
      </c>
      <c r="F637" s="67" t="s">
        <v>1349</v>
      </c>
      <c r="G637" s="67" t="s">
        <v>204</v>
      </c>
      <c r="H637" s="67" t="s">
        <v>205</v>
      </c>
      <c r="I637" s="67">
        <v>21</v>
      </c>
      <c r="J637" s="67" t="str">
        <f t="shared" si="53"/>
        <v>ACORA</v>
      </c>
      <c r="K637" s="67" t="s">
        <v>2174</v>
      </c>
      <c r="L637" s="67" t="str">
        <f>+VLOOKUP(D637,[2]Instituciones!$A$2:$G$1009,7,FALSE)</f>
        <v>Rural</v>
      </c>
      <c r="M637" s="70">
        <f t="shared" si="57"/>
        <v>770</v>
      </c>
      <c r="N637" s="67">
        <f t="shared" si="54"/>
        <v>55</v>
      </c>
      <c r="Q637" s="70">
        <f t="shared" si="55"/>
        <v>630</v>
      </c>
      <c r="S637" s="70">
        <f t="shared" si="56"/>
        <v>140</v>
      </c>
      <c r="T637" s="67">
        <f>VLOOKUP(D637,Hoja1!$G$5:$K$961,5,FALSE)</f>
        <v>21</v>
      </c>
    </row>
    <row r="638" spans="1:20" s="67" customFormat="1">
      <c r="A638" s="66">
        <v>56</v>
      </c>
      <c r="B638" s="67" t="s">
        <v>310</v>
      </c>
      <c r="C638" s="67" t="s">
        <v>311</v>
      </c>
      <c r="D638" s="72" t="s">
        <v>1417</v>
      </c>
      <c r="E638" s="69" t="s">
        <v>1418</v>
      </c>
      <c r="F638" s="67" t="s">
        <v>1349</v>
      </c>
      <c r="G638" s="67" t="s">
        <v>204</v>
      </c>
      <c r="H638" s="67" t="s">
        <v>205</v>
      </c>
      <c r="I638" s="67">
        <v>128</v>
      </c>
      <c r="J638" s="67" t="str">
        <f t="shared" si="53"/>
        <v>AMANTANI</v>
      </c>
      <c r="K638" s="67" t="s">
        <v>2173</v>
      </c>
      <c r="L638" s="67" t="str">
        <f>+VLOOKUP(D638,[2]Instituciones!$A$2:$G$1009,7,FALSE)</f>
        <v>Rural</v>
      </c>
      <c r="M638" s="70">
        <f t="shared" si="57"/>
        <v>5486</v>
      </c>
      <c r="N638" s="67">
        <f t="shared" si="54"/>
        <v>56</v>
      </c>
      <c r="Q638" s="70">
        <f t="shared" si="55"/>
        <v>5376</v>
      </c>
      <c r="S638" s="70">
        <f t="shared" si="56"/>
        <v>110</v>
      </c>
      <c r="T638" s="67">
        <f>VLOOKUP(D638,Hoja1!$G$5:$K$961,5,FALSE)</f>
        <v>128</v>
      </c>
    </row>
    <row r="639" spans="1:20" s="67" customFormat="1">
      <c r="A639" s="66">
        <v>57</v>
      </c>
      <c r="B639" s="67" t="s">
        <v>310</v>
      </c>
      <c r="C639" s="67" t="s">
        <v>1415</v>
      </c>
      <c r="D639" s="72" t="s">
        <v>1416</v>
      </c>
      <c r="E639" s="69" t="s">
        <v>2026</v>
      </c>
      <c r="F639" s="67" t="s">
        <v>1349</v>
      </c>
      <c r="G639" s="67" t="s">
        <v>204</v>
      </c>
      <c r="H639" s="67" t="s">
        <v>205</v>
      </c>
      <c r="I639" s="67">
        <v>25</v>
      </c>
      <c r="J639" s="67" t="str">
        <f t="shared" si="53"/>
        <v>AMANTANI</v>
      </c>
      <c r="K639" s="67" t="s">
        <v>2173</v>
      </c>
      <c r="L639" s="67" t="str">
        <f>+VLOOKUP(D639,[2]Instituciones!$A$2:$G$1009,7,FALSE)</f>
        <v>Rural</v>
      </c>
      <c r="M639" s="70">
        <f t="shared" si="57"/>
        <v>1190</v>
      </c>
      <c r="N639" s="67">
        <f t="shared" si="54"/>
        <v>57</v>
      </c>
      <c r="Q639" s="70">
        <f t="shared" si="55"/>
        <v>1050</v>
      </c>
      <c r="S639" s="70">
        <f t="shared" si="56"/>
        <v>140</v>
      </c>
      <c r="T639" s="67">
        <f>VLOOKUP(D639,Hoja1!$G$5:$K$961,5,FALSE)</f>
        <v>25</v>
      </c>
    </row>
    <row r="640" spans="1:20" s="67" customFormat="1">
      <c r="A640" s="66">
        <v>58</v>
      </c>
      <c r="B640" s="67" t="s">
        <v>310</v>
      </c>
      <c r="C640" s="67" t="s">
        <v>310</v>
      </c>
      <c r="D640" s="72" t="s">
        <v>1419</v>
      </c>
      <c r="E640" s="69" t="s">
        <v>1420</v>
      </c>
      <c r="F640" s="67" t="s">
        <v>1349</v>
      </c>
      <c r="G640" s="67" t="s">
        <v>204</v>
      </c>
      <c r="H640" s="67" t="s">
        <v>205</v>
      </c>
      <c r="I640" s="67">
        <v>100</v>
      </c>
      <c r="J640" s="67" t="str">
        <f t="shared" si="53"/>
        <v>AMANTANI</v>
      </c>
      <c r="K640" s="67" t="s">
        <v>206</v>
      </c>
      <c r="L640" s="67" t="str">
        <f>+VLOOKUP(D640,[2]Instituciones!$A$2:$G$1009,7,FALSE)</f>
        <v>Rural</v>
      </c>
      <c r="M640" s="70">
        <f t="shared" si="57"/>
        <v>3740</v>
      </c>
      <c r="N640" s="67">
        <f t="shared" si="54"/>
        <v>58</v>
      </c>
      <c r="Q640" s="70">
        <f t="shared" si="55"/>
        <v>3600</v>
      </c>
      <c r="S640" s="70">
        <f t="shared" si="56"/>
        <v>140</v>
      </c>
      <c r="T640" s="67">
        <f>VLOOKUP(D640,Hoja1!$G$5:$K$961,5,FALSE)</f>
        <v>100</v>
      </c>
    </row>
    <row r="641" spans="1:20" s="67" customFormat="1">
      <c r="A641" s="66">
        <v>59</v>
      </c>
      <c r="B641" s="67" t="s">
        <v>310</v>
      </c>
      <c r="C641" s="67" t="s">
        <v>317</v>
      </c>
      <c r="D641" s="72" t="s">
        <v>1421</v>
      </c>
      <c r="E641" s="69" t="s">
        <v>1422</v>
      </c>
      <c r="F641" s="67" t="s">
        <v>1349</v>
      </c>
      <c r="G641" s="67" t="s">
        <v>204</v>
      </c>
      <c r="H641" s="67" t="s">
        <v>205</v>
      </c>
      <c r="I641" s="67">
        <v>37</v>
      </c>
      <c r="J641" s="67" t="str">
        <f t="shared" si="53"/>
        <v>AMANTANI</v>
      </c>
      <c r="K641" s="67" t="s">
        <v>2173</v>
      </c>
      <c r="L641" s="67" t="str">
        <f>+VLOOKUP(D641,[2]Instituciones!$A$2:$G$1009,7,FALSE)</f>
        <v>Rural</v>
      </c>
      <c r="M641" s="70">
        <f t="shared" si="57"/>
        <v>1694</v>
      </c>
      <c r="N641" s="67">
        <f t="shared" si="54"/>
        <v>59</v>
      </c>
      <c r="Q641" s="70">
        <f t="shared" si="55"/>
        <v>1554</v>
      </c>
      <c r="S641" s="70">
        <f t="shared" si="56"/>
        <v>140</v>
      </c>
      <c r="T641" s="67">
        <f>VLOOKUP(D641,Hoja1!$G$5:$K$961,5,FALSE)</f>
        <v>37</v>
      </c>
    </row>
    <row r="642" spans="1:20" s="67" customFormat="1">
      <c r="A642" s="66">
        <v>60</v>
      </c>
      <c r="B642" s="67" t="s">
        <v>40</v>
      </c>
      <c r="C642" s="67" t="s">
        <v>40</v>
      </c>
      <c r="D642" s="72" t="s">
        <v>1431</v>
      </c>
      <c r="E642" s="69" t="s">
        <v>1432</v>
      </c>
      <c r="F642" s="67" t="s">
        <v>1349</v>
      </c>
      <c r="G642" s="67" t="s">
        <v>204</v>
      </c>
      <c r="H642" s="67" t="s">
        <v>205</v>
      </c>
      <c r="I642" s="67">
        <v>189</v>
      </c>
      <c r="J642" s="67" t="str">
        <f t="shared" si="53"/>
        <v>ATUNCOLLA</v>
      </c>
      <c r="K642" s="67" t="s">
        <v>206</v>
      </c>
      <c r="L642" s="67" t="str">
        <f>+VLOOKUP(D642,[2]Instituciones!$A$2:$G$1009,7,FALSE)</f>
        <v>Rural</v>
      </c>
      <c r="M642" s="70">
        <f t="shared" si="57"/>
        <v>6914</v>
      </c>
      <c r="N642" s="67">
        <f t="shared" si="54"/>
        <v>60</v>
      </c>
      <c r="Q642" s="70">
        <f t="shared" si="55"/>
        <v>6804</v>
      </c>
      <c r="S642" s="70">
        <f t="shared" si="56"/>
        <v>110</v>
      </c>
      <c r="T642" s="67">
        <f>VLOOKUP(D642,Hoja1!$G$5:$K$961,5,FALSE)</f>
        <v>189</v>
      </c>
    </row>
    <row r="643" spans="1:20" s="67" customFormat="1">
      <c r="A643" s="66">
        <v>61</v>
      </c>
      <c r="B643" s="67" t="s">
        <v>40</v>
      </c>
      <c r="C643" s="67" t="s">
        <v>1423</v>
      </c>
      <c r="D643" s="72" t="s">
        <v>1424</v>
      </c>
      <c r="E643" s="69" t="s">
        <v>2027</v>
      </c>
      <c r="F643" s="67" t="s">
        <v>1349</v>
      </c>
      <c r="G643" s="67" t="s">
        <v>204</v>
      </c>
      <c r="H643" s="67" t="s">
        <v>205</v>
      </c>
      <c r="I643" s="67">
        <v>51</v>
      </c>
      <c r="J643" s="67" t="str">
        <f t="shared" ref="J643:J706" si="58">+B643</f>
        <v>ATUNCOLLA</v>
      </c>
      <c r="K643" s="67" t="s">
        <v>206</v>
      </c>
      <c r="L643" s="67" t="str">
        <f>+VLOOKUP(D643,[2]Instituciones!$A$2:$G$1009,7,FALSE)</f>
        <v>Rural</v>
      </c>
      <c r="M643" s="70">
        <f t="shared" si="57"/>
        <v>1976</v>
      </c>
      <c r="N643" s="67">
        <f t="shared" ref="N643:N706" si="59">+A643</f>
        <v>61</v>
      </c>
      <c r="Q643" s="70">
        <f t="shared" ref="Q643:Q706" si="60">+IF(K643="Rural",I643*2*12,IF(K643="Rural 1",I643*3.5*12,IF(K643="Rural 2",I643*3*12,IF(K643="Rural 3",I643*2.5*12,IF(K643="Urbana",I643*1.3*12,IF(K643="Urbana 1",I643*1.4*12,0))))))</f>
        <v>1836</v>
      </c>
      <c r="S643" s="70">
        <f t="shared" ref="S643:S706" si="61">+M643-Q643</f>
        <v>140</v>
      </c>
      <c r="T643" s="67">
        <f>VLOOKUP(D643,Hoja1!$G$5:$K$961,5,FALSE)</f>
        <v>51</v>
      </c>
    </row>
    <row r="644" spans="1:20" s="67" customFormat="1">
      <c r="A644" s="66">
        <v>62</v>
      </c>
      <c r="B644" s="67" t="s">
        <v>40</v>
      </c>
      <c r="C644" s="67" t="s">
        <v>1837</v>
      </c>
      <c r="D644" s="72" t="s">
        <v>1425</v>
      </c>
      <c r="E644" s="69" t="s">
        <v>2028</v>
      </c>
      <c r="F644" s="67" t="s">
        <v>1349</v>
      </c>
      <c r="G644" s="67" t="s">
        <v>204</v>
      </c>
      <c r="H644" s="67" t="s">
        <v>205</v>
      </c>
      <c r="I644" s="67">
        <v>9</v>
      </c>
      <c r="J644" s="67" t="str">
        <f t="shared" si="58"/>
        <v>ATUNCOLLA</v>
      </c>
      <c r="K644" s="67" t="s">
        <v>206</v>
      </c>
      <c r="L644" s="67" t="str">
        <f>+VLOOKUP(D644,[2]Instituciones!$A$2:$G$1009,7,FALSE)</f>
        <v>Rural</v>
      </c>
      <c r="M644" s="70">
        <f t="shared" si="57"/>
        <v>464</v>
      </c>
      <c r="N644" s="67">
        <f t="shared" si="59"/>
        <v>62</v>
      </c>
      <c r="Q644" s="70">
        <f t="shared" si="60"/>
        <v>324</v>
      </c>
      <c r="S644" s="70">
        <f t="shared" si="61"/>
        <v>140</v>
      </c>
      <c r="T644" s="67">
        <f>VLOOKUP(D644,Hoja1!$G$5:$K$961,5,FALSE)</f>
        <v>9</v>
      </c>
    </row>
    <row r="645" spans="1:20" s="67" customFormat="1">
      <c r="A645" s="66">
        <v>63</v>
      </c>
      <c r="B645" s="67" t="s">
        <v>40</v>
      </c>
      <c r="C645" s="67" t="s">
        <v>1838</v>
      </c>
      <c r="D645" s="72" t="s">
        <v>1426</v>
      </c>
      <c r="E645" s="69" t="s">
        <v>2029</v>
      </c>
      <c r="F645" s="67" t="s">
        <v>1349</v>
      </c>
      <c r="G645" s="67" t="s">
        <v>204</v>
      </c>
      <c r="H645" s="67" t="s">
        <v>205</v>
      </c>
      <c r="I645" s="67">
        <v>18</v>
      </c>
      <c r="J645" s="67" t="str">
        <f t="shared" si="58"/>
        <v>ATUNCOLLA</v>
      </c>
      <c r="K645" s="67" t="s">
        <v>206</v>
      </c>
      <c r="L645" s="67" t="str">
        <f>+VLOOKUP(D645,[2]Instituciones!$A$2:$G$1009,7,FALSE)</f>
        <v>Rural</v>
      </c>
      <c r="M645" s="70">
        <f t="shared" si="57"/>
        <v>788</v>
      </c>
      <c r="N645" s="67">
        <f t="shared" si="59"/>
        <v>63</v>
      </c>
      <c r="Q645" s="70">
        <f t="shared" si="60"/>
        <v>648</v>
      </c>
      <c r="S645" s="70">
        <f t="shared" si="61"/>
        <v>140</v>
      </c>
      <c r="T645" s="67">
        <f>VLOOKUP(D645,Hoja1!$G$5:$K$961,5,FALSE)</f>
        <v>18</v>
      </c>
    </row>
    <row r="646" spans="1:20" s="67" customFormat="1">
      <c r="A646" s="66">
        <v>64</v>
      </c>
      <c r="B646" s="67" t="s">
        <v>40</v>
      </c>
      <c r="C646" s="67" t="s">
        <v>340</v>
      </c>
      <c r="D646" s="72" t="s">
        <v>1427</v>
      </c>
      <c r="E646" s="69" t="s">
        <v>2017</v>
      </c>
      <c r="F646" s="67" t="s">
        <v>1349</v>
      </c>
      <c r="G646" s="67" t="s">
        <v>204</v>
      </c>
      <c r="H646" s="67" t="s">
        <v>205</v>
      </c>
      <c r="I646" s="67">
        <v>48</v>
      </c>
      <c r="J646" s="67" t="str">
        <f t="shared" si="58"/>
        <v>ATUNCOLLA</v>
      </c>
      <c r="K646" s="67" t="s">
        <v>2174</v>
      </c>
      <c r="L646" s="67" t="str">
        <f>+VLOOKUP(D646,[2]Instituciones!$A$2:$G$1009,7,FALSE)</f>
        <v>Rural</v>
      </c>
      <c r="M646" s="70">
        <f t="shared" si="57"/>
        <v>1580</v>
      </c>
      <c r="N646" s="67">
        <f t="shared" si="59"/>
        <v>64</v>
      </c>
      <c r="Q646" s="70">
        <f t="shared" si="60"/>
        <v>1440</v>
      </c>
      <c r="S646" s="70">
        <f t="shared" si="61"/>
        <v>140</v>
      </c>
      <c r="T646" s="67">
        <f>VLOOKUP(D646,Hoja1!$G$5:$K$961,5,FALSE)</f>
        <v>48</v>
      </c>
    </row>
    <row r="647" spans="1:20" s="67" customFormat="1">
      <c r="A647" s="66">
        <v>65</v>
      </c>
      <c r="B647" s="67" t="s">
        <v>40</v>
      </c>
      <c r="C647" s="67" t="s">
        <v>329</v>
      </c>
      <c r="D647" s="72" t="s">
        <v>1428</v>
      </c>
      <c r="E647" s="69" t="s">
        <v>2030</v>
      </c>
      <c r="F647" s="67" t="s">
        <v>1349</v>
      </c>
      <c r="G647" s="67" t="s">
        <v>204</v>
      </c>
      <c r="H647" s="67" t="s">
        <v>205</v>
      </c>
      <c r="I647" s="67">
        <v>85</v>
      </c>
      <c r="J647" s="67" t="str">
        <f t="shared" si="58"/>
        <v>ATUNCOLLA</v>
      </c>
      <c r="K647" s="67" t="s">
        <v>206</v>
      </c>
      <c r="L647" s="67" t="str">
        <f>+VLOOKUP(D647,[2]Instituciones!$A$2:$G$1009,7,FALSE)</f>
        <v>Rural</v>
      </c>
      <c r="M647" s="70">
        <f t="shared" si="57"/>
        <v>3200</v>
      </c>
      <c r="N647" s="67">
        <f t="shared" si="59"/>
        <v>65</v>
      </c>
      <c r="Q647" s="70">
        <f t="shared" si="60"/>
        <v>3060</v>
      </c>
      <c r="S647" s="70">
        <f t="shared" si="61"/>
        <v>140</v>
      </c>
      <c r="T647" s="67">
        <f>VLOOKUP(D647,Hoja1!$G$5:$K$961,5,FALSE)</f>
        <v>85</v>
      </c>
    </row>
    <row r="648" spans="1:20" s="67" customFormat="1">
      <c r="A648" s="66">
        <v>66</v>
      </c>
      <c r="B648" s="67" t="s">
        <v>40</v>
      </c>
      <c r="C648" s="67" t="s">
        <v>333</v>
      </c>
      <c r="D648" s="72" t="s">
        <v>1429</v>
      </c>
      <c r="E648" s="69" t="s">
        <v>2031</v>
      </c>
      <c r="F648" s="67" t="s">
        <v>1349</v>
      </c>
      <c r="G648" s="67" t="s">
        <v>204</v>
      </c>
      <c r="H648" s="67" t="s">
        <v>205</v>
      </c>
      <c r="I648" s="67">
        <v>29</v>
      </c>
      <c r="J648" s="67" t="str">
        <f t="shared" si="58"/>
        <v>ATUNCOLLA</v>
      </c>
      <c r="K648" s="67" t="s">
        <v>206</v>
      </c>
      <c r="L648" s="67" t="str">
        <f>+VLOOKUP(D648,[2]Instituciones!$A$2:$G$1009,7,FALSE)</f>
        <v>Rural</v>
      </c>
      <c r="M648" s="70">
        <f t="shared" si="57"/>
        <v>1184</v>
      </c>
      <c r="N648" s="67">
        <f t="shared" si="59"/>
        <v>66</v>
      </c>
      <c r="Q648" s="70">
        <f t="shared" si="60"/>
        <v>1044</v>
      </c>
      <c r="S648" s="70">
        <f t="shared" si="61"/>
        <v>140</v>
      </c>
      <c r="T648" s="67">
        <f>VLOOKUP(D648,Hoja1!$G$5:$K$961,5,FALSE)</f>
        <v>29</v>
      </c>
    </row>
    <row r="649" spans="1:20" s="67" customFormat="1">
      <c r="A649" s="66">
        <v>67</v>
      </c>
      <c r="B649" s="67" t="s">
        <v>40</v>
      </c>
      <c r="C649" s="67" t="s">
        <v>335</v>
      </c>
      <c r="D649" s="72" t="s">
        <v>1430</v>
      </c>
      <c r="E649" s="69" t="s">
        <v>2018</v>
      </c>
      <c r="F649" s="67" t="s">
        <v>1349</v>
      </c>
      <c r="G649" s="67" t="s">
        <v>204</v>
      </c>
      <c r="H649" s="67" t="s">
        <v>205</v>
      </c>
      <c r="I649" s="67">
        <v>31</v>
      </c>
      <c r="J649" s="67" t="str">
        <f t="shared" si="58"/>
        <v>ATUNCOLLA</v>
      </c>
      <c r="K649" s="67" t="s">
        <v>206</v>
      </c>
      <c r="L649" s="67" t="str">
        <f>+VLOOKUP(D649,[2]Instituciones!$A$2:$G$1009,7,FALSE)</f>
        <v>Rural</v>
      </c>
      <c r="M649" s="70">
        <f t="shared" ref="M649:M678" si="62">IF(F649="Inicial  Prog No Escolariz",IF(K649="Rural 1",Q649*1.15,Q649*1.16),IF(AND(Q649&gt;=0,Q649&lt;=100),Q649+150,IF(AND(Q649&gt;=101.01,Q649&lt;=4391),Q649+140,IF(AND(Q649&gt;=4391.01,Q649&lt;=5160), Q649+130,IF(AND(Q649&gt;=5160.01,Q649&lt;=6911), Q649+110,IF(AND(Q649&gt;=6911.01,Q649&lt;=10080), Q649+90,IF(AND(Q649&gt;=1080.01,Q649&lt;=15582), Q649+85,IF(AND(Q649&gt;=15582.01,Q649&lt;=26000), Q649+80,IF(AND(Q649&gt;=26000.01, Q649&lt;=30000), Q649+50,IF(Q649&gt;=30000.01,Q649+40, "No ha ingresado datos válidos"))))))))))</f>
        <v>1256</v>
      </c>
      <c r="N649" s="67">
        <f t="shared" si="59"/>
        <v>67</v>
      </c>
      <c r="Q649" s="70">
        <f t="shared" si="60"/>
        <v>1116</v>
      </c>
      <c r="S649" s="70">
        <f t="shared" si="61"/>
        <v>140</v>
      </c>
      <c r="T649" s="67">
        <f>VLOOKUP(D649,Hoja1!$G$5:$K$961,5,FALSE)</f>
        <v>31</v>
      </c>
    </row>
    <row r="650" spans="1:20" s="67" customFormat="1">
      <c r="A650" s="66">
        <v>68</v>
      </c>
      <c r="B650" s="67" t="s">
        <v>345</v>
      </c>
      <c r="C650" s="67" t="s">
        <v>358</v>
      </c>
      <c r="D650" s="72" t="s">
        <v>1433</v>
      </c>
      <c r="E650" s="69" t="s">
        <v>2032</v>
      </c>
      <c r="F650" s="67" t="s">
        <v>1349</v>
      </c>
      <c r="G650" s="67" t="s">
        <v>204</v>
      </c>
      <c r="H650" s="67" t="s">
        <v>205</v>
      </c>
      <c r="I650" s="67">
        <v>33</v>
      </c>
      <c r="J650" s="67" t="str">
        <f t="shared" si="58"/>
        <v>CAPACHICA</v>
      </c>
      <c r="K650" s="67" t="s">
        <v>206</v>
      </c>
      <c r="L650" s="67" t="str">
        <f>+VLOOKUP(D650,[2]Instituciones!$A$2:$G$1009,7,FALSE)</f>
        <v>Rural</v>
      </c>
      <c r="M650" s="70">
        <f t="shared" si="62"/>
        <v>1328</v>
      </c>
      <c r="N650" s="67">
        <f t="shared" si="59"/>
        <v>68</v>
      </c>
      <c r="Q650" s="70">
        <f t="shared" si="60"/>
        <v>1188</v>
      </c>
      <c r="S650" s="70">
        <f t="shared" si="61"/>
        <v>140</v>
      </c>
      <c r="T650" s="67">
        <f>VLOOKUP(D650,Hoja1!$G$5:$K$961,5,FALSE)</f>
        <v>33</v>
      </c>
    </row>
    <row r="651" spans="1:20" s="67" customFormat="1">
      <c r="A651" s="66">
        <v>69</v>
      </c>
      <c r="B651" s="67" t="s">
        <v>345</v>
      </c>
      <c r="C651" s="67" t="s">
        <v>352</v>
      </c>
      <c r="D651" s="72" t="s">
        <v>1434</v>
      </c>
      <c r="E651" s="69" t="s">
        <v>2033</v>
      </c>
      <c r="F651" s="67" t="s">
        <v>1349</v>
      </c>
      <c r="G651" s="67" t="s">
        <v>204</v>
      </c>
      <c r="H651" s="67" t="s">
        <v>205</v>
      </c>
      <c r="I651" s="67">
        <v>40</v>
      </c>
      <c r="J651" s="67" t="str">
        <f t="shared" si="58"/>
        <v>CAPACHICA</v>
      </c>
      <c r="K651" s="67" t="s">
        <v>206</v>
      </c>
      <c r="L651" s="67" t="str">
        <f>+VLOOKUP(D651,[2]Instituciones!$A$2:$G$1009,7,FALSE)</f>
        <v>Rural</v>
      </c>
      <c r="M651" s="70">
        <f t="shared" si="62"/>
        <v>1580</v>
      </c>
      <c r="N651" s="67">
        <f t="shared" si="59"/>
        <v>69</v>
      </c>
      <c r="Q651" s="70">
        <f t="shared" si="60"/>
        <v>1440</v>
      </c>
      <c r="S651" s="70">
        <f t="shared" si="61"/>
        <v>140</v>
      </c>
      <c r="T651" s="67">
        <f>VLOOKUP(D651,Hoja1!$G$5:$K$961,5,FALSE)</f>
        <v>40</v>
      </c>
    </row>
    <row r="652" spans="1:20" s="67" customFormat="1">
      <c r="A652" s="66">
        <v>70</v>
      </c>
      <c r="B652" s="67" t="s">
        <v>345</v>
      </c>
      <c r="C652" s="67" t="s">
        <v>887</v>
      </c>
      <c r="D652" s="72" t="s">
        <v>1435</v>
      </c>
      <c r="E652" s="69" t="s">
        <v>2034</v>
      </c>
      <c r="F652" s="67" t="s">
        <v>1349</v>
      </c>
      <c r="G652" s="67" t="s">
        <v>204</v>
      </c>
      <c r="H652" s="67" t="s">
        <v>205</v>
      </c>
      <c r="I652" s="67">
        <v>13</v>
      </c>
      <c r="J652" s="67" t="str">
        <f t="shared" si="58"/>
        <v>CAPACHICA</v>
      </c>
      <c r="K652" s="67" t="s">
        <v>206</v>
      </c>
      <c r="L652" s="67" t="str">
        <f>+VLOOKUP(D652,[2]Instituciones!$A$2:$G$1009,7,FALSE)</f>
        <v>Rural</v>
      </c>
      <c r="M652" s="70">
        <f t="shared" si="62"/>
        <v>608</v>
      </c>
      <c r="N652" s="67">
        <f t="shared" si="59"/>
        <v>70</v>
      </c>
      <c r="Q652" s="70">
        <f t="shared" si="60"/>
        <v>468</v>
      </c>
      <c r="S652" s="70">
        <f t="shared" si="61"/>
        <v>140</v>
      </c>
      <c r="T652" s="67">
        <f>VLOOKUP(D652,Hoja1!$G$5:$K$961,5,FALSE)</f>
        <v>13</v>
      </c>
    </row>
    <row r="653" spans="1:20" s="67" customFormat="1">
      <c r="A653" s="66">
        <v>71</v>
      </c>
      <c r="B653" s="67" t="s">
        <v>345</v>
      </c>
      <c r="C653" s="67" t="s">
        <v>865</v>
      </c>
      <c r="D653" s="72" t="s">
        <v>1436</v>
      </c>
      <c r="E653" s="69" t="s">
        <v>2035</v>
      </c>
      <c r="F653" s="67" t="s">
        <v>1349</v>
      </c>
      <c r="G653" s="67" t="s">
        <v>204</v>
      </c>
      <c r="H653" s="67" t="s">
        <v>205</v>
      </c>
      <c r="I653" s="67">
        <v>6</v>
      </c>
      <c r="J653" s="67" t="str">
        <f t="shared" si="58"/>
        <v>CAPACHICA</v>
      </c>
      <c r="K653" s="67" t="s">
        <v>206</v>
      </c>
      <c r="L653" s="67" t="str">
        <f>+VLOOKUP(D653,[2]Instituciones!$A$2:$G$1009,7,FALSE)</f>
        <v>Rural</v>
      </c>
      <c r="M653" s="70">
        <f t="shared" si="62"/>
        <v>356</v>
      </c>
      <c r="N653" s="67">
        <f t="shared" si="59"/>
        <v>71</v>
      </c>
      <c r="Q653" s="70">
        <f t="shared" si="60"/>
        <v>216</v>
      </c>
      <c r="S653" s="70">
        <f t="shared" si="61"/>
        <v>140</v>
      </c>
      <c r="T653" s="67">
        <f>VLOOKUP(D653,Hoja1!$G$5:$K$961,5,FALSE)</f>
        <v>6</v>
      </c>
    </row>
    <row r="654" spans="1:20" s="67" customFormat="1">
      <c r="A654" s="66">
        <v>72</v>
      </c>
      <c r="B654" s="67" t="s">
        <v>345</v>
      </c>
      <c r="C654" s="67" t="s">
        <v>347</v>
      </c>
      <c r="D654" s="72" t="s">
        <v>1437</v>
      </c>
      <c r="E654" s="69" t="s">
        <v>2036</v>
      </c>
      <c r="F654" s="67" t="s">
        <v>1349</v>
      </c>
      <c r="G654" s="67" t="s">
        <v>204</v>
      </c>
      <c r="H654" s="67" t="s">
        <v>205</v>
      </c>
      <c r="I654" s="67">
        <v>11</v>
      </c>
      <c r="J654" s="67" t="str">
        <f t="shared" si="58"/>
        <v>CAPACHICA</v>
      </c>
      <c r="K654" s="67" t="s">
        <v>206</v>
      </c>
      <c r="L654" s="67" t="str">
        <f>+VLOOKUP(D654,[2]Instituciones!$A$2:$G$1009,7,FALSE)</f>
        <v>Rural</v>
      </c>
      <c r="M654" s="70">
        <f t="shared" si="62"/>
        <v>536</v>
      </c>
      <c r="N654" s="67">
        <f t="shared" si="59"/>
        <v>72</v>
      </c>
      <c r="Q654" s="70">
        <f t="shared" si="60"/>
        <v>396</v>
      </c>
      <c r="S654" s="70">
        <f t="shared" si="61"/>
        <v>140</v>
      </c>
      <c r="T654" s="67">
        <f>VLOOKUP(D654,Hoja1!$G$5:$K$961,5,FALSE)</f>
        <v>11</v>
      </c>
    </row>
    <row r="655" spans="1:20" s="67" customFormat="1">
      <c r="A655" s="66">
        <v>73</v>
      </c>
      <c r="B655" s="67" t="s">
        <v>345</v>
      </c>
      <c r="C655" s="67" t="s">
        <v>364</v>
      </c>
      <c r="D655" s="72" t="s">
        <v>1438</v>
      </c>
      <c r="E655" s="69" t="s">
        <v>2037</v>
      </c>
      <c r="F655" s="67" t="s">
        <v>1349</v>
      </c>
      <c r="G655" s="67" t="s">
        <v>204</v>
      </c>
      <c r="H655" s="67" t="s">
        <v>205</v>
      </c>
      <c r="I655" s="67">
        <v>35</v>
      </c>
      <c r="J655" s="67" t="str">
        <f t="shared" si="58"/>
        <v>CAPACHICA</v>
      </c>
      <c r="K655" s="67" t="s">
        <v>206</v>
      </c>
      <c r="L655" s="67" t="str">
        <f>+VLOOKUP(D655,[2]Instituciones!$A$2:$G$1009,7,FALSE)</f>
        <v>Rural</v>
      </c>
      <c r="M655" s="70">
        <f t="shared" si="62"/>
        <v>1400</v>
      </c>
      <c r="N655" s="67">
        <f t="shared" si="59"/>
        <v>73</v>
      </c>
      <c r="Q655" s="70">
        <f t="shared" si="60"/>
        <v>1260</v>
      </c>
      <c r="S655" s="70">
        <f t="shared" si="61"/>
        <v>140</v>
      </c>
      <c r="T655" s="67">
        <f>VLOOKUP(D655,Hoja1!$G$5:$K$961,5,FALSE)</f>
        <v>35</v>
      </c>
    </row>
    <row r="656" spans="1:20" s="67" customFormat="1">
      <c r="A656" s="66">
        <v>74</v>
      </c>
      <c r="B656" s="67" t="s">
        <v>345</v>
      </c>
      <c r="C656" s="67" t="s">
        <v>376</v>
      </c>
      <c r="D656" s="72" t="s">
        <v>1439</v>
      </c>
      <c r="E656" s="69" t="s">
        <v>2038</v>
      </c>
      <c r="F656" s="67" t="s">
        <v>1349</v>
      </c>
      <c r="G656" s="67" t="s">
        <v>204</v>
      </c>
      <c r="H656" s="67" t="s">
        <v>205</v>
      </c>
      <c r="I656" s="67">
        <v>45</v>
      </c>
      <c r="J656" s="67" t="str">
        <f t="shared" si="58"/>
        <v>CAPACHICA</v>
      </c>
      <c r="K656" s="67" t="s">
        <v>206</v>
      </c>
      <c r="L656" s="67" t="str">
        <f>+VLOOKUP(D656,[2]Instituciones!$A$2:$G$1009,7,FALSE)</f>
        <v>Rural</v>
      </c>
      <c r="M656" s="70">
        <f t="shared" si="62"/>
        <v>1760</v>
      </c>
      <c r="N656" s="67">
        <f t="shared" si="59"/>
        <v>74</v>
      </c>
      <c r="Q656" s="70">
        <f t="shared" si="60"/>
        <v>1620</v>
      </c>
      <c r="S656" s="70">
        <f t="shared" si="61"/>
        <v>140</v>
      </c>
      <c r="T656" s="67">
        <f>VLOOKUP(D656,Hoja1!$G$5:$K$961,5,FALSE)</f>
        <v>45</v>
      </c>
    </row>
    <row r="657" spans="1:20" s="67" customFormat="1">
      <c r="A657" s="66">
        <v>75</v>
      </c>
      <c r="B657" s="67" t="s">
        <v>345</v>
      </c>
      <c r="C657" s="67" t="s">
        <v>361</v>
      </c>
      <c r="D657" s="72" t="s">
        <v>1440</v>
      </c>
      <c r="E657" s="69" t="s">
        <v>2039</v>
      </c>
      <c r="F657" s="67" t="s">
        <v>1349</v>
      </c>
      <c r="G657" s="67" t="s">
        <v>204</v>
      </c>
      <c r="H657" s="67" t="s">
        <v>205</v>
      </c>
      <c r="I657" s="67">
        <v>56</v>
      </c>
      <c r="J657" s="67" t="str">
        <f t="shared" si="58"/>
        <v>CAPACHICA</v>
      </c>
      <c r="K657" s="67" t="s">
        <v>206</v>
      </c>
      <c r="L657" s="67" t="str">
        <f>+VLOOKUP(D657,[2]Instituciones!$A$2:$G$1009,7,FALSE)</f>
        <v>Rural</v>
      </c>
      <c r="M657" s="70">
        <f t="shared" si="62"/>
        <v>2156</v>
      </c>
      <c r="N657" s="67">
        <f t="shared" si="59"/>
        <v>75</v>
      </c>
      <c r="Q657" s="70">
        <f t="shared" si="60"/>
        <v>2016</v>
      </c>
      <c r="S657" s="70">
        <f t="shared" si="61"/>
        <v>140</v>
      </c>
      <c r="T657" s="67">
        <f>VLOOKUP(D657,Hoja1!$G$5:$K$961,5,FALSE)</f>
        <v>56</v>
      </c>
    </row>
    <row r="658" spans="1:20" s="67" customFormat="1">
      <c r="A658" s="66">
        <v>76</v>
      </c>
      <c r="B658" s="67" t="s">
        <v>345</v>
      </c>
      <c r="C658" s="67" t="s">
        <v>345</v>
      </c>
      <c r="D658" s="72" t="s">
        <v>1441</v>
      </c>
      <c r="E658" s="69" t="s">
        <v>2040</v>
      </c>
      <c r="F658" s="67" t="s">
        <v>1349</v>
      </c>
      <c r="G658" s="67" t="s">
        <v>204</v>
      </c>
      <c r="H658" s="67" t="s">
        <v>205</v>
      </c>
      <c r="I658" s="67">
        <v>146</v>
      </c>
      <c r="J658" s="67" t="str">
        <f t="shared" si="58"/>
        <v>CAPACHICA</v>
      </c>
      <c r="K658" s="67" t="s">
        <v>2174</v>
      </c>
      <c r="L658" s="67" t="str">
        <f>+VLOOKUP(D658,[2]Instituciones!$A$2:$G$1009,7,FALSE)</f>
        <v>Rural</v>
      </c>
      <c r="M658" s="70">
        <f t="shared" si="62"/>
        <v>4520</v>
      </c>
      <c r="N658" s="67">
        <f t="shared" si="59"/>
        <v>76</v>
      </c>
      <c r="Q658" s="70">
        <f t="shared" si="60"/>
        <v>4380</v>
      </c>
      <c r="S658" s="70">
        <f t="shared" si="61"/>
        <v>140</v>
      </c>
      <c r="T658" s="67">
        <f>VLOOKUP(D658,Hoja1!$G$5:$K$961,5,FALSE)</f>
        <v>146</v>
      </c>
    </row>
    <row r="659" spans="1:20" s="67" customFormat="1">
      <c r="A659" s="66">
        <v>77</v>
      </c>
      <c r="B659" s="67" t="s">
        <v>345</v>
      </c>
      <c r="C659" s="67" t="s">
        <v>349</v>
      </c>
      <c r="D659" s="72" t="s">
        <v>1442</v>
      </c>
      <c r="E659" s="69" t="s">
        <v>2041</v>
      </c>
      <c r="F659" s="67" t="s">
        <v>1349</v>
      </c>
      <c r="G659" s="67" t="s">
        <v>204</v>
      </c>
      <c r="H659" s="67" t="s">
        <v>205</v>
      </c>
      <c r="I659" s="67">
        <v>52</v>
      </c>
      <c r="J659" s="67" t="str">
        <f t="shared" si="58"/>
        <v>CAPACHICA</v>
      </c>
      <c r="K659" s="67" t="s">
        <v>2173</v>
      </c>
      <c r="L659" s="67" t="str">
        <f>+VLOOKUP(D659,[2]Instituciones!$A$2:$G$1009,7,FALSE)</f>
        <v>Rural</v>
      </c>
      <c r="M659" s="70">
        <f t="shared" si="62"/>
        <v>2324</v>
      </c>
      <c r="N659" s="67">
        <f t="shared" si="59"/>
        <v>77</v>
      </c>
      <c r="Q659" s="70">
        <f t="shared" si="60"/>
        <v>2184</v>
      </c>
      <c r="S659" s="70">
        <f t="shared" si="61"/>
        <v>140</v>
      </c>
      <c r="T659" s="67">
        <f>VLOOKUP(D659,Hoja1!$G$5:$K$961,5,FALSE)</f>
        <v>52</v>
      </c>
    </row>
    <row r="660" spans="1:20" s="67" customFormat="1">
      <c r="A660" s="66">
        <v>78</v>
      </c>
      <c r="B660" s="67" t="s">
        <v>345</v>
      </c>
      <c r="C660" s="67" t="s">
        <v>370</v>
      </c>
      <c r="D660" s="72" t="s">
        <v>1443</v>
      </c>
      <c r="E660" s="69" t="s">
        <v>2042</v>
      </c>
      <c r="F660" s="67" t="s">
        <v>1349</v>
      </c>
      <c r="G660" s="67" t="s">
        <v>204</v>
      </c>
      <c r="H660" s="67" t="s">
        <v>205</v>
      </c>
      <c r="I660" s="67">
        <v>28</v>
      </c>
      <c r="J660" s="67" t="str">
        <f t="shared" si="58"/>
        <v>CAPACHICA</v>
      </c>
      <c r="K660" s="67" t="s">
        <v>206</v>
      </c>
      <c r="L660" s="67" t="str">
        <f>+VLOOKUP(D660,[2]Instituciones!$A$2:$G$1009,7,FALSE)</f>
        <v>Rural</v>
      </c>
      <c r="M660" s="70">
        <f t="shared" si="62"/>
        <v>1148</v>
      </c>
      <c r="N660" s="67">
        <f t="shared" si="59"/>
        <v>78</v>
      </c>
      <c r="Q660" s="70">
        <f t="shared" si="60"/>
        <v>1008</v>
      </c>
      <c r="S660" s="70">
        <f t="shared" si="61"/>
        <v>140</v>
      </c>
      <c r="T660" s="67">
        <f>VLOOKUP(D660,Hoja1!$G$5:$K$961,5,FALSE)</f>
        <v>28</v>
      </c>
    </row>
    <row r="661" spans="1:20" s="67" customFormat="1">
      <c r="A661" s="66">
        <v>79</v>
      </c>
      <c r="B661" s="67" t="s">
        <v>381</v>
      </c>
      <c r="C661" s="67" t="s">
        <v>381</v>
      </c>
      <c r="D661" s="72" t="s">
        <v>1444</v>
      </c>
      <c r="E661" s="69" t="s">
        <v>2043</v>
      </c>
      <c r="F661" s="67" t="s">
        <v>1349</v>
      </c>
      <c r="G661" s="67" t="s">
        <v>204</v>
      </c>
      <c r="H661" s="67" t="s">
        <v>205</v>
      </c>
      <c r="I661" s="67">
        <v>127</v>
      </c>
      <c r="J661" s="67" t="str">
        <f t="shared" si="58"/>
        <v>CHUCUITO</v>
      </c>
      <c r="K661" s="67" t="s">
        <v>2174</v>
      </c>
      <c r="L661" s="67" t="str">
        <f>+VLOOKUP(D661,[2]Instituciones!$A$2:$G$1009,7,FALSE)</f>
        <v>Rural</v>
      </c>
      <c r="M661" s="70">
        <f t="shared" si="62"/>
        <v>3950</v>
      </c>
      <c r="N661" s="67">
        <f t="shared" si="59"/>
        <v>79</v>
      </c>
      <c r="Q661" s="70">
        <f t="shared" si="60"/>
        <v>3810</v>
      </c>
      <c r="S661" s="70">
        <f t="shared" si="61"/>
        <v>140</v>
      </c>
      <c r="T661" s="67">
        <f>VLOOKUP(D661,Hoja1!$G$5:$K$961,5,FALSE)</f>
        <v>127</v>
      </c>
    </row>
    <row r="662" spans="1:20" s="67" customFormat="1">
      <c r="A662" s="66">
        <v>80</v>
      </c>
      <c r="B662" s="67" t="s">
        <v>381</v>
      </c>
      <c r="C662" s="67" t="s">
        <v>404</v>
      </c>
      <c r="D662" s="72" t="s">
        <v>1445</v>
      </c>
      <c r="E662" s="69" t="s">
        <v>2044</v>
      </c>
      <c r="F662" s="67" t="s">
        <v>1349</v>
      </c>
      <c r="G662" s="67" t="s">
        <v>204</v>
      </c>
      <c r="H662" s="67" t="s">
        <v>205</v>
      </c>
      <c r="I662" s="67">
        <v>8</v>
      </c>
      <c r="J662" s="67" t="str">
        <f t="shared" si="58"/>
        <v>CHUCUITO</v>
      </c>
      <c r="K662" s="67" t="s">
        <v>206</v>
      </c>
      <c r="L662" s="67" t="str">
        <f>+VLOOKUP(D662,[2]Instituciones!$A$2:$G$1009,7,FALSE)</f>
        <v>Rural</v>
      </c>
      <c r="M662" s="70">
        <f t="shared" si="62"/>
        <v>428</v>
      </c>
      <c r="N662" s="67">
        <f t="shared" si="59"/>
        <v>80</v>
      </c>
      <c r="Q662" s="70">
        <f t="shared" si="60"/>
        <v>288</v>
      </c>
      <c r="S662" s="70">
        <f t="shared" si="61"/>
        <v>140</v>
      </c>
      <c r="T662" s="67">
        <f>VLOOKUP(D662,Hoja1!$G$5:$K$961,5,FALSE)</f>
        <v>8</v>
      </c>
    </row>
    <row r="663" spans="1:20" s="67" customFormat="1">
      <c r="A663" s="66">
        <v>81</v>
      </c>
      <c r="B663" s="67" t="s">
        <v>381</v>
      </c>
      <c r="C663" s="67" t="s">
        <v>903</v>
      </c>
      <c r="D663" s="72" t="s">
        <v>1457</v>
      </c>
      <c r="E663" s="69" t="s">
        <v>1458</v>
      </c>
      <c r="F663" s="67" t="s">
        <v>1349</v>
      </c>
      <c r="G663" s="67" t="s">
        <v>204</v>
      </c>
      <c r="H663" s="67" t="s">
        <v>205</v>
      </c>
      <c r="I663" s="67">
        <v>7</v>
      </c>
      <c r="J663" s="67" t="str">
        <f t="shared" si="58"/>
        <v>CHUCUITO</v>
      </c>
      <c r="K663" s="67" t="s">
        <v>2174</v>
      </c>
      <c r="L663" s="67" t="str">
        <f>+VLOOKUP(D663,[2]Instituciones!$A$2:$G$1009,7,FALSE)</f>
        <v>Rural</v>
      </c>
      <c r="M663" s="70">
        <f t="shared" si="62"/>
        <v>350</v>
      </c>
      <c r="N663" s="67">
        <f t="shared" si="59"/>
        <v>81</v>
      </c>
      <c r="Q663" s="70">
        <f t="shared" si="60"/>
        <v>210</v>
      </c>
      <c r="S663" s="70">
        <f t="shared" si="61"/>
        <v>140</v>
      </c>
      <c r="T663" s="67">
        <f>VLOOKUP(D663,Hoja1!$G$5:$K$961,5,FALSE)</f>
        <v>7</v>
      </c>
    </row>
    <row r="664" spans="1:20" s="67" customFormat="1">
      <c r="A664" s="66">
        <v>82</v>
      </c>
      <c r="B664" s="67" t="s">
        <v>381</v>
      </c>
      <c r="C664" s="67" t="s">
        <v>401</v>
      </c>
      <c r="D664" s="72" t="s">
        <v>1446</v>
      </c>
      <c r="E664" s="69" t="s">
        <v>2045</v>
      </c>
      <c r="F664" s="67" t="s">
        <v>1349</v>
      </c>
      <c r="G664" s="67" t="s">
        <v>204</v>
      </c>
      <c r="H664" s="67" t="s">
        <v>205</v>
      </c>
      <c r="I664" s="67">
        <v>31</v>
      </c>
      <c r="J664" s="67" t="str">
        <f t="shared" si="58"/>
        <v>CHUCUITO</v>
      </c>
      <c r="K664" s="67" t="s">
        <v>206</v>
      </c>
      <c r="L664" s="67" t="str">
        <f>+VLOOKUP(D664,[2]Instituciones!$A$2:$G$1009,7,FALSE)</f>
        <v>Rural</v>
      </c>
      <c r="M664" s="70">
        <f t="shared" si="62"/>
        <v>1256</v>
      </c>
      <c r="N664" s="67">
        <f t="shared" si="59"/>
        <v>82</v>
      </c>
      <c r="Q664" s="70">
        <f t="shared" si="60"/>
        <v>1116</v>
      </c>
      <c r="S664" s="70">
        <f t="shared" si="61"/>
        <v>140</v>
      </c>
      <c r="T664" s="67">
        <f>VLOOKUP(D664,Hoja1!$G$5:$K$961,5,FALSE)</f>
        <v>31</v>
      </c>
    </row>
    <row r="665" spans="1:20" s="67" customFormat="1">
      <c r="A665" s="66">
        <v>83</v>
      </c>
      <c r="B665" s="67" t="s">
        <v>381</v>
      </c>
      <c r="C665" s="67" t="s">
        <v>398</v>
      </c>
      <c r="D665" s="72" t="s">
        <v>1447</v>
      </c>
      <c r="E665" s="69" t="s">
        <v>2046</v>
      </c>
      <c r="F665" s="67" t="s">
        <v>1349</v>
      </c>
      <c r="G665" s="67" t="s">
        <v>204</v>
      </c>
      <c r="H665" s="67" t="s">
        <v>205</v>
      </c>
      <c r="I665" s="67">
        <v>43</v>
      </c>
      <c r="J665" s="67" t="str">
        <f t="shared" si="58"/>
        <v>CHUCUITO</v>
      </c>
      <c r="K665" s="67" t="s">
        <v>206</v>
      </c>
      <c r="L665" s="67" t="str">
        <f>+VLOOKUP(D665,[2]Instituciones!$A$2:$G$1009,7,FALSE)</f>
        <v>Rural</v>
      </c>
      <c r="M665" s="70">
        <f t="shared" si="62"/>
        <v>1688</v>
      </c>
      <c r="N665" s="67">
        <f t="shared" si="59"/>
        <v>83</v>
      </c>
      <c r="Q665" s="70">
        <f t="shared" si="60"/>
        <v>1548</v>
      </c>
      <c r="S665" s="70">
        <f t="shared" si="61"/>
        <v>140</v>
      </c>
      <c r="T665" s="67">
        <f>VLOOKUP(D665,Hoja1!$G$5:$K$961,5,FALSE)</f>
        <v>43</v>
      </c>
    </row>
    <row r="666" spans="1:20" s="67" customFormat="1">
      <c r="A666" s="66">
        <v>84</v>
      </c>
      <c r="B666" s="67" t="s">
        <v>381</v>
      </c>
      <c r="C666" s="67" t="s">
        <v>1448</v>
      </c>
      <c r="D666" s="72" t="s">
        <v>1449</v>
      </c>
      <c r="E666" s="69" t="s">
        <v>2047</v>
      </c>
      <c r="F666" s="67" t="s">
        <v>1349</v>
      </c>
      <c r="G666" s="67" t="s">
        <v>204</v>
      </c>
      <c r="H666" s="67" t="s">
        <v>205</v>
      </c>
      <c r="I666" s="67">
        <v>30</v>
      </c>
      <c r="J666" s="67" t="str">
        <f t="shared" si="58"/>
        <v>CHUCUITO</v>
      </c>
      <c r="K666" s="67" t="s">
        <v>206</v>
      </c>
      <c r="L666" s="67" t="str">
        <f>+VLOOKUP(D666,[2]Instituciones!$A$2:$G$1009,7,FALSE)</f>
        <v>Rural</v>
      </c>
      <c r="M666" s="70">
        <f t="shared" si="62"/>
        <v>1220</v>
      </c>
      <c r="N666" s="67">
        <f t="shared" si="59"/>
        <v>84</v>
      </c>
      <c r="Q666" s="70">
        <f t="shared" si="60"/>
        <v>1080</v>
      </c>
      <c r="S666" s="70">
        <f t="shared" si="61"/>
        <v>140</v>
      </c>
      <c r="T666" s="67">
        <f>VLOOKUP(D666,Hoja1!$G$5:$K$961,5,FALSE)</f>
        <v>30</v>
      </c>
    </row>
    <row r="667" spans="1:20" s="67" customFormat="1">
      <c r="A667" s="66">
        <v>85</v>
      </c>
      <c r="B667" s="67" t="s">
        <v>381</v>
      </c>
      <c r="C667" s="67" t="s">
        <v>389</v>
      </c>
      <c r="D667" s="72" t="s">
        <v>1450</v>
      </c>
      <c r="E667" s="69" t="s">
        <v>2048</v>
      </c>
      <c r="F667" s="67" t="s">
        <v>1349</v>
      </c>
      <c r="G667" s="67" t="s">
        <v>204</v>
      </c>
      <c r="H667" s="67" t="s">
        <v>205</v>
      </c>
      <c r="I667" s="67">
        <v>16</v>
      </c>
      <c r="J667" s="67" t="str">
        <f t="shared" si="58"/>
        <v>CHUCUITO</v>
      </c>
      <c r="K667" s="67" t="s">
        <v>206</v>
      </c>
      <c r="L667" s="67" t="str">
        <f>+VLOOKUP(D667,[2]Instituciones!$A$2:$G$1009,7,FALSE)</f>
        <v>Rural</v>
      </c>
      <c r="M667" s="70">
        <f t="shared" si="62"/>
        <v>716</v>
      </c>
      <c r="N667" s="67">
        <f t="shared" si="59"/>
        <v>85</v>
      </c>
      <c r="Q667" s="70">
        <f t="shared" si="60"/>
        <v>576</v>
      </c>
      <c r="S667" s="70">
        <f t="shared" si="61"/>
        <v>140</v>
      </c>
      <c r="T667" s="67">
        <f>VLOOKUP(D667,Hoja1!$G$5:$K$961,5,FALSE)</f>
        <v>16</v>
      </c>
    </row>
    <row r="668" spans="1:20" s="67" customFormat="1">
      <c r="A668" s="66">
        <v>86</v>
      </c>
      <c r="B668" s="67" t="s">
        <v>381</v>
      </c>
      <c r="C668" s="67" t="s">
        <v>898</v>
      </c>
      <c r="D668" s="72" t="s">
        <v>1451</v>
      </c>
      <c r="E668" s="69" t="s">
        <v>2049</v>
      </c>
      <c r="F668" s="67" t="s">
        <v>1349</v>
      </c>
      <c r="G668" s="67" t="s">
        <v>204</v>
      </c>
      <c r="H668" s="67" t="s">
        <v>205</v>
      </c>
      <c r="I668" s="67">
        <v>9</v>
      </c>
      <c r="J668" s="67" t="str">
        <f t="shared" si="58"/>
        <v>CHUCUITO</v>
      </c>
      <c r="K668" s="67" t="s">
        <v>2174</v>
      </c>
      <c r="L668" s="67" t="str">
        <f>+VLOOKUP(D668,[2]Instituciones!$A$2:$G$1009,7,FALSE)</f>
        <v>Rural</v>
      </c>
      <c r="M668" s="70">
        <f t="shared" si="62"/>
        <v>410</v>
      </c>
      <c r="N668" s="67">
        <f t="shared" si="59"/>
        <v>86</v>
      </c>
      <c r="Q668" s="70">
        <f t="shared" si="60"/>
        <v>270</v>
      </c>
      <c r="S668" s="70">
        <f t="shared" si="61"/>
        <v>140</v>
      </c>
      <c r="T668" s="67">
        <f>VLOOKUP(D668,Hoja1!$G$5:$K$961,5,FALSE)</f>
        <v>9</v>
      </c>
    </row>
    <row r="669" spans="1:20" s="67" customFormat="1">
      <c r="A669" s="66">
        <v>87</v>
      </c>
      <c r="B669" s="67" t="s">
        <v>381</v>
      </c>
      <c r="C669" s="67" t="s">
        <v>392</v>
      </c>
      <c r="D669" s="72" t="s">
        <v>1452</v>
      </c>
      <c r="E669" s="69" t="s">
        <v>2050</v>
      </c>
      <c r="F669" s="67" t="s">
        <v>1349</v>
      </c>
      <c r="G669" s="67" t="s">
        <v>204</v>
      </c>
      <c r="H669" s="67" t="s">
        <v>205</v>
      </c>
      <c r="I669" s="67">
        <v>27</v>
      </c>
      <c r="J669" s="67" t="str">
        <f t="shared" si="58"/>
        <v>CHUCUITO</v>
      </c>
      <c r="K669" s="67" t="s">
        <v>2174</v>
      </c>
      <c r="L669" s="67" t="str">
        <f>+VLOOKUP(D669,[2]Instituciones!$A$2:$G$1009,7,FALSE)</f>
        <v>Rural</v>
      </c>
      <c r="M669" s="70">
        <f t="shared" si="62"/>
        <v>950</v>
      </c>
      <c r="N669" s="67">
        <f t="shared" si="59"/>
        <v>87</v>
      </c>
      <c r="Q669" s="70">
        <f t="shared" si="60"/>
        <v>810</v>
      </c>
      <c r="S669" s="70">
        <f t="shared" si="61"/>
        <v>140</v>
      </c>
      <c r="T669" s="67">
        <f>VLOOKUP(D669,Hoja1!$G$5:$K$961,5,FALSE)</f>
        <v>27</v>
      </c>
    </row>
    <row r="670" spans="1:20" s="67" customFormat="1">
      <c r="A670" s="66">
        <v>88</v>
      </c>
      <c r="B670" s="67" t="s">
        <v>381</v>
      </c>
      <c r="C670" s="67" t="s">
        <v>2051</v>
      </c>
      <c r="D670" s="72" t="s">
        <v>1453</v>
      </c>
      <c r="E670" s="69" t="s">
        <v>2052</v>
      </c>
      <c r="F670" s="67" t="s">
        <v>1349</v>
      </c>
      <c r="G670" s="67" t="s">
        <v>204</v>
      </c>
      <c r="H670" s="67" t="s">
        <v>205</v>
      </c>
      <c r="I670" s="67">
        <v>9</v>
      </c>
      <c r="J670" s="67" t="str">
        <f t="shared" si="58"/>
        <v>CHUCUITO</v>
      </c>
      <c r="K670" s="67" t="s">
        <v>206</v>
      </c>
      <c r="L670" s="67" t="str">
        <f>+VLOOKUP(D670,[2]Instituciones!$A$2:$G$1009,7,FALSE)</f>
        <v>Rural</v>
      </c>
      <c r="M670" s="70">
        <f t="shared" si="62"/>
        <v>464</v>
      </c>
      <c r="N670" s="67">
        <f t="shared" si="59"/>
        <v>88</v>
      </c>
      <c r="Q670" s="70">
        <f t="shared" si="60"/>
        <v>324</v>
      </c>
      <c r="S670" s="70">
        <f t="shared" si="61"/>
        <v>140</v>
      </c>
      <c r="T670" s="67">
        <f>VLOOKUP(D670,Hoja1!$G$5:$K$961,5,FALSE)</f>
        <v>9</v>
      </c>
    </row>
    <row r="671" spans="1:20" s="67" customFormat="1">
      <c r="A671" s="66">
        <v>89</v>
      </c>
      <c r="B671" s="67" t="s">
        <v>381</v>
      </c>
      <c r="C671" s="67" t="s">
        <v>387</v>
      </c>
      <c r="D671" s="72" t="s">
        <v>1459</v>
      </c>
      <c r="E671" s="69" t="s">
        <v>1460</v>
      </c>
      <c r="F671" s="67" t="s">
        <v>1349</v>
      </c>
      <c r="G671" s="67" t="s">
        <v>204</v>
      </c>
      <c r="H671" s="67" t="s">
        <v>205</v>
      </c>
      <c r="I671" s="67">
        <v>20</v>
      </c>
      <c r="J671" s="67" t="str">
        <f t="shared" si="58"/>
        <v>CHUCUITO</v>
      </c>
      <c r="K671" s="67" t="s">
        <v>206</v>
      </c>
      <c r="L671" s="67" t="str">
        <f>+VLOOKUP(D671,[2]Instituciones!$A$2:$G$1009,7,FALSE)</f>
        <v>Rural</v>
      </c>
      <c r="M671" s="70">
        <f t="shared" si="62"/>
        <v>860</v>
      </c>
      <c r="N671" s="67">
        <f t="shared" si="59"/>
        <v>89</v>
      </c>
      <c r="Q671" s="70">
        <f t="shared" si="60"/>
        <v>720</v>
      </c>
      <c r="S671" s="70">
        <f t="shared" si="61"/>
        <v>140</v>
      </c>
      <c r="T671" s="67">
        <f>VLOOKUP(D671,Hoja1!$G$5:$K$961,5,FALSE)</f>
        <v>20</v>
      </c>
    </row>
    <row r="672" spans="1:20" s="67" customFormat="1">
      <c r="A672" s="66">
        <v>90</v>
      </c>
      <c r="B672" s="67" t="s">
        <v>381</v>
      </c>
      <c r="C672" s="67" t="s">
        <v>911</v>
      </c>
      <c r="D672" s="72" t="s">
        <v>1454</v>
      </c>
      <c r="E672" s="69" t="s">
        <v>2053</v>
      </c>
      <c r="F672" s="67" t="s">
        <v>1349</v>
      </c>
      <c r="G672" s="67" t="s">
        <v>204</v>
      </c>
      <c r="H672" s="67" t="s">
        <v>205</v>
      </c>
      <c r="I672" s="67">
        <v>7</v>
      </c>
      <c r="J672" s="67" t="str">
        <f t="shared" si="58"/>
        <v>CHUCUITO</v>
      </c>
      <c r="K672" s="67" t="s">
        <v>2174</v>
      </c>
      <c r="L672" s="67" t="str">
        <f>+VLOOKUP(D672,[2]Instituciones!$A$2:$G$1009,7,FALSE)</f>
        <v>Rural</v>
      </c>
      <c r="M672" s="70">
        <f t="shared" si="62"/>
        <v>350</v>
      </c>
      <c r="N672" s="67">
        <f t="shared" si="59"/>
        <v>90</v>
      </c>
      <c r="Q672" s="70">
        <f t="shared" si="60"/>
        <v>210</v>
      </c>
      <c r="S672" s="70">
        <f t="shared" si="61"/>
        <v>140</v>
      </c>
      <c r="T672" s="67">
        <f>VLOOKUP(D672,Hoja1!$G$5:$K$961,5,FALSE)</f>
        <v>7</v>
      </c>
    </row>
    <row r="673" spans="1:20" s="67" customFormat="1">
      <c r="A673" s="66">
        <v>91</v>
      </c>
      <c r="B673" s="67" t="s">
        <v>381</v>
      </c>
      <c r="C673" s="67" t="s">
        <v>383</v>
      </c>
      <c r="D673" s="72" t="s">
        <v>1455</v>
      </c>
      <c r="E673" s="69" t="s">
        <v>2054</v>
      </c>
      <c r="F673" s="67" t="s">
        <v>1349</v>
      </c>
      <c r="G673" s="67" t="s">
        <v>204</v>
      </c>
      <c r="H673" s="67" t="s">
        <v>205</v>
      </c>
      <c r="I673" s="67">
        <v>19</v>
      </c>
      <c r="J673" s="67" t="str">
        <f t="shared" si="58"/>
        <v>CHUCUITO</v>
      </c>
      <c r="K673" s="67" t="s">
        <v>206</v>
      </c>
      <c r="L673" s="67" t="str">
        <f>+VLOOKUP(D673,[2]Instituciones!$A$2:$G$1009,7,FALSE)</f>
        <v>Rural</v>
      </c>
      <c r="M673" s="70">
        <f t="shared" si="62"/>
        <v>824</v>
      </c>
      <c r="N673" s="67">
        <f t="shared" si="59"/>
        <v>91</v>
      </c>
      <c r="Q673" s="70">
        <f t="shared" si="60"/>
        <v>684</v>
      </c>
      <c r="S673" s="70">
        <f t="shared" si="61"/>
        <v>140</v>
      </c>
      <c r="T673" s="67">
        <f>VLOOKUP(D673,Hoja1!$G$5:$K$961,5,FALSE)</f>
        <v>19</v>
      </c>
    </row>
    <row r="674" spans="1:20" s="67" customFormat="1">
      <c r="A674" s="66">
        <v>92</v>
      </c>
      <c r="B674" s="67" t="s">
        <v>381</v>
      </c>
      <c r="C674" s="67" t="s">
        <v>395</v>
      </c>
      <c r="D674" s="72" t="s">
        <v>1456</v>
      </c>
      <c r="E674" s="69" t="s">
        <v>2055</v>
      </c>
      <c r="F674" s="67" t="s">
        <v>1349</v>
      </c>
      <c r="G674" s="67" t="s">
        <v>204</v>
      </c>
      <c r="H674" s="67" t="s">
        <v>205</v>
      </c>
      <c r="I674" s="67">
        <v>6</v>
      </c>
      <c r="J674" s="67" t="str">
        <f t="shared" si="58"/>
        <v>CHUCUITO</v>
      </c>
      <c r="K674" s="67" t="s">
        <v>206</v>
      </c>
      <c r="L674" s="67" t="str">
        <f>+VLOOKUP(D674,[2]Instituciones!$A$2:$G$1009,7,FALSE)</f>
        <v>Rural</v>
      </c>
      <c r="M674" s="70">
        <f t="shared" si="62"/>
        <v>356</v>
      </c>
      <c r="N674" s="67">
        <f t="shared" si="59"/>
        <v>92</v>
      </c>
      <c r="Q674" s="70">
        <f t="shared" si="60"/>
        <v>216</v>
      </c>
      <c r="S674" s="70">
        <f t="shared" si="61"/>
        <v>140</v>
      </c>
      <c r="T674" s="67">
        <f>VLOOKUP(D674,Hoja1!$G$5:$K$961,5,FALSE)</f>
        <v>6</v>
      </c>
    </row>
    <row r="675" spans="1:20" s="67" customFormat="1">
      <c r="A675" s="66">
        <v>93</v>
      </c>
      <c r="B675" s="67" t="s">
        <v>410</v>
      </c>
      <c r="C675" s="67" t="s">
        <v>410</v>
      </c>
      <c r="D675" s="72" t="s">
        <v>1461</v>
      </c>
      <c r="E675" s="69" t="s">
        <v>2056</v>
      </c>
      <c r="F675" s="67" t="s">
        <v>1349</v>
      </c>
      <c r="G675" s="67" t="s">
        <v>204</v>
      </c>
      <c r="H675" s="67" t="s">
        <v>205</v>
      </c>
      <c r="I675" s="67">
        <v>165</v>
      </c>
      <c r="J675" s="67" t="str">
        <f t="shared" si="58"/>
        <v>COATA</v>
      </c>
      <c r="K675" s="67" t="s">
        <v>206</v>
      </c>
      <c r="L675" s="67" t="str">
        <f>+VLOOKUP(D675,[2]Instituciones!$A$2:$G$1009,7,FALSE)</f>
        <v>Rural</v>
      </c>
      <c r="M675" s="70">
        <f t="shared" si="62"/>
        <v>6050</v>
      </c>
      <c r="N675" s="67">
        <f t="shared" si="59"/>
        <v>93</v>
      </c>
      <c r="Q675" s="70">
        <f t="shared" si="60"/>
        <v>5940</v>
      </c>
      <c r="S675" s="70">
        <f t="shared" si="61"/>
        <v>110</v>
      </c>
      <c r="T675" s="67">
        <f>VLOOKUP(D675,Hoja1!$G$5:$K$961,5,FALSE)</f>
        <v>165</v>
      </c>
    </row>
    <row r="676" spans="1:20" s="67" customFormat="1">
      <c r="A676" s="66">
        <v>94</v>
      </c>
      <c r="B676" s="67" t="s">
        <v>410</v>
      </c>
      <c r="C676" s="67" t="s">
        <v>948</v>
      </c>
      <c r="D676" s="72" t="s">
        <v>1462</v>
      </c>
      <c r="E676" s="69" t="s">
        <v>2057</v>
      </c>
      <c r="F676" s="67" t="s">
        <v>1349</v>
      </c>
      <c r="G676" s="67" t="s">
        <v>204</v>
      </c>
      <c r="H676" s="67" t="s">
        <v>205</v>
      </c>
      <c r="I676" s="67">
        <v>27</v>
      </c>
      <c r="J676" s="67" t="str">
        <f t="shared" si="58"/>
        <v>COATA</v>
      </c>
      <c r="K676" s="67" t="s">
        <v>206</v>
      </c>
      <c r="L676" s="67" t="str">
        <f>+VLOOKUP(D676,[2]Instituciones!$A$2:$G$1009,7,FALSE)</f>
        <v>Rural</v>
      </c>
      <c r="M676" s="70">
        <f t="shared" si="62"/>
        <v>1112</v>
      </c>
      <c r="N676" s="67">
        <f t="shared" si="59"/>
        <v>94</v>
      </c>
      <c r="Q676" s="70">
        <f t="shared" si="60"/>
        <v>972</v>
      </c>
      <c r="S676" s="70">
        <f t="shared" si="61"/>
        <v>140</v>
      </c>
      <c r="T676" s="67">
        <f>VLOOKUP(D676,Hoja1!$G$5:$K$961,5,FALSE)</f>
        <v>27</v>
      </c>
    </row>
    <row r="677" spans="1:20" s="67" customFormat="1">
      <c r="A677" s="66">
        <v>95</v>
      </c>
      <c r="B677" s="67" t="s">
        <v>410</v>
      </c>
      <c r="C677" s="67" t="s">
        <v>1463</v>
      </c>
      <c r="D677" s="72" t="s">
        <v>1464</v>
      </c>
      <c r="E677" s="69" t="s">
        <v>2058</v>
      </c>
      <c r="F677" s="67" t="s">
        <v>1349</v>
      </c>
      <c r="G677" s="67" t="s">
        <v>204</v>
      </c>
      <c r="H677" s="67" t="s">
        <v>205</v>
      </c>
      <c r="I677" s="67">
        <v>120</v>
      </c>
      <c r="J677" s="67" t="str">
        <f t="shared" si="58"/>
        <v>COATA</v>
      </c>
      <c r="K677" s="67" t="s">
        <v>206</v>
      </c>
      <c r="L677" s="67" t="str">
        <f>+VLOOKUP(D677,[2]Instituciones!$A$2:$G$1009,7,FALSE)</f>
        <v>Rural</v>
      </c>
      <c r="M677" s="70">
        <f t="shared" si="62"/>
        <v>4460</v>
      </c>
      <c r="N677" s="67">
        <f t="shared" si="59"/>
        <v>95</v>
      </c>
      <c r="Q677" s="70">
        <f t="shared" si="60"/>
        <v>4320</v>
      </c>
      <c r="S677" s="70">
        <f t="shared" si="61"/>
        <v>140</v>
      </c>
      <c r="T677" s="67">
        <f>VLOOKUP(D677,Hoja1!$G$5:$K$961,5,FALSE)</f>
        <v>120</v>
      </c>
    </row>
    <row r="678" spans="1:20" s="67" customFormat="1">
      <c r="A678" s="66">
        <v>96</v>
      </c>
      <c r="B678" s="67" t="s">
        <v>410</v>
      </c>
      <c r="C678" s="67" t="s">
        <v>411</v>
      </c>
      <c r="D678" s="72" t="s">
        <v>1475</v>
      </c>
      <c r="E678" s="69" t="s">
        <v>1476</v>
      </c>
      <c r="F678" s="67" t="s">
        <v>1349</v>
      </c>
      <c r="G678" s="67" t="s">
        <v>204</v>
      </c>
      <c r="H678" s="67" t="s">
        <v>205</v>
      </c>
      <c r="I678" s="67">
        <v>59</v>
      </c>
      <c r="J678" s="67" t="str">
        <f t="shared" si="58"/>
        <v>COATA</v>
      </c>
      <c r="K678" s="67" t="s">
        <v>206</v>
      </c>
      <c r="L678" s="67" t="str">
        <f>+VLOOKUP(D678,[2]Instituciones!$A$2:$G$1009,7,FALSE)</f>
        <v>Rural</v>
      </c>
      <c r="M678" s="70">
        <f t="shared" si="62"/>
        <v>2264</v>
      </c>
      <c r="N678" s="67">
        <f t="shared" si="59"/>
        <v>96</v>
      </c>
      <c r="Q678" s="70">
        <f t="shared" si="60"/>
        <v>2124</v>
      </c>
      <c r="S678" s="70">
        <f t="shared" si="61"/>
        <v>140</v>
      </c>
      <c r="T678" s="67">
        <f>VLOOKUP(D678,Hoja1!$G$5:$K$961,5,FALSE)</f>
        <v>59</v>
      </c>
    </row>
    <row r="679" spans="1:20" s="67" customFormat="1">
      <c r="A679" s="66">
        <v>97</v>
      </c>
      <c r="B679" s="67" t="s">
        <v>410</v>
      </c>
      <c r="C679" s="67" t="s">
        <v>949</v>
      </c>
      <c r="D679" s="72" t="s">
        <v>1477</v>
      </c>
      <c r="E679" s="69" t="s">
        <v>1478</v>
      </c>
      <c r="F679" s="67" t="s">
        <v>1349</v>
      </c>
      <c r="G679" s="67" t="s">
        <v>204</v>
      </c>
      <c r="H679" s="67" t="s">
        <v>205</v>
      </c>
      <c r="I679" s="67">
        <v>49</v>
      </c>
      <c r="J679" s="67" t="str">
        <f t="shared" si="58"/>
        <v>COATA</v>
      </c>
      <c r="K679" s="67" t="s">
        <v>206</v>
      </c>
      <c r="L679" s="67" t="str">
        <f>+VLOOKUP(D679,[2]Instituciones!$A$2:$G$1009,7,FALSE)</f>
        <v>Rural</v>
      </c>
      <c r="M679" s="70">
        <f>IF(F679="Inicial  Prog No Escolariz",IF(K679="Rural 1",Q679*1.15,Q679*1.16),IF(AND(Q679&gt;=0,Q679&lt;=100),Q679+150,IF(AND(Q679&gt;=101.01,Q679&lt;=4391),Q679+140,IF(AND(Q679&gt;=4391.01,Q679&lt;=5160), Q679+130,IF(AND(Q679&gt;=5160.01,Q679&lt;=6911), Q679+110,IF(AND(Q679&gt;=6911.01,Q679&lt;=10080), Q679+90,IF(AND(Q679&gt;=1080.01,Q679&lt;=15582), Q679+85,IF(AND(Q679&gt;=15582.01,Q679&lt;=26000), Q679+80,IF(AND(Q679&gt;=26000.01, Q679&lt;=30000), Q679+50,IF(Q679&gt;=30000.01,Q679+40, "No ha ingresado datos válidos"))))))))))</f>
        <v>1904</v>
      </c>
      <c r="N679" s="67">
        <f t="shared" si="59"/>
        <v>97</v>
      </c>
      <c r="Q679" s="70">
        <f t="shared" si="60"/>
        <v>1764</v>
      </c>
      <c r="S679" s="70">
        <f t="shared" si="61"/>
        <v>140</v>
      </c>
      <c r="T679" s="67">
        <f>VLOOKUP(D679,Hoja1!$G$5:$K$961,5,FALSE)</f>
        <v>49</v>
      </c>
    </row>
    <row r="680" spans="1:20" s="67" customFormat="1">
      <c r="A680" s="66">
        <v>98</v>
      </c>
      <c r="B680" s="67" t="s">
        <v>410</v>
      </c>
      <c r="C680" s="67" t="s">
        <v>438</v>
      </c>
      <c r="D680" s="72" t="s">
        <v>1465</v>
      </c>
      <c r="E680" s="69" t="s">
        <v>2059</v>
      </c>
      <c r="F680" s="67" t="s">
        <v>1349</v>
      </c>
      <c r="G680" s="67" t="s">
        <v>204</v>
      </c>
      <c r="H680" s="67" t="s">
        <v>205</v>
      </c>
      <c r="I680" s="67">
        <v>32</v>
      </c>
      <c r="J680" s="67" t="str">
        <f t="shared" si="58"/>
        <v>COATA</v>
      </c>
      <c r="K680" s="67" t="s">
        <v>206</v>
      </c>
      <c r="L680" s="67" t="str">
        <f>+VLOOKUP(D680,[2]Instituciones!$A$2:$G$1009,7,FALSE)</f>
        <v>Rural</v>
      </c>
      <c r="M680" s="70">
        <f>IF(F680="Inicial  Prog No Escolariz",IF(K680="Rural 1",Q680*1.15,Q680*1.16),IF(AND(Q680&gt;=0,Q680&lt;=100),Q680+150,IF(AND(Q680&gt;=101.01,Q680&lt;=4391),Q680+140,IF(AND(Q680&gt;=4391.01,Q680&lt;=5160), Q680+130,IF(AND(Q680&gt;=5160.01,Q680&lt;=6911), Q680+110,IF(AND(Q680&gt;=6911.01,Q680&lt;=10080), Q680+90,IF(AND(Q680&gt;=1080.01,Q680&lt;=15582), Q680+85,IF(AND(Q680&gt;=15582.01,Q680&lt;=26000), Q680+80,IF(AND(Q680&gt;=26000.01, Q680&lt;=30000), Q680+50,IF(Q680&gt;=30000.01,Q680+40, "No ha ingresado datos válidos"))))))))))</f>
        <v>1292</v>
      </c>
      <c r="N680" s="67">
        <f t="shared" si="59"/>
        <v>98</v>
      </c>
      <c r="Q680" s="70">
        <f t="shared" si="60"/>
        <v>1152</v>
      </c>
      <c r="S680" s="70">
        <f t="shared" si="61"/>
        <v>140</v>
      </c>
      <c r="T680" s="67">
        <f>VLOOKUP(D680,Hoja1!$G$5:$K$961,5,FALSE)</f>
        <v>32</v>
      </c>
    </row>
    <row r="681" spans="1:20" s="67" customFormat="1">
      <c r="A681" s="66">
        <v>99</v>
      </c>
      <c r="B681" s="67" t="s">
        <v>410</v>
      </c>
      <c r="C681" s="67" t="s">
        <v>432</v>
      </c>
      <c r="D681" s="72" t="s">
        <v>1466</v>
      </c>
      <c r="E681" s="69" t="s">
        <v>2060</v>
      </c>
      <c r="F681" s="67" t="s">
        <v>1349</v>
      </c>
      <c r="G681" s="67" t="s">
        <v>204</v>
      </c>
      <c r="H681" s="67" t="s">
        <v>205</v>
      </c>
      <c r="I681" s="67">
        <v>7</v>
      </c>
      <c r="J681" s="67" t="str">
        <f t="shared" si="58"/>
        <v>COATA</v>
      </c>
      <c r="K681" s="67" t="s">
        <v>206</v>
      </c>
      <c r="L681" s="67" t="str">
        <f>+VLOOKUP(D681,[2]Instituciones!$A$2:$G$1009,7,FALSE)</f>
        <v>Rural</v>
      </c>
      <c r="M681" s="70">
        <f t="shared" ref="M681:M685" si="63">IF(F681="Inicial  Prog No Escolariz",IF(K681="Rural 1",Q681*1.15,Q681*1.16),IF(AND(Q681&gt;=0,Q681&lt;=100),Q681+150,IF(AND(Q681&gt;=101.01,Q681&lt;=4391),Q681+140,IF(AND(Q681&gt;=4391.01,Q681&lt;=5160), Q681+130,IF(AND(Q681&gt;=5160.01,Q681&lt;=6911), Q681+110,IF(AND(Q681&gt;=6911.01,Q681&lt;=10080), Q681+90,IF(AND(Q681&gt;=1080.01,Q681&lt;=15582), Q681+85,IF(AND(Q681&gt;=15582.01,Q681&lt;=26000), Q681+80,IF(AND(Q681&gt;=26000.01, Q681&lt;=30000), Q681+50,IF(Q681&gt;=30000.01,Q681+40, "No ha ingresado datos válidos"))))))))))</f>
        <v>392</v>
      </c>
      <c r="N681" s="67">
        <f t="shared" si="59"/>
        <v>99</v>
      </c>
      <c r="Q681" s="70">
        <f t="shared" si="60"/>
        <v>252</v>
      </c>
      <c r="S681" s="70">
        <f t="shared" si="61"/>
        <v>140</v>
      </c>
      <c r="T681" s="67">
        <f>VLOOKUP(D681,Hoja1!$G$5:$K$961,5,FALSE)</f>
        <v>7</v>
      </c>
    </row>
    <row r="682" spans="1:20" s="67" customFormat="1">
      <c r="A682" s="66">
        <v>100</v>
      </c>
      <c r="B682" s="67" t="s">
        <v>410</v>
      </c>
      <c r="C682" s="67" t="s">
        <v>425</v>
      </c>
      <c r="D682" s="72" t="s">
        <v>1467</v>
      </c>
      <c r="E682" s="69" t="s">
        <v>2061</v>
      </c>
      <c r="F682" s="67" t="s">
        <v>1349</v>
      </c>
      <c r="G682" s="67" t="s">
        <v>204</v>
      </c>
      <c r="H682" s="67" t="s">
        <v>205</v>
      </c>
      <c r="I682" s="67">
        <v>10</v>
      </c>
      <c r="J682" s="67" t="str">
        <f t="shared" si="58"/>
        <v>COATA</v>
      </c>
      <c r="K682" s="67" t="s">
        <v>206</v>
      </c>
      <c r="L682" s="67" t="str">
        <f>+VLOOKUP(D682,[2]Instituciones!$A$2:$G$1009,7,FALSE)</f>
        <v>Rural</v>
      </c>
      <c r="M682" s="70">
        <f t="shared" si="63"/>
        <v>500</v>
      </c>
      <c r="N682" s="67">
        <f t="shared" si="59"/>
        <v>100</v>
      </c>
      <c r="Q682" s="70">
        <f t="shared" si="60"/>
        <v>360</v>
      </c>
      <c r="S682" s="70">
        <f t="shared" si="61"/>
        <v>140</v>
      </c>
      <c r="T682" s="67">
        <f>VLOOKUP(D682,Hoja1!$G$5:$K$961,5,FALSE)</f>
        <v>10</v>
      </c>
    </row>
    <row r="683" spans="1:20" s="67" customFormat="1">
      <c r="A683" s="66">
        <v>101</v>
      </c>
      <c r="B683" s="67" t="s">
        <v>410</v>
      </c>
      <c r="C683" s="67" t="s">
        <v>441</v>
      </c>
      <c r="D683" s="72" t="s">
        <v>1468</v>
      </c>
      <c r="E683" s="69" t="s">
        <v>2062</v>
      </c>
      <c r="F683" s="67" t="s">
        <v>1349</v>
      </c>
      <c r="G683" s="67" t="s">
        <v>204</v>
      </c>
      <c r="H683" s="67" t="s">
        <v>205</v>
      </c>
      <c r="I683" s="67">
        <v>25</v>
      </c>
      <c r="J683" s="67" t="str">
        <f t="shared" si="58"/>
        <v>COATA</v>
      </c>
      <c r="K683" s="67" t="s">
        <v>206</v>
      </c>
      <c r="L683" s="67" t="str">
        <f>+VLOOKUP(D683,[2]Instituciones!$A$2:$G$1009,7,FALSE)</f>
        <v>Rural</v>
      </c>
      <c r="M683" s="70">
        <f t="shared" si="63"/>
        <v>1040</v>
      </c>
      <c r="N683" s="67">
        <f t="shared" si="59"/>
        <v>101</v>
      </c>
      <c r="Q683" s="70">
        <f t="shared" si="60"/>
        <v>900</v>
      </c>
      <c r="S683" s="70">
        <f t="shared" si="61"/>
        <v>140</v>
      </c>
      <c r="T683" s="67">
        <f>VLOOKUP(D683,Hoja1!$G$5:$K$961,5,FALSE)</f>
        <v>25</v>
      </c>
    </row>
    <row r="684" spans="1:20" s="67" customFormat="1">
      <c r="A684" s="66">
        <v>102</v>
      </c>
      <c r="B684" s="67" t="s">
        <v>410</v>
      </c>
      <c r="C684" s="67" t="s">
        <v>415</v>
      </c>
      <c r="D684" s="72" t="s">
        <v>1469</v>
      </c>
      <c r="E684" s="69" t="s">
        <v>2063</v>
      </c>
      <c r="F684" s="67" t="s">
        <v>1349</v>
      </c>
      <c r="G684" s="67" t="s">
        <v>204</v>
      </c>
      <c r="H684" s="67" t="s">
        <v>205</v>
      </c>
      <c r="I684" s="67">
        <v>44</v>
      </c>
      <c r="J684" s="67" t="str">
        <f t="shared" si="58"/>
        <v>COATA</v>
      </c>
      <c r="K684" s="67" t="s">
        <v>2174</v>
      </c>
      <c r="L684" s="67" t="str">
        <f>+VLOOKUP(D684,[2]Instituciones!$A$2:$G$1009,7,FALSE)</f>
        <v>Rural</v>
      </c>
      <c r="M684" s="70">
        <f t="shared" si="63"/>
        <v>1460</v>
      </c>
      <c r="N684" s="67">
        <f t="shared" si="59"/>
        <v>102</v>
      </c>
      <c r="Q684" s="70">
        <f t="shared" si="60"/>
        <v>1320</v>
      </c>
      <c r="S684" s="70">
        <f t="shared" si="61"/>
        <v>140</v>
      </c>
      <c r="T684" s="67">
        <f>VLOOKUP(D684,Hoja1!$G$5:$K$961,5,FALSE)</f>
        <v>44</v>
      </c>
    </row>
    <row r="685" spans="1:20" s="67" customFormat="1">
      <c r="A685" s="66">
        <v>103</v>
      </c>
      <c r="B685" s="67" t="s">
        <v>410</v>
      </c>
      <c r="C685" s="67" t="s">
        <v>419</v>
      </c>
      <c r="D685" s="72" t="s">
        <v>1470</v>
      </c>
      <c r="E685" s="69" t="s">
        <v>2064</v>
      </c>
      <c r="F685" s="67" t="s">
        <v>1349</v>
      </c>
      <c r="G685" s="67" t="s">
        <v>204</v>
      </c>
      <c r="H685" s="67" t="s">
        <v>205</v>
      </c>
      <c r="I685" s="67">
        <v>65</v>
      </c>
      <c r="J685" s="67" t="str">
        <f t="shared" si="58"/>
        <v>COATA</v>
      </c>
      <c r="K685" s="67" t="s">
        <v>2174</v>
      </c>
      <c r="L685" s="67" t="str">
        <f>+VLOOKUP(D685,[2]Instituciones!$A$2:$G$1009,7,FALSE)</f>
        <v>Rural</v>
      </c>
      <c r="M685" s="70">
        <f t="shared" si="63"/>
        <v>2090</v>
      </c>
      <c r="N685" s="67">
        <f t="shared" si="59"/>
        <v>103</v>
      </c>
      <c r="Q685" s="70">
        <f t="shared" si="60"/>
        <v>1950</v>
      </c>
      <c r="S685" s="70">
        <f t="shared" si="61"/>
        <v>140</v>
      </c>
      <c r="T685" s="67">
        <f>VLOOKUP(D685,Hoja1!$G$5:$K$961,5,FALSE)</f>
        <v>65</v>
      </c>
    </row>
    <row r="686" spans="1:20" s="67" customFormat="1">
      <c r="A686" s="66">
        <v>104</v>
      </c>
      <c r="B686" s="67" t="s">
        <v>410</v>
      </c>
      <c r="C686" s="67" t="s">
        <v>1471</v>
      </c>
      <c r="D686" s="72" t="s">
        <v>1472</v>
      </c>
      <c r="E686" s="69" t="s">
        <v>2065</v>
      </c>
      <c r="F686" s="67" t="s">
        <v>1349</v>
      </c>
      <c r="G686" s="67" t="s">
        <v>204</v>
      </c>
      <c r="H686" s="67" t="s">
        <v>205</v>
      </c>
      <c r="I686" s="67">
        <v>19</v>
      </c>
      <c r="J686" s="67" t="str">
        <f t="shared" si="58"/>
        <v>COATA</v>
      </c>
      <c r="K686" s="67" t="s">
        <v>206</v>
      </c>
      <c r="L686" s="67" t="str">
        <f>+VLOOKUP(D686,[2]Instituciones!$A$2:$G$1009,7,FALSE)</f>
        <v>Rural</v>
      </c>
      <c r="M686" s="70">
        <f>IF(F686="Inicial  Prog No Escolariz",IF(K686="Rural 1",Q686*1.15,Q686*1.16),IF(AND(Q686&gt;=0,Q686&lt;=100),Q686+150,IF(AND(Q686&gt;=101.01,Q686&lt;=4391),Q686+140,IF(AND(Q686&gt;=4391.01,Q686&lt;=5160), Q686+130,IF(AND(Q686&gt;=5160.01,Q686&lt;=6911), Q686+110,IF(AND(Q686&gt;=6911.01,Q686&lt;=10080), Q686+90,IF(AND(Q686&gt;=1080.01,Q686&lt;=15582), Q686+85,IF(AND(Q686&gt;=15582.01,Q686&lt;=26000), Q686+80,IF(AND(Q686&gt;=26000.01, Q686&lt;=30000), Q686+50,IF(Q686&gt;=30000.01,Q686+40, "No ha ingresado datos válidos"))))))))))</f>
        <v>824</v>
      </c>
      <c r="N686" s="67">
        <f t="shared" si="59"/>
        <v>104</v>
      </c>
      <c r="Q686" s="70">
        <f t="shared" si="60"/>
        <v>684</v>
      </c>
      <c r="S686" s="70">
        <f t="shared" si="61"/>
        <v>140</v>
      </c>
      <c r="T686" s="67">
        <f>VLOOKUP(D686,Hoja1!$G$5:$K$961,5,FALSE)</f>
        <v>19</v>
      </c>
    </row>
    <row r="687" spans="1:20" s="67" customFormat="1">
      <c r="A687" s="66">
        <v>105</v>
      </c>
      <c r="B687" s="67" t="s">
        <v>410</v>
      </c>
      <c r="C687" s="67" t="s">
        <v>1473</v>
      </c>
      <c r="D687" s="72" t="s">
        <v>1474</v>
      </c>
      <c r="E687" s="69" t="s">
        <v>2066</v>
      </c>
      <c r="F687" s="67" t="s">
        <v>1349</v>
      </c>
      <c r="G687" s="67" t="s">
        <v>204</v>
      </c>
      <c r="H687" s="67" t="s">
        <v>205</v>
      </c>
      <c r="I687" s="67">
        <v>10</v>
      </c>
      <c r="J687" s="67" t="str">
        <f t="shared" si="58"/>
        <v>COATA</v>
      </c>
      <c r="K687" s="67" t="s">
        <v>206</v>
      </c>
      <c r="L687" s="67" t="str">
        <f>+VLOOKUP(D687,[2]Instituciones!$A$2:$G$1009,7,FALSE)</f>
        <v>Rural</v>
      </c>
      <c r="M687" s="70">
        <f>IF(F687="Inicial  Prog No Escolariz",IF(K687="Rural 1",Q687*1.15,Q687*1.16),IF(AND(Q687&gt;=0,Q687&lt;=100),Q687+150,IF(AND(Q687&gt;=101.01,Q687&lt;=4391),Q687+140,IF(AND(Q687&gt;=4391.01,Q687&lt;=5160), Q687+130,IF(AND(Q687&gt;=5160.01,Q687&lt;=6911), Q687+110,IF(AND(Q687&gt;=6911.01,Q687&lt;=10080), Q687+90,IF(AND(Q687&gt;=1080.01,Q687&lt;=15582), Q687+85,IF(AND(Q687&gt;=15582.01,Q687&lt;=26000), Q687+80,IF(AND(Q687&gt;=26000.01, Q687&lt;=30000), Q687+50,IF(Q687&gt;=30000.01,Q687+40, "No ha ingresado datos válidos"))))))))))</f>
        <v>500</v>
      </c>
      <c r="N687" s="67">
        <f t="shared" si="59"/>
        <v>105</v>
      </c>
      <c r="Q687" s="70">
        <f t="shared" si="60"/>
        <v>360</v>
      </c>
      <c r="S687" s="70">
        <f t="shared" si="61"/>
        <v>140</v>
      </c>
      <c r="T687" s="67">
        <f>VLOOKUP(D687,Hoja1!$G$5:$K$961,5,FALSE)</f>
        <v>10</v>
      </c>
    </row>
    <row r="688" spans="1:20" s="67" customFormat="1">
      <c r="A688" s="66">
        <v>106</v>
      </c>
      <c r="B688" s="67" t="s">
        <v>449</v>
      </c>
      <c r="C688" s="67" t="s">
        <v>972</v>
      </c>
      <c r="D688" s="72" t="s">
        <v>1483</v>
      </c>
      <c r="E688" s="69" t="s">
        <v>1484</v>
      </c>
      <c r="F688" s="67" t="s">
        <v>1349</v>
      </c>
      <c r="G688" s="67" t="s">
        <v>204</v>
      </c>
      <c r="H688" s="67" t="s">
        <v>205</v>
      </c>
      <c r="I688" s="67">
        <v>51</v>
      </c>
      <c r="J688" s="67" t="str">
        <f t="shared" si="58"/>
        <v>HUATA</v>
      </c>
      <c r="K688" s="67" t="s">
        <v>206</v>
      </c>
      <c r="L688" s="67" t="str">
        <f>+VLOOKUP(D688,[2]Instituciones!$A$2:$G$1009,7,FALSE)</f>
        <v>Rural</v>
      </c>
      <c r="M688" s="70">
        <f t="shared" ref="M688:M751" si="64">IF(F688="Inicial  Prog No Escolariz",IF(K688="Rural 1",Q688*1.15,Q688*1.16),IF(AND(Q688&gt;=0,Q688&lt;=100),Q688+150,IF(AND(Q688&gt;=101.01,Q688&lt;=4391),Q688+140,IF(AND(Q688&gt;=4391.01,Q688&lt;=5160), Q688+130,IF(AND(Q688&gt;=5160.01,Q688&lt;=6911), Q688+110,IF(AND(Q688&gt;=6911.01,Q688&lt;=10080), Q688+90,IF(AND(Q688&gt;=1080.01,Q688&lt;=15582), Q688+85,IF(AND(Q688&gt;=15582.01,Q688&lt;=26000), Q688+80,IF(AND(Q688&gt;=26000.01, Q688&lt;=30000), Q688+50,IF(Q688&gt;=30000.01,Q688+40, "No ha ingresado datos válidos"))))))))))</f>
        <v>1976</v>
      </c>
      <c r="N688" s="67">
        <f t="shared" si="59"/>
        <v>106</v>
      </c>
      <c r="Q688" s="70">
        <f t="shared" si="60"/>
        <v>1836</v>
      </c>
      <c r="S688" s="70">
        <f t="shared" si="61"/>
        <v>140</v>
      </c>
      <c r="T688" s="67">
        <f>VLOOKUP(D688,Hoja1!$G$5:$K$961,5,FALSE)</f>
        <v>51</v>
      </c>
    </row>
    <row r="689" spans="1:20" s="67" customFormat="1">
      <c r="A689" s="66">
        <v>107</v>
      </c>
      <c r="B689" s="67" t="s">
        <v>449</v>
      </c>
      <c r="C689" s="67" t="s">
        <v>450</v>
      </c>
      <c r="D689" s="72" t="s">
        <v>1479</v>
      </c>
      <c r="E689" s="69" t="s">
        <v>2067</v>
      </c>
      <c r="F689" s="67" t="s">
        <v>1349</v>
      </c>
      <c r="G689" s="67" t="s">
        <v>204</v>
      </c>
      <c r="H689" s="67" t="s">
        <v>205</v>
      </c>
      <c r="I689" s="67">
        <v>172</v>
      </c>
      <c r="J689" s="67" t="str">
        <f t="shared" si="58"/>
        <v>HUATA</v>
      </c>
      <c r="K689" s="67" t="s">
        <v>2174</v>
      </c>
      <c r="L689" s="67" t="str">
        <f>+VLOOKUP(D689,[2]Instituciones!$A$2:$G$1009,7,FALSE)</f>
        <v>Rural</v>
      </c>
      <c r="M689" s="70">
        <f t="shared" si="64"/>
        <v>5290</v>
      </c>
      <c r="N689" s="67">
        <f t="shared" si="59"/>
        <v>107</v>
      </c>
      <c r="Q689" s="70">
        <f t="shared" si="60"/>
        <v>5160</v>
      </c>
      <c r="S689" s="70">
        <f t="shared" si="61"/>
        <v>130</v>
      </c>
      <c r="T689" s="67">
        <f>VLOOKUP(D689,Hoja1!$G$5:$K$961,5,FALSE)</f>
        <v>172</v>
      </c>
    </row>
    <row r="690" spans="1:20" s="67" customFormat="1">
      <c r="A690" s="66">
        <v>108</v>
      </c>
      <c r="B690" s="67" t="s">
        <v>449</v>
      </c>
      <c r="C690" s="67" t="s">
        <v>604</v>
      </c>
      <c r="D690" s="72" t="s">
        <v>1480</v>
      </c>
      <c r="E690" s="69" t="s">
        <v>2068</v>
      </c>
      <c r="F690" s="67" t="s">
        <v>1349</v>
      </c>
      <c r="G690" s="67" t="s">
        <v>204</v>
      </c>
      <c r="H690" s="67" t="s">
        <v>205</v>
      </c>
      <c r="I690" s="67">
        <v>49</v>
      </c>
      <c r="J690" s="67" t="str">
        <f t="shared" si="58"/>
        <v>HUATA</v>
      </c>
      <c r="K690" s="67" t="s">
        <v>2173</v>
      </c>
      <c r="L690" s="67" t="str">
        <f>+VLOOKUP(D690,[2]Instituciones!$A$2:$G$1009,7,FALSE)</f>
        <v>Rural</v>
      </c>
      <c r="M690" s="70">
        <f t="shared" si="64"/>
        <v>2198</v>
      </c>
      <c r="N690" s="67">
        <f t="shared" si="59"/>
        <v>108</v>
      </c>
      <c r="Q690" s="70">
        <f t="shared" si="60"/>
        <v>2058</v>
      </c>
      <c r="S690" s="70">
        <f t="shared" si="61"/>
        <v>140</v>
      </c>
      <c r="T690" s="67">
        <f>VLOOKUP(D690,Hoja1!$G$5:$K$961,5,FALSE)</f>
        <v>49</v>
      </c>
    </row>
    <row r="691" spans="1:20" s="67" customFormat="1">
      <c r="A691" s="66">
        <v>109</v>
      </c>
      <c r="B691" s="67" t="s">
        <v>449</v>
      </c>
      <c r="C691" s="67" t="s">
        <v>452</v>
      </c>
      <c r="D691" s="72" t="s">
        <v>1485</v>
      </c>
      <c r="E691" s="69" t="s">
        <v>1486</v>
      </c>
      <c r="F691" s="67" t="s">
        <v>1349</v>
      </c>
      <c r="G691" s="67" t="s">
        <v>204</v>
      </c>
      <c r="H691" s="67" t="s">
        <v>205</v>
      </c>
      <c r="I691" s="67">
        <v>4</v>
      </c>
      <c r="J691" s="67" t="str">
        <f t="shared" si="58"/>
        <v>HUATA</v>
      </c>
      <c r="K691" s="67" t="s">
        <v>206</v>
      </c>
      <c r="L691" s="67" t="str">
        <f>+VLOOKUP(D691,[2]Instituciones!$A$2:$G$1009,7,FALSE)</f>
        <v>Rural</v>
      </c>
      <c r="M691" s="70">
        <f t="shared" si="64"/>
        <v>284</v>
      </c>
      <c r="N691" s="67">
        <f t="shared" si="59"/>
        <v>109</v>
      </c>
      <c r="Q691" s="70">
        <f t="shared" si="60"/>
        <v>144</v>
      </c>
      <c r="S691" s="70">
        <f t="shared" si="61"/>
        <v>140</v>
      </c>
      <c r="T691" s="67">
        <f>VLOOKUP(D691,Hoja1!$G$5:$K$961,5,FALSE)</f>
        <v>4</v>
      </c>
    </row>
    <row r="692" spans="1:20" s="67" customFormat="1">
      <c r="A692" s="66">
        <v>110</v>
      </c>
      <c r="B692" s="67" t="s">
        <v>449</v>
      </c>
      <c r="C692" s="67" t="s">
        <v>460</v>
      </c>
      <c r="D692" s="72" t="s">
        <v>1481</v>
      </c>
      <c r="E692" s="69" t="s">
        <v>2069</v>
      </c>
      <c r="F692" s="67" t="s">
        <v>1349</v>
      </c>
      <c r="G692" s="67" t="s">
        <v>204</v>
      </c>
      <c r="H692" s="67" t="s">
        <v>205</v>
      </c>
      <c r="I692" s="67">
        <v>38</v>
      </c>
      <c r="J692" s="67" t="str">
        <f t="shared" si="58"/>
        <v>HUATA</v>
      </c>
      <c r="K692" s="67" t="s">
        <v>206</v>
      </c>
      <c r="L692" s="67" t="str">
        <f>+VLOOKUP(D692,[2]Instituciones!$A$2:$G$1009,7,FALSE)</f>
        <v>Rural</v>
      </c>
      <c r="M692" s="70">
        <f t="shared" si="64"/>
        <v>1508</v>
      </c>
      <c r="N692" s="67">
        <f t="shared" si="59"/>
        <v>110</v>
      </c>
      <c r="Q692" s="70">
        <f t="shared" si="60"/>
        <v>1368</v>
      </c>
      <c r="S692" s="70">
        <f t="shared" si="61"/>
        <v>140</v>
      </c>
      <c r="T692" s="67">
        <f>VLOOKUP(D692,Hoja1!$G$5:$K$961,5,FALSE)</f>
        <v>38</v>
      </c>
    </row>
    <row r="693" spans="1:20" s="67" customFormat="1">
      <c r="A693" s="66">
        <v>111</v>
      </c>
      <c r="B693" s="67" t="s">
        <v>449</v>
      </c>
      <c r="C693" s="67" t="s">
        <v>457</v>
      </c>
      <c r="D693" s="72" t="s">
        <v>1482</v>
      </c>
      <c r="E693" s="69" t="s">
        <v>2070</v>
      </c>
      <c r="F693" s="67" t="s">
        <v>1349</v>
      </c>
      <c r="G693" s="67" t="s">
        <v>204</v>
      </c>
      <c r="H693" s="67" t="s">
        <v>205</v>
      </c>
      <c r="I693" s="67">
        <v>10</v>
      </c>
      <c r="J693" s="67" t="str">
        <f t="shared" si="58"/>
        <v>HUATA</v>
      </c>
      <c r="K693" s="67" t="s">
        <v>206</v>
      </c>
      <c r="L693" s="67" t="str">
        <f>+VLOOKUP(D693,[2]Instituciones!$A$2:$G$1009,7,FALSE)</f>
        <v>Rural</v>
      </c>
      <c r="M693" s="70">
        <f t="shared" si="64"/>
        <v>500</v>
      </c>
      <c r="N693" s="67">
        <f t="shared" si="59"/>
        <v>111</v>
      </c>
      <c r="Q693" s="70">
        <f t="shared" si="60"/>
        <v>360</v>
      </c>
      <c r="S693" s="70">
        <f t="shared" si="61"/>
        <v>140</v>
      </c>
      <c r="T693" s="67">
        <f>VLOOKUP(D693,Hoja1!$G$5:$K$961,5,FALSE)</f>
        <v>10</v>
      </c>
    </row>
    <row r="694" spans="1:20" s="67" customFormat="1">
      <c r="A694" s="66">
        <v>112</v>
      </c>
      <c r="B694" s="67" t="s">
        <v>175</v>
      </c>
      <c r="C694" s="67" t="s">
        <v>175</v>
      </c>
      <c r="D694" s="72" t="s">
        <v>1487</v>
      </c>
      <c r="E694" s="69" t="s">
        <v>2071</v>
      </c>
      <c r="F694" s="67" t="s">
        <v>1349</v>
      </c>
      <c r="G694" s="67" t="s">
        <v>204</v>
      </c>
      <c r="H694" s="67" t="s">
        <v>205</v>
      </c>
      <c r="I694" s="67">
        <v>355</v>
      </c>
      <c r="J694" s="67" t="str">
        <f t="shared" si="58"/>
        <v>MAÑAZO</v>
      </c>
      <c r="K694" s="67" t="s">
        <v>2173</v>
      </c>
      <c r="L694" s="67" t="str">
        <f>+VLOOKUP(D694,[2]Instituciones!$A$2:$G$1009,7,FALSE)</f>
        <v>Urbana</v>
      </c>
      <c r="M694" s="70">
        <f t="shared" si="64"/>
        <v>14995</v>
      </c>
      <c r="N694" s="67">
        <f t="shared" si="59"/>
        <v>112</v>
      </c>
      <c r="Q694" s="70">
        <f t="shared" si="60"/>
        <v>14910</v>
      </c>
      <c r="S694" s="70">
        <f t="shared" si="61"/>
        <v>85</v>
      </c>
      <c r="T694" s="67">
        <f>VLOOKUP(D694,Hoja1!$G$5:$K$961,5,FALSE)</f>
        <v>355</v>
      </c>
    </row>
    <row r="695" spans="1:20" s="67" customFormat="1">
      <c r="A695" s="66">
        <v>113</v>
      </c>
      <c r="B695" s="67" t="s">
        <v>175</v>
      </c>
      <c r="C695" s="67" t="s">
        <v>468</v>
      </c>
      <c r="D695" s="72" t="s">
        <v>1488</v>
      </c>
      <c r="E695" s="69" t="s">
        <v>2072</v>
      </c>
      <c r="F695" s="67" t="s">
        <v>1349</v>
      </c>
      <c r="G695" s="67" t="s">
        <v>204</v>
      </c>
      <c r="H695" s="67" t="s">
        <v>205</v>
      </c>
      <c r="I695" s="67">
        <v>90</v>
      </c>
      <c r="J695" s="67" t="str">
        <f t="shared" si="58"/>
        <v>MAÑAZO</v>
      </c>
      <c r="K695" s="67" t="s">
        <v>206</v>
      </c>
      <c r="L695" s="67" t="str">
        <f>+VLOOKUP(D695,[2]Instituciones!$A$2:$G$1009,7,FALSE)</f>
        <v>Rural</v>
      </c>
      <c r="M695" s="70">
        <f t="shared" si="64"/>
        <v>3380</v>
      </c>
      <c r="N695" s="67">
        <f t="shared" si="59"/>
        <v>113</v>
      </c>
      <c r="Q695" s="70">
        <f t="shared" si="60"/>
        <v>3240</v>
      </c>
      <c r="S695" s="70">
        <f t="shared" si="61"/>
        <v>140</v>
      </c>
      <c r="T695" s="67">
        <f>VLOOKUP(D695,Hoja1!$G$5:$K$961,5,FALSE)</f>
        <v>90</v>
      </c>
    </row>
    <row r="696" spans="1:20" s="67" customFormat="1">
      <c r="A696" s="66">
        <v>114</v>
      </c>
      <c r="B696" s="67" t="s">
        <v>175</v>
      </c>
      <c r="C696" s="67" t="s">
        <v>1489</v>
      </c>
      <c r="D696" s="72" t="s">
        <v>1490</v>
      </c>
      <c r="E696" s="69" t="s">
        <v>2073</v>
      </c>
      <c r="F696" s="67" t="s">
        <v>1349</v>
      </c>
      <c r="G696" s="67" t="s">
        <v>204</v>
      </c>
      <c r="H696" s="67" t="s">
        <v>205</v>
      </c>
      <c r="I696" s="67">
        <v>3</v>
      </c>
      <c r="J696" s="67" t="str">
        <f t="shared" si="58"/>
        <v>MAÑAZO</v>
      </c>
      <c r="K696" s="67" t="s">
        <v>2173</v>
      </c>
      <c r="L696" s="67" t="str">
        <f>+VLOOKUP(D696,[2]Instituciones!$A$2:$G$1009,7,FALSE)</f>
        <v>Rural</v>
      </c>
      <c r="M696" s="70">
        <f t="shared" si="64"/>
        <v>266</v>
      </c>
      <c r="N696" s="67">
        <f t="shared" si="59"/>
        <v>114</v>
      </c>
      <c r="Q696" s="70">
        <f t="shared" si="60"/>
        <v>126</v>
      </c>
      <c r="S696" s="70">
        <f t="shared" si="61"/>
        <v>140</v>
      </c>
      <c r="T696" s="67">
        <f>VLOOKUP(D696,Hoja1!$G$5:$K$961,5,FALSE)</f>
        <v>3</v>
      </c>
    </row>
    <row r="697" spans="1:20" s="67" customFormat="1">
      <c r="A697" s="66">
        <v>115</v>
      </c>
      <c r="B697" s="67" t="s">
        <v>175</v>
      </c>
      <c r="C697" s="67" t="s">
        <v>466</v>
      </c>
      <c r="D697" s="72" t="s">
        <v>1491</v>
      </c>
      <c r="E697" s="69" t="s">
        <v>2074</v>
      </c>
      <c r="F697" s="67" t="s">
        <v>1349</v>
      </c>
      <c r="G697" s="67" t="s">
        <v>204</v>
      </c>
      <c r="H697" s="67" t="s">
        <v>205</v>
      </c>
      <c r="I697" s="67">
        <v>29</v>
      </c>
      <c r="J697" s="67" t="str">
        <f t="shared" si="58"/>
        <v>MAÑAZO</v>
      </c>
      <c r="K697" s="67" t="s">
        <v>206</v>
      </c>
      <c r="L697" s="67" t="str">
        <f>+VLOOKUP(D697,[2]Instituciones!$A$2:$G$1009,7,FALSE)</f>
        <v>Rural</v>
      </c>
      <c r="M697" s="70">
        <f t="shared" si="64"/>
        <v>1184</v>
      </c>
      <c r="N697" s="67">
        <f t="shared" si="59"/>
        <v>115</v>
      </c>
      <c r="Q697" s="70">
        <f t="shared" si="60"/>
        <v>1044</v>
      </c>
      <c r="S697" s="70">
        <f t="shared" si="61"/>
        <v>140</v>
      </c>
      <c r="T697" s="67">
        <f>VLOOKUP(D697,Hoja1!$G$5:$K$961,5,FALSE)</f>
        <v>29</v>
      </c>
    </row>
    <row r="698" spans="1:20" s="67" customFormat="1">
      <c r="A698" s="66">
        <v>116</v>
      </c>
      <c r="B698" s="67" t="s">
        <v>175</v>
      </c>
      <c r="C698" s="67" t="s">
        <v>1492</v>
      </c>
      <c r="D698" s="72" t="s">
        <v>1493</v>
      </c>
      <c r="E698" s="69" t="s">
        <v>2075</v>
      </c>
      <c r="F698" s="67" t="s">
        <v>1349</v>
      </c>
      <c r="G698" s="67" t="s">
        <v>204</v>
      </c>
      <c r="H698" s="67" t="s">
        <v>205</v>
      </c>
      <c r="I698" s="67">
        <v>3</v>
      </c>
      <c r="J698" s="67" t="str">
        <f t="shared" si="58"/>
        <v>MAÑAZO</v>
      </c>
      <c r="K698" s="67" t="s">
        <v>2173</v>
      </c>
      <c r="L698" s="67" t="str">
        <f>+VLOOKUP(D698,[2]Instituciones!$A$2:$G$1009,7,FALSE)</f>
        <v>Rural</v>
      </c>
      <c r="M698" s="70">
        <f t="shared" si="64"/>
        <v>266</v>
      </c>
      <c r="N698" s="67">
        <f t="shared" si="59"/>
        <v>116</v>
      </c>
      <c r="Q698" s="70">
        <f t="shared" si="60"/>
        <v>126</v>
      </c>
      <c r="S698" s="70">
        <f t="shared" si="61"/>
        <v>140</v>
      </c>
      <c r="T698" s="67">
        <f>VLOOKUP(D698,Hoja1!$G$5:$K$961,5,FALSE)</f>
        <v>3</v>
      </c>
    </row>
    <row r="699" spans="1:20" s="67" customFormat="1">
      <c r="A699" s="66">
        <v>117</v>
      </c>
      <c r="B699" s="67" t="s">
        <v>175</v>
      </c>
      <c r="C699" s="67" t="s">
        <v>986</v>
      </c>
      <c r="D699" s="72" t="s">
        <v>1494</v>
      </c>
      <c r="E699" s="69" t="s">
        <v>2076</v>
      </c>
      <c r="F699" s="67" t="s">
        <v>1349</v>
      </c>
      <c r="G699" s="67" t="s">
        <v>204</v>
      </c>
      <c r="H699" s="67" t="s">
        <v>205</v>
      </c>
      <c r="I699" s="67">
        <v>8</v>
      </c>
      <c r="J699" s="67" t="str">
        <f t="shared" si="58"/>
        <v>MAÑAZO</v>
      </c>
      <c r="K699" s="67" t="s">
        <v>206</v>
      </c>
      <c r="L699" s="67" t="str">
        <f>+VLOOKUP(D699,[2]Instituciones!$A$2:$G$1009,7,FALSE)</f>
        <v>Rural</v>
      </c>
      <c r="M699" s="70">
        <f t="shared" si="64"/>
        <v>428</v>
      </c>
      <c r="N699" s="67">
        <f t="shared" si="59"/>
        <v>117</v>
      </c>
      <c r="Q699" s="70">
        <f t="shared" si="60"/>
        <v>288</v>
      </c>
      <c r="S699" s="70">
        <f t="shared" si="61"/>
        <v>140</v>
      </c>
      <c r="T699" s="67">
        <f>VLOOKUP(D699,Hoja1!$G$5:$K$961,5,FALSE)</f>
        <v>8</v>
      </c>
    </row>
    <row r="700" spans="1:20" s="67" customFormat="1">
      <c r="A700" s="66">
        <v>118</v>
      </c>
      <c r="B700" s="67" t="s">
        <v>175</v>
      </c>
      <c r="C700" s="67" t="s">
        <v>1495</v>
      </c>
      <c r="D700" s="72" t="s">
        <v>1496</v>
      </c>
      <c r="E700" s="69" t="s">
        <v>2077</v>
      </c>
      <c r="F700" s="67" t="s">
        <v>1349</v>
      </c>
      <c r="G700" s="67" t="s">
        <v>204</v>
      </c>
      <c r="H700" s="67" t="s">
        <v>205</v>
      </c>
      <c r="I700" s="67">
        <v>3</v>
      </c>
      <c r="J700" s="67" t="str">
        <f t="shared" si="58"/>
        <v>MAÑAZO</v>
      </c>
      <c r="K700" s="67" t="s">
        <v>2173</v>
      </c>
      <c r="L700" s="67" t="str">
        <f>+VLOOKUP(D700,[2]Instituciones!$A$2:$G$1009,7,FALSE)</f>
        <v>Rural</v>
      </c>
      <c r="M700" s="70">
        <f t="shared" si="64"/>
        <v>266</v>
      </c>
      <c r="N700" s="67">
        <f t="shared" si="59"/>
        <v>118</v>
      </c>
      <c r="Q700" s="70">
        <f t="shared" si="60"/>
        <v>126</v>
      </c>
      <c r="S700" s="70">
        <f t="shared" si="61"/>
        <v>140</v>
      </c>
      <c r="T700" s="67">
        <f>VLOOKUP(D700,Hoja1!$G$5:$K$961,5,FALSE)</f>
        <v>3</v>
      </c>
    </row>
    <row r="701" spans="1:20" s="67" customFormat="1">
      <c r="A701" s="66">
        <v>119</v>
      </c>
      <c r="B701" s="67" t="s">
        <v>175</v>
      </c>
      <c r="C701" s="67" t="s">
        <v>1497</v>
      </c>
      <c r="D701" s="72" t="s">
        <v>1498</v>
      </c>
      <c r="E701" s="69" t="s">
        <v>2078</v>
      </c>
      <c r="F701" s="67" t="s">
        <v>1349</v>
      </c>
      <c r="G701" s="67" t="s">
        <v>204</v>
      </c>
      <c r="H701" s="67" t="s">
        <v>205</v>
      </c>
      <c r="I701" s="67">
        <v>8</v>
      </c>
      <c r="J701" s="67" t="str">
        <f t="shared" si="58"/>
        <v>MAÑAZO</v>
      </c>
      <c r="K701" s="67" t="s">
        <v>2173</v>
      </c>
      <c r="L701" s="67" t="str">
        <f>+VLOOKUP(D701,[2]Instituciones!$A$2:$G$1009,7,FALSE)</f>
        <v>Rural</v>
      </c>
      <c r="M701" s="70">
        <f t="shared" si="64"/>
        <v>476</v>
      </c>
      <c r="N701" s="67">
        <f t="shared" si="59"/>
        <v>119</v>
      </c>
      <c r="Q701" s="70">
        <f t="shared" si="60"/>
        <v>336</v>
      </c>
      <c r="S701" s="70">
        <f t="shared" si="61"/>
        <v>140</v>
      </c>
      <c r="T701" s="67">
        <f>VLOOKUP(D701,Hoja1!$G$5:$K$961,5,FALSE)</f>
        <v>8</v>
      </c>
    </row>
    <row r="702" spans="1:20" s="67" customFormat="1">
      <c r="A702" s="66">
        <v>120</v>
      </c>
      <c r="B702" s="67" t="s">
        <v>175</v>
      </c>
      <c r="C702" s="67" t="s">
        <v>464</v>
      </c>
      <c r="D702" s="72" t="s">
        <v>1499</v>
      </c>
      <c r="E702" s="69" t="s">
        <v>2079</v>
      </c>
      <c r="F702" s="67" t="s">
        <v>1349</v>
      </c>
      <c r="G702" s="67" t="s">
        <v>204</v>
      </c>
      <c r="H702" s="67" t="s">
        <v>205</v>
      </c>
      <c r="I702" s="67">
        <v>16</v>
      </c>
      <c r="J702" s="67" t="str">
        <f t="shared" si="58"/>
        <v>MAÑAZO</v>
      </c>
      <c r="K702" s="67" t="s">
        <v>2173</v>
      </c>
      <c r="L702" s="67" t="str">
        <f>+VLOOKUP(D702,[2]Instituciones!$A$2:$G$1009,7,FALSE)</f>
        <v>Rural</v>
      </c>
      <c r="M702" s="70">
        <f t="shared" si="64"/>
        <v>812</v>
      </c>
      <c r="N702" s="67">
        <f t="shared" si="59"/>
        <v>120</v>
      </c>
      <c r="Q702" s="70">
        <f t="shared" si="60"/>
        <v>672</v>
      </c>
      <c r="S702" s="70">
        <f t="shared" si="61"/>
        <v>140</v>
      </c>
      <c r="T702" s="67">
        <f>VLOOKUP(D702,Hoja1!$G$5:$K$961,5,FALSE)</f>
        <v>16</v>
      </c>
    </row>
    <row r="703" spans="1:20" s="67" customFormat="1">
      <c r="A703" s="66">
        <v>121</v>
      </c>
      <c r="B703" s="67" t="s">
        <v>479</v>
      </c>
      <c r="C703" s="67" t="s">
        <v>479</v>
      </c>
      <c r="D703" s="72" t="s">
        <v>1500</v>
      </c>
      <c r="E703" s="69" t="s">
        <v>2080</v>
      </c>
      <c r="F703" s="67" t="s">
        <v>1349</v>
      </c>
      <c r="G703" s="67" t="s">
        <v>204</v>
      </c>
      <c r="H703" s="67" t="s">
        <v>205</v>
      </c>
      <c r="I703" s="67">
        <v>124</v>
      </c>
      <c r="J703" s="67" t="str">
        <f t="shared" si="58"/>
        <v>PAUCARCOLLA</v>
      </c>
      <c r="K703" s="67" t="s">
        <v>2174</v>
      </c>
      <c r="L703" s="67" t="str">
        <f>+VLOOKUP(D703,[2]Instituciones!$A$2:$G$1009,7,FALSE)</f>
        <v>Rural</v>
      </c>
      <c r="M703" s="70">
        <f t="shared" si="64"/>
        <v>3860</v>
      </c>
      <c r="N703" s="67">
        <f t="shared" si="59"/>
        <v>121</v>
      </c>
      <c r="Q703" s="70">
        <f t="shared" si="60"/>
        <v>3720</v>
      </c>
      <c r="S703" s="70">
        <f t="shared" si="61"/>
        <v>140</v>
      </c>
      <c r="T703" s="67">
        <f>VLOOKUP(D703,Hoja1!$G$5:$K$961,5,FALSE)</f>
        <v>124</v>
      </c>
    </row>
    <row r="704" spans="1:20" s="67" customFormat="1">
      <c r="A704" s="66">
        <v>122</v>
      </c>
      <c r="B704" s="67" t="s">
        <v>479</v>
      </c>
      <c r="C704" s="67" t="s">
        <v>480</v>
      </c>
      <c r="D704" s="72" t="s">
        <v>1501</v>
      </c>
      <c r="E704" s="69" t="s">
        <v>2081</v>
      </c>
      <c r="F704" s="67" t="s">
        <v>1349</v>
      </c>
      <c r="G704" s="67" t="s">
        <v>204</v>
      </c>
      <c r="H704" s="67" t="s">
        <v>205</v>
      </c>
      <c r="I704" s="67">
        <v>45</v>
      </c>
      <c r="J704" s="67" t="str">
        <f t="shared" si="58"/>
        <v>PAUCARCOLLA</v>
      </c>
      <c r="K704" s="67" t="s">
        <v>2174</v>
      </c>
      <c r="L704" s="67" t="str">
        <f>+VLOOKUP(D704,[2]Instituciones!$A$2:$G$1009,7,FALSE)</f>
        <v>Rural</v>
      </c>
      <c r="M704" s="70">
        <f t="shared" si="64"/>
        <v>1490</v>
      </c>
      <c r="N704" s="67">
        <f t="shared" si="59"/>
        <v>122</v>
      </c>
      <c r="Q704" s="70">
        <f t="shared" si="60"/>
        <v>1350</v>
      </c>
      <c r="S704" s="70">
        <f t="shared" si="61"/>
        <v>140</v>
      </c>
      <c r="T704" s="67">
        <f>VLOOKUP(D704,Hoja1!$G$5:$K$961,5,FALSE)</f>
        <v>45</v>
      </c>
    </row>
    <row r="705" spans="1:20" s="67" customFormat="1">
      <c r="A705" s="66">
        <v>123</v>
      </c>
      <c r="B705" s="67" t="s">
        <v>479</v>
      </c>
      <c r="C705" s="67" t="s">
        <v>498</v>
      </c>
      <c r="D705" s="72" t="s">
        <v>1502</v>
      </c>
      <c r="E705" s="69" t="s">
        <v>2082</v>
      </c>
      <c r="F705" s="67" t="s">
        <v>1349</v>
      </c>
      <c r="G705" s="67" t="s">
        <v>204</v>
      </c>
      <c r="H705" s="67" t="s">
        <v>205</v>
      </c>
      <c r="I705" s="67">
        <v>8</v>
      </c>
      <c r="J705" s="67" t="str">
        <f t="shared" si="58"/>
        <v>PAUCARCOLLA</v>
      </c>
      <c r="K705" s="67" t="s">
        <v>206</v>
      </c>
      <c r="L705" s="67" t="str">
        <f>+VLOOKUP(D705,[2]Instituciones!$A$2:$G$1009,7,FALSE)</f>
        <v>Rural</v>
      </c>
      <c r="M705" s="70">
        <f t="shared" si="64"/>
        <v>428</v>
      </c>
      <c r="N705" s="67">
        <f t="shared" si="59"/>
        <v>123</v>
      </c>
      <c r="Q705" s="70">
        <f t="shared" si="60"/>
        <v>288</v>
      </c>
      <c r="S705" s="70">
        <f t="shared" si="61"/>
        <v>140</v>
      </c>
      <c r="T705" s="67">
        <f>VLOOKUP(D705,Hoja1!$G$5:$K$961,5,FALSE)</f>
        <v>8</v>
      </c>
    </row>
    <row r="706" spans="1:20" s="67" customFormat="1">
      <c r="A706" s="66">
        <v>124</v>
      </c>
      <c r="B706" s="67" t="s">
        <v>479</v>
      </c>
      <c r="C706" s="67" t="s">
        <v>492</v>
      </c>
      <c r="D706" s="72" t="s">
        <v>1503</v>
      </c>
      <c r="E706" s="69" t="s">
        <v>2083</v>
      </c>
      <c r="F706" s="67" t="s">
        <v>1349</v>
      </c>
      <c r="G706" s="67" t="s">
        <v>204</v>
      </c>
      <c r="H706" s="67" t="s">
        <v>205</v>
      </c>
      <c r="I706" s="67">
        <v>9</v>
      </c>
      <c r="J706" s="67" t="str">
        <f t="shared" si="58"/>
        <v>PAUCARCOLLA</v>
      </c>
      <c r="K706" s="67" t="s">
        <v>206</v>
      </c>
      <c r="L706" s="67" t="str">
        <f>+VLOOKUP(D706,[2]Instituciones!$A$2:$G$1009,7,FALSE)</f>
        <v>Rural</v>
      </c>
      <c r="M706" s="70">
        <f t="shared" si="64"/>
        <v>464</v>
      </c>
      <c r="N706" s="67">
        <f t="shared" si="59"/>
        <v>124</v>
      </c>
      <c r="Q706" s="70">
        <f t="shared" si="60"/>
        <v>324</v>
      </c>
      <c r="S706" s="70">
        <f t="shared" si="61"/>
        <v>140</v>
      </c>
      <c r="T706" s="67">
        <f>VLOOKUP(D706,Hoja1!$G$5:$K$961,5,FALSE)</f>
        <v>9</v>
      </c>
    </row>
    <row r="707" spans="1:20" s="67" customFormat="1">
      <c r="A707" s="66">
        <v>125</v>
      </c>
      <c r="B707" s="67" t="s">
        <v>479</v>
      </c>
      <c r="C707" s="67" t="s">
        <v>601</v>
      </c>
      <c r="D707" s="72" t="s">
        <v>1504</v>
      </c>
      <c r="E707" s="69" t="s">
        <v>2084</v>
      </c>
      <c r="F707" s="67" t="s">
        <v>1349</v>
      </c>
      <c r="G707" s="67" t="s">
        <v>204</v>
      </c>
      <c r="H707" s="67" t="s">
        <v>205</v>
      </c>
      <c r="I707" s="67">
        <v>3</v>
      </c>
      <c r="J707" s="67" t="str">
        <f t="shared" ref="J707:J770" si="65">+B707</f>
        <v>PAUCARCOLLA</v>
      </c>
      <c r="K707" s="67" t="s">
        <v>206</v>
      </c>
      <c r="L707" s="67" t="str">
        <f>+VLOOKUP(D707,[2]Instituciones!$A$2:$G$1009,7,FALSE)</f>
        <v>Rural</v>
      </c>
      <c r="M707" s="70">
        <f t="shared" si="64"/>
        <v>248</v>
      </c>
      <c r="N707" s="67">
        <f t="shared" ref="N707:N770" si="66">+A707</f>
        <v>125</v>
      </c>
      <c r="Q707" s="70">
        <f t="shared" ref="Q707:Q770" si="67">+IF(K707="Rural",I707*2*12,IF(K707="Rural 1",I707*3.5*12,IF(K707="Rural 2",I707*3*12,IF(K707="Rural 3",I707*2.5*12,IF(K707="Urbana",I707*1.3*12,IF(K707="Urbana 1",I707*1.4*12,0))))))</f>
        <v>108</v>
      </c>
      <c r="S707" s="70">
        <f t="shared" ref="S707:S770" si="68">+M707-Q707</f>
        <v>140</v>
      </c>
      <c r="T707" s="67">
        <f>VLOOKUP(D707,Hoja1!$G$5:$K$961,5,FALSE)</f>
        <v>3</v>
      </c>
    </row>
    <row r="708" spans="1:20" s="67" customFormat="1">
      <c r="A708" s="66">
        <v>126</v>
      </c>
      <c r="B708" s="67" t="s">
        <v>479</v>
      </c>
      <c r="C708" s="67" t="s">
        <v>483</v>
      </c>
      <c r="D708" s="72" t="s">
        <v>1505</v>
      </c>
      <c r="E708" s="69" t="s">
        <v>2085</v>
      </c>
      <c r="F708" s="67" t="s">
        <v>1349</v>
      </c>
      <c r="G708" s="67" t="s">
        <v>204</v>
      </c>
      <c r="H708" s="67" t="s">
        <v>205</v>
      </c>
      <c r="I708" s="67">
        <v>85</v>
      </c>
      <c r="J708" s="67" t="str">
        <f t="shared" si="65"/>
        <v>PAUCARCOLLA</v>
      </c>
      <c r="K708" s="67" t="s">
        <v>2174</v>
      </c>
      <c r="L708" s="67" t="str">
        <f>+VLOOKUP(D708,[2]Instituciones!$A$2:$G$1009,7,FALSE)</f>
        <v>Rural</v>
      </c>
      <c r="M708" s="70">
        <f t="shared" si="64"/>
        <v>2690</v>
      </c>
      <c r="N708" s="67">
        <f t="shared" si="66"/>
        <v>126</v>
      </c>
      <c r="Q708" s="70">
        <f t="shared" si="67"/>
        <v>2550</v>
      </c>
      <c r="S708" s="70">
        <f t="shared" si="68"/>
        <v>140</v>
      </c>
      <c r="T708" s="67">
        <f>VLOOKUP(D708,Hoja1!$G$5:$K$961,5,FALSE)</f>
        <v>85</v>
      </c>
    </row>
    <row r="709" spans="1:20" s="67" customFormat="1">
      <c r="A709" s="66">
        <v>127</v>
      </c>
      <c r="B709" s="67" t="s">
        <v>501</v>
      </c>
      <c r="C709" s="67" t="s">
        <v>502</v>
      </c>
      <c r="D709" s="72" t="s">
        <v>1506</v>
      </c>
      <c r="E709" s="69" t="s">
        <v>2086</v>
      </c>
      <c r="F709" s="67" t="s">
        <v>1349</v>
      </c>
      <c r="G709" s="67" t="s">
        <v>204</v>
      </c>
      <c r="H709" s="67" t="s">
        <v>205</v>
      </c>
      <c r="I709" s="67">
        <v>197</v>
      </c>
      <c r="J709" s="67" t="str">
        <f t="shared" si="65"/>
        <v>PICHACANI</v>
      </c>
      <c r="K709" s="67" t="s">
        <v>2174</v>
      </c>
      <c r="L709" s="67" t="str">
        <f>+VLOOKUP(D709,[2]Instituciones!$A$2:$G$1009,7,FALSE)</f>
        <v>Urbana</v>
      </c>
      <c r="M709" s="70">
        <f t="shared" si="64"/>
        <v>6020</v>
      </c>
      <c r="N709" s="67">
        <f t="shared" si="66"/>
        <v>127</v>
      </c>
      <c r="Q709" s="70">
        <f t="shared" si="67"/>
        <v>5910</v>
      </c>
      <c r="S709" s="70">
        <f t="shared" si="68"/>
        <v>110</v>
      </c>
      <c r="T709" s="67">
        <f>VLOOKUP(D709,Hoja1!$G$5:$K$961,5,FALSE)</f>
        <v>197</v>
      </c>
    </row>
    <row r="710" spans="1:20" s="67" customFormat="1">
      <c r="A710" s="66">
        <v>128</v>
      </c>
      <c r="B710" s="67" t="s">
        <v>501</v>
      </c>
      <c r="C710" s="67" t="s">
        <v>505</v>
      </c>
      <c r="D710" s="72" t="s">
        <v>1507</v>
      </c>
      <c r="E710" s="69" t="s">
        <v>2087</v>
      </c>
      <c r="F710" s="67" t="s">
        <v>1349</v>
      </c>
      <c r="G710" s="67" t="s">
        <v>204</v>
      </c>
      <c r="H710" s="67" t="s">
        <v>205</v>
      </c>
      <c r="I710" s="67">
        <v>35</v>
      </c>
      <c r="J710" s="67" t="str">
        <f t="shared" si="65"/>
        <v>PICHACANI</v>
      </c>
      <c r="K710" s="67" t="s">
        <v>206</v>
      </c>
      <c r="L710" s="67" t="str">
        <f>+VLOOKUP(D710,[2]Instituciones!$A$2:$G$1009,7,FALSE)</f>
        <v>Rural</v>
      </c>
      <c r="M710" s="70">
        <f t="shared" si="64"/>
        <v>1400</v>
      </c>
      <c r="N710" s="67">
        <f t="shared" si="66"/>
        <v>128</v>
      </c>
      <c r="Q710" s="70">
        <f t="shared" si="67"/>
        <v>1260</v>
      </c>
      <c r="S710" s="70">
        <f t="shared" si="68"/>
        <v>140</v>
      </c>
      <c r="T710" s="67">
        <f>VLOOKUP(D710,Hoja1!$G$5:$K$961,5,FALSE)</f>
        <v>35</v>
      </c>
    </row>
    <row r="711" spans="1:20" s="67" customFormat="1">
      <c r="A711" s="66">
        <v>129</v>
      </c>
      <c r="B711" s="67" t="s">
        <v>501</v>
      </c>
      <c r="C711" s="67" t="s">
        <v>513</v>
      </c>
      <c r="D711" s="72" t="s">
        <v>1508</v>
      </c>
      <c r="E711" s="69" t="s">
        <v>2088</v>
      </c>
      <c r="F711" s="67" t="s">
        <v>1349</v>
      </c>
      <c r="G711" s="67" t="s">
        <v>204</v>
      </c>
      <c r="H711" s="67" t="s">
        <v>205</v>
      </c>
      <c r="I711" s="67">
        <v>43</v>
      </c>
      <c r="J711" s="67" t="str">
        <f t="shared" si="65"/>
        <v>PICHACANI</v>
      </c>
      <c r="K711" s="67" t="s">
        <v>206</v>
      </c>
      <c r="L711" s="67" t="str">
        <f>+VLOOKUP(D711,[2]Instituciones!$A$2:$G$1009,7,FALSE)</f>
        <v>Rural</v>
      </c>
      <c r="M711" s="70">
        <f t="shared" si="64"/>
        <v>1688</v>
      </c>
      <c r="N711" s="67">
        <f t="shared" si="66"/>
        <v>129</v>
      </c>
      <c r="Q711" s="70">
        <f t="shared" si="67"/>
        <v>1548</v>
      </c>
      <c r="S711" s="70">
        <f t="shared" si="68"/>
        <v>140</v>
      </c>
      <c r="T711" s="67">
        <f>VLOOKUP(D711,Hoja1!$G$5:$K$961,5,FALSE)</f>
        <v>43</v>
      </c>
    </row>
    <row r="712" spans="1:20" s="67" customFormat="1">
      <c r="A712" s="66">
        <v>130</v>
      </c>
      <c r="B712" s="67" t="s">
        <v>501</v>
      </c>
      <c r="C712" s="67" t="s">
        <v>501</v>
      </c>
      <c r="D712" s="72" t="s">
        <v>1509</v>
      </c>
      <c r="E712" s="69" t="s">
        <v>2089</v>
      </c>
      <c r="F712" s="67" t="s">
        <v>1349</v>
      </c>
      <c r="G712" s="67" t="s">
        <v>204</v>
      </c>
      <c r="H712" s="67" t="s">
        <v>205</v>
      </c>
      <c r="I712" s="67">
        <v>23</v>
      </c>
      <c r="J712" s="67" t="str">
        <f t="shared" si="65"/>
        <v>PICHACANI</v>
      </c>
      <c r="K712" s="67" t="s">
        <v>206</v>
      </c>
      <c r="L712" s="67" t="str">
        <f>+VLOOKUP(D712,[2]Instituciones!$A$2:$G$1009,7,FALSE)</f>
        <v>Rural</v>
      </c>
      <c r="M712" s="70">
        <f t="shared" si="64"/>
        <v>968</v>
      </c>
      <c r="N712" s="67">
        <f t="shared" si="66"/>
        <v>130</v>
      </c>
      <c r="Q712" s="70">
        <f t="shared" si="67"/>
        <v>828</v>
      </c>
      <c r="S712" s="70">
        <f t="shared" si="68"/>
        <v>140</v>
      </c>
      <c r="T712" s="67">
        <f>VLOOKUP(D712,Hoja1!$G$5:$K$961,5,FALSE)</f>
        <v>23</v>
      </c>
    </row>
    <row r="713" spans="1:20" s="67" customFormat="1">
      <c r="A713" s="66">
        <v>131</v>
      </c>
      <c r="B713" s="67" t="s">
        <v>501</v>
      </c>
      <c r="C713" s="67" t="s">
        <v>1065</v>
      </c>
      <c r="D713" s="72" t="s">
        <v>1510</v>
      </c>
      <c r="E713" s="69" t="s">
        <v>2090</v>
      </c>
      <c r="F713" s="67" t="s">
        <v>1349</v>
      </c>
      <c r="G713" s="67" t="s">
        <v>204</v>
      </c>
      <c r="H713" s="67" t="s">
        <v>205</v>
      </c>
      <c r="I713" s="67">
        <v>22</v>
      </c>
      <c r="J713" s="67" t="str">
        <f t="shared" si="65"/>
        <v>PICHACANI</v>
      </c>
      <c r="K713" s="67" t="s">
        <v>206</v>
      </c>
      <c r="L713" s="67" t="str">
        <f>+VLOOKUP(D713,[2]Instituciones!$A$2:$G$1009,7,FALSE)</f>
        <v>Rural</v>
      </c>
      <c r="M713" s="70">
        <f t="shared" si="64"/>
        <v>932</v>
      </c>
      <c r="N713" s="67">
        <f t="shared" si="66"/>
        <v>131</v>
      </c>
      <c r="Q713" s="70">
        <f t="shared" si="67"/>
        <v>792</v>
      </c>
      <c r="S713" s="70">
        <f t="shared" si="68"/>
        <v>140</v>
      </c>
      <c r="T713" s="67">
        <f>VLOOKUP(D713,Hoja1!$G$5:$K$961,5,FALSE)</f>
        <v>22</v>
      </c>
    </row>
    <row r="714" spans="1:20" s="67" customFormat="1">
      <c r="A714" s="66">
        <v>132</v>
      </c>
      <c r="B714" s="67" t="s">
        <v>501</v>
      </c>
      <c r="C714" s="67" t="s">
        <v>1072</v>
      </c>
      <c r="D714" s="72" t="s">
        <v>1511</v>
      </c>
      <c r="E714" s="69" t="s">
        <v>2091</v>
      </c>
      <c r="F714" s="67" t="s">
        <v>1349</v>
      </c>
      <c r="G714" s="67" t="s">
        <v>204</v>
      </c>
      <c r="H714" s="67" t="s">
        <v>205</v>
      </c>
      <c r="I714" s="67">
        <v>2</v>
      </c>
      <c r="J714" s="67" t="str">
        <f t="shared" si="65"/>
        <v>PICHACANI</v>
      </c>
      <c r="K714" s="67" t="s">
        <v>206</v>
      </c>
      <c r="L714" s="67" t="str">
        <f>+VLOOKUP(D714,[2]Instituciones!$A$2:$G$1009,7,FALSE)</f>
        <v>Rural</v>
      </c>
      <c r="M714" s="70">
        <f t="shared" si="64"/>
        <v>222</v>
      </c>
      <c r="N714" s="67">
        <f t="shared" si="66"/>
        <v>132</v>
      </c>
      <c r="Q714" s="70">
        <f t="shared" si="67"/>
        <v>72</v>
      </c>
      <c r="S714" s="70">
        <f t="shared" si="68"/>
        <v>150</v>
      </c>
      <c r="T714" s="67">
        <f>VLOOKUP(D714,Hoja1!$G$5:$K$961,5,FALSE)</f>
        <v>2</v>
      </c>
    </row>
    <row r="715" spans="1:20" s="67" customFormat="1">
      <c r="A715" s="66">
        <v>133</v>
      </c>
      <c r="B715" s="67" t="s">
        <v>501</v>
      </c>
      <c r="C715" s="67" t="s">
        <v>1060</v>
      </c>
      <c r="D715" s="72" t="s">
        <v>1512</v>
      </c>
      <c r="E715" s="69" t="s">
        <v>2092</v>
      </c>
      <c r="F715" s="67" t="s">
        <v>1349</v>
      </c>
      <c r="G715" s="67" t="s">
        <v>204</v>
      </c>
      <c r="H715" s="67" t="s">
        <v>205</v>
      </c>
      <c r="I715" s="67">
        <v>11</v>
      </c>
      <c r="J715" s="67" t="str">
        <f t="shared" si="65"/>
        <v>PICHACANI</v>
      </c>
      <c r="K715" s="67" t="s">
        <v>206</v>
      </c>
      <c r="L715" s="67" t="str">
        <f>+VLOOKUP(D715,[2]Instituciones!$A$2:$G$1009,7,FALSE)</f>
        <v>Rural</v>
      </c>
      <c r="M715" s="70">
        <f t="shared" si="64"/>
        <v>536</v>
      </c>
      <c r="N715" s="67">
        <f t="shared" si="66"/>
        <v>133</v>
      </c>
      <c r="Q715" s="70">
        <f t="shared" si="67"/>
        <v>396</v>
      </c>
      <c r="S715" s="70">
        <f t="shared" si="68"/>
        <v>140</v>
      </c>
      <c r="T715" s="67">
        <f>VLOOKUP(D715,Hoja1!$G$5:$K$961,5,FALSE)</f>
        <v>11</v>
      </c>
    </row>
    <row r="716" spans="1:20" s="67" customFormat="1">
      <c r="A716" s="66">
        <v>134</v>
      </c>
      <c r="B716" s="67" t="s">
        <v>501</v>
      </c>
      <c r="C716" s="67" t="s">
        <v>507</v>
      </c>
      <c r="D716" s="72" t="s">
        <v>1513</v>
      </c>
      <c r="E716" s="69" t="s">
        <v>2093</v>
      </c>
      <c r="F716" s="67" t="s">
        <v>1349</v>
      </c>
      <c r="G716" s="67" t="s">
        <v>204</v>
      </c>
      <c r="H716" s="67" t="s">
        <v>205</v>
      </c>
      <c r="I716" s="67">
        <v>39</v>
      </c>
      <c r="J716" s="67" t="str">
        <f t="shared" si="65"/>
        <v>PICHACANI</v>
      </c>
      <c r="K716" s="67" t="s">
        <v>206</v>
      </c>
      <c r="L716" s="67" t="str">
        <f>+VLOOKUP(D716,[2]Instituciones!$A$2:$G$1009,7,FALSE)</f>
        <v>Rural</v>
      </c>
      <c r="M716" s="70">
        <f t="shared" si="64"/>
        <v>1544</v>
      </c>
      <c r="N716" s="67">
        <f t="shared" si="66"/>
        <v>134</v>
      </c>
      <c r="Q716" s="70">
        <f t="shared" si="67"/>
        <v>1404</v>
      </c>
      <c r="S716" s="70">
        <f t="shared" si="68"/>
        <v>140</v>
      </c>
      <c r="T716" s="67">
        <f>VLOOKUP(D716,Hoja1!$G$5:$K$961,5,FALSE)</f>
        <v>39</v>
      </c>
    </row>
    <row r="717" spans="1:20" s="67" customFormat="1">
      <c r="A717" s="66">
        <v>135</v>
      </c>
      <c r="B717" s="67" t="s">
        <v>501</v>
      </c>
      <c r="C717" s="67" t="s">
        <v>1514</v>
      </c>
      <c r="D717" s="72" t="s">
        <v>1515</v>
      </c>
      <c r="E717" s="69" t="s">
        <v>2094</v>
      </c>
      <c r="F717" s="67" t="s">
        <v>1349</v>
      </c>
      <c r="G717" s="67" t="s">
        <v>204</v>
      </c>
      <c r="H717" s="67" t="s">
        <v>205</v>
      </c>
      <c r="I717" s="67">
        <v>4</v>
      </c>
      <c r="J717" s="67" t="str">
        <f t="shared" si="65"/>
        <v>PICHACANI</v>
      </c>
      <c r="K717" s="67" t="s">
        <v>2173</v>
      </c>
      <c r="L717" s="67" t="str">
        <f>+VLOOKUP(D717,[2]Instituciones!$A$2:$G$1009,7,FALSE)</f>
        <v>Rural</v>
      </c>
      <c r="M717" s="70">
        <f t="shared" si="64"/>
        <v>308</v>
      </c>
      <c r="N717" s="67">
        <f t="shared" si="66"/>
        <v>135</v>
      </c>
      <c r="Q717" s="70">
        <f t="shared" si="67"/>
        <v>168</v>
      </c>
      <c r="S717" s="70">
        <f t="shared" si="68"/>
        <v>140</v>
      </c>
      <c r="T717" s="67">
        <f>VLOOKUP(D717,Hoja1!$G$5:$K$961,5,FALSE)</f>
        <v>4</v>
      </c>
    </row>
    <row r="718" spans="1:20" s="67" customFormat="1">
      <c r="A718" s="66">
        <v>136</v>
      </c>
      <c r="B718" s="67" t="s">
        <v>501</v>
      </c>
      <c r="C718" s="67" t="s">
        <v>274</v>
      </c>
      <c r="D718" s="72" t="s">
        <v>1516</v>
      </c>
      <c r="E718" s="69" t="s">
        <v>2095</v>
      </c>
      <c r="F718" s="67" t="s">
        <v>1349</v>
      </c>
      <c r="G718" s="67" t="s">
        <v>204</v>
      </c>
      <c r="H718" s="67" t="s">
        <v>205</v>
      </c>
      <c r="I718" s="67">
        <v>11</v>
      </c>
      <c r="J718" s="67" t="str">
        <f t="shared" si="65"/>
        <v>PICHACANI</v>
      </c>
      <c r="K718" s="67" t="s">
        <v>206</v>
      </c>
      <c r="L718" s="67" t="str">
        <f>+VLOOKUP(D718,[2]Instituciones!$A$2:$G$1009,7,FALSE)</f>
        <v>Rural</v>
      </c>
      <c r="M718" s="70">
        <f t="shared" si="64"/>
        <v>536</v>
      </c>
      <c r="N718" s="67">
        <f t="shared" si="66"/>
        <v>136</v>
      </c>
      <c r="Q718" s="70">
        <f t="shared" si="67"/>
        <v>396</v>
      </c>
      <c r="S718" s="70">
        <f t="shared" si="68"/>
        <v>140</v>
      </c>
      <c r="T718" s="67">
        <f>VLOOKUP(D718,Hoja1!$G$5:$K$961,5,FALSE)</f>
        <v>11</v>
      </c>
    </row>
    <row r="719" spans="1:20" s="67" customFormat="1">
      <c r="A719" s="66">
        <v>137</v>
      </c>
      <c r="B719" s="67" t="s">
        <v>501</v>
      </c>
      <c r="C719" s="67" t="s">
        <v>1048</v>
      </c>
      <c r="D719" s="72" t="s">
        <v>1517</v>
      </c>
      <c r="E719" s="69" t="s">
        <v>2019</v>
      </c>
      <c r="F719" s="67" t="s">
        <v>1349</v>
      </c>
      <c r="G719" s="67" t="s">
        <v>204</v>
      </c>
      <c r="H719" s="67" t="s">
        <v>205</v>
      </c>
      <c r="I719" s="67">
        <v>2</v>
      </c>
      <c r="J719" s="67" t="str">
        <f t="shared" si="65"/>
        <v>PICHACANI</v>
      </c>
      <c r="K719" s="67" t="s">
        <v>206</v>
      </c>
      <c r="L719" s="67" t="str">
        <f>+VLOOKUP(D719,[2]Instituciones!$A$2:$G$1009,7,FALSE)</f>
        <v>Rural</v>
      </c>
      <c r="M719" s="70">
        <f t="shared" si="64"/>
        <v>222</v>
      </c>
      <c r="N719" s="67">
        <f t="shared" si="66"/>
        <v>137</v>
      </c>
      <c r="Q719" s="70">
        <f t="shared" si="67"/>
        <v>72</v>
      </c>
      <c r="S719" s="70">
        <f t="shared" si="68"/>
        <v>150</v>
      </c>
      <c r="T719" s="67">
        <f>VLOOKUP(D719,Hoja1!$G$5:$K$961,5,FALSE)</f>
        <v>2</v>
      </c>
    </row>
    <row r="720" spans="1:20" s="67" customFormat="1">
      <c r="A720" s="66">
        <v>138</v>
      </c>
      <c r="B720" s="67" t="s">
        <v>501</v>
      </c>
      <c r="C720" s="67" t="s">
        <v>1032</v>
      </c>
      <c r="D720" s="72" t="s">
        <v>1518</v>
      </c>
      <c r="E720" s="69" t="s">
        <v>2096</v>
      </c>
      <c r="F720" s="67" t="s">
        <v>1349</v>
      </c>
      <c r="G720" s="67" t="s">
        <v>204</v>
      </c>
      <c r="H720" s="67" t="s">
        <v>205</v>
      </c>
      <c r="I720" s="67">
        <v>15</v>
      </c>
      <c r="J720" s="67" t="str">
        <f t="shared" si="65"/>
        <v>PICHACANI</v>
      </c>
      <c r="K720" s="67" t="s">
        <v>206</v>
      </c>
      <c r="L720" s="67" t="str">
        <f>+VLOOKUP(D720,[2]Instituciones!$A$2:$G$1009,7,FALSE)</f>
        <v>Rural</v>
      </c>
      <c r="M720" s="70">
        <f t="shared" si="64"/>
        <v>680</v>
      </c>
      <c r="N720" s="67">
        <f t="shared" si="66"/>
        <v>138</v>
      </c>
      <c r="Q720" s="70">
        <f t="shared" si="67"/>
        <v>540</v>
      </c>
      <c r="S720" s="70">
        <f t="shared" si="68"/>
        <v>140</v>
      </c>
      <c r="T720" s="67">
        <f>VLOOKUP(D720,Hoja1!$G$5:$K$961,5,FALSE)</f>
        <v>15</v>
      </c>
    </row>
    <row r="721" spans="1:20" s="67" customFormat="1">
      <c r="A721" s="66">
        <v>139</v>
      </c>
      <c r="B721" s="67" t="s">
        <v>501</v>
      </c>
      <c r="C721" s="67" t="s">
        <v>510</v>
      </c>
      <c r="D721" s="72" t="s">
        <v>1519</v>
      </c>
      <c r="E721" s="69" t="s">
        <v>2097</v>
      </c>
      <c r="F721" s="67" t="s">
        <v>1349</v>
      </c>
      <c r="G721" s="67" t="s">
        <v>204</v>
      </c>
      <c r="H721" s="67" t="s">
        <v>205</v>
      </c>
      <c r="I721" s="67">
        <v>4</v>
      </c>
      <c r="J721" s="67" t="str">
        <f t="shared" si="65"/>
        <v>PICHACANI</v>
      </c>
      <c r="K721" s="67" t="s">
        <v>2173</v>
      </c>
      <c r="L721" s="67" t="str">
        <f>+VLOOKUP(D721,[2]Instituciones!$A$2:$G$1009,7,FALSE)</f>
        <v>Rural</v>
      </c>
      <c r="M721" s="70">
        <f t="shared" si="64"/>
        <v>308</v>
      </c>
      <c r="N721" s="67">
        <f t="shared" si="66"/>
        <v>139</v>
      </c>
      <c r="Q721" s="70">
        <f t="shared" si="67"/>
        <v>168</v>
      </c>
      <c r="S721" s="70">
        <f t="shared" si="68"/>
        <v>140</v>
      </c>
      <c r="T721" s="67">
        <f>VLOOKUP(D721,Hoja1!$G$5:$K$961,5,FALSE)</f>
        <v>4</v>
      </c>
    </row>
    <row r="722" spans="1:20" s="67" customFormat="1">
      <c r="A722" s="66">
        <v>140</v>
      </c>
      <c r="B722" s="67" t="s">
        <v>501</v>
      </c>
      <c r="C722" s="67" t="s">
        <v>1074</v>
      </c>
      <c r="D722" s="72" t="s">
        <v>1520</v>
      </c>
      <c r="E722" s="69" t="s">
        <v>2021</v>
      </c>
      <c r="F722" s="67" t="s">
        <v>1349</v>
      </c>
      <c r="G722" s="67" t="s">
        <v>204</v>
      </c>
      <c r="H722" s="67" t="s">
        <v>205</v>
      </c>
      <c r="I722" s="67">
        <v>14</v>
      </c>
      <c r="J722" s="67" t="str">
        <f t="shared" si="65"/>
        <v>PICHACANI</v>
      </c>
      <c r="K722" s="67" t="s">
        <v>206</v>
      </c>
      <c r="L722" s="67" t="str">
        <f>+VLOOKUP(D722,[2]Instituciones!$A$2:$G$1009,7,FALSE)</f>
        <v>Rural</v>
      </c>
      <c r="M722" s="70">
        <f t="shared" si="64"/>
        <v>644</v>
      </c>
      <c r="N722" s="67">
        <f t="shared" si="66"/>
        <v>140</v>
      </c>
      <c r="Q722" s="70">
        <f t="shared" si="67"/>
        <v>504</v>
      </c>
      <c r="S722" s="70">
        <f t="shared" si="68"/>
        <v>140</v>
      </c>
      <c r="T722" s="67">
        <f>VLOOKUP(D722,Hoja1!$G$5:$K$961,5,FALSE)</f>
        <v>14</v>
      </c>
    </row>
    <row r="723" spans="1:20" s="67" customFormat="1">
      <c r="A723" s="66">
        <v>141</v>
      </c>
      <c r="B723" s="67" t="s">
        <v>501</v>
      </c>
      <c r="C723" s="67" t="s">
        <v>1521</v>
      </c>
      <c r="D723" s="72" t="s">
        <v>1522</v>
      </c>
      <c r="E723" s="69" t="s">
        <v>2098</v>
      </c>
      <c r="F723" s="67" t="s">
        <v>1349</v>
      </c>
      <c r="G723" s="67" t="s">
        <v>204</v>
      </c>
      <c r="H723" s="67" t="s">
        <v>205</v>
      </c>
      <c r="I723" s="67">
        <v>4</v>
      </c>
      <c r="J723" s="67" t="str">
        <f t="shared" si="65"/>
        <v>PICHACANI</v>
      </c>
      <c r="K723" s="67" t="s">
        <v>206</v>
      </c>
      <c r="L723" s="67" t="str">
        <f>+VLOOKUP(D723,[2]Instituciones!$A$2:$G$1009,7,FALSE)</f>
        <v>Rural</v>
      </c>
      <c r="M723" s="70">
        <f t="shared" si="64"/>
        <v>284</v>
      </c>
      <c r="N723" s="67">
        <f t="shared" si="66"/>
        <v>141</v>
      </c>
      <c r="Q723" s="70">
        <f t="shared" si="67"/>
        <v>144</v>
      </c>
      <c r="S723" s="70">
        <f t="shared" si="68"/>
        <v>140</v>
      </c>
      <c r="T723" s="67">
        <f>VLOOKUP(D723,Hoja1!$G$5:$K$961,5,FALSE)</f>
        <v>4</v>
      </c>
    </row>
    <row r="724" spans="1:20" s="67" customFormat="1">
      <c r="A724" s="66">
        <v>142</v>
      </c>
      <c r="B724" s="67" t="s">
        <v>519</v>
      </c>
      <c r="C724" s="67" t="s">
        <v>519</v>
      </c>
      <c r="D724" s="72" t="s">
        <v>1523</v>
      </c>
      <c r="E724" s="69" t="s">
        <v>2099</v>
      </c>
      <c r="F724" s="67" t="s">
        <v>1349</v>
      </c>
      <c r="G724" s="67" t="s">
        <v>204</v>
      </c>
      <c r="H724" s="67" t="s">
        <v>205</v>
      </c>
      <c r="I724" s="67">
        <v>60</v>
      </c>
      <c r="J724" s="67" t="str">
        <f t="shared" si="65"/>
        <v>PLATERIA</v>
      </c>
      <c r="K724" s="67" t="s">
        <v>2174</v>
      </c>
      <c r="L724" s="67" t="str">
        <f>+VLOOKUP(D724,[2]Instituciones!$A$2:$G$1009,7,FALSE)</f>
        <v>Rural</v>
      </c>
      <c r="M724" s="70">
        <f t="shared" si="64"/>
        <v>1940</v>
      </c>
      <c r="N724" s="67">
        <f t="shared" si="66"/>
        <v>142</v>
      </c>
      <c r="Q724" s="70">
        <f t="shared" si="67"/>
        <v>1800</v>
      </c>
      <c r="S724" s="70">
        <f t="shared" si="68"/>
        <v>140</v>
      </c>
      <c r="T724" s="67">
        <f>VLOOKUP(D724,Hoja1!$G$5:$K$961,5,FALSE)</f>
        <v>60</v>
      </c>
    </row>
    <row r="725" spans="1:20" s="67" customFormat="1">
      <c r="A725" s="66">
        <v>143</v>
      </c>
      <c r="B725" s="67" t="s">
        <v>519</v>
      </c>
      <c r="C725" s="67" t="s">
        <v>1524</v>
      </c>
      <c r="D725" s="72" t="s">
        <v>1525</v>
      </c>
      <c r="E725" s="69" t="s">
        <v>2100</v>
      </c>
      <c r="F725" s="67" t="s">
        <v>1349</v>
      </c>
      <c r="G725" s="67" t="s">
        <v>204</v>
      </c>
      <c r="H725" s="67" t="s">
        <v>205</v>
      </c>
      <c r="I725" s="67">
        <v>8</v>
      </c>
      <c r="J725" s="67" t="str">
        <f t="shared" si="65"/>
        <v>PLATERIA</v>
      </c>
      <c r="K725" s="67" t="s">
        <v>206</v>
      </c>
      <c r="L725" s="67" t="str">
        <f>+VLOOKUP(D725,[2]Instituciones!$A$2:$G$1009,7,FALSE)</f>
        <v>Rural</v>
      </c>
      <c r="M725" s="70">
        <f t="shared" si="64"/>
        <v>428</v>
      </c>
      <c r="N725" s="67">
        <f t="shared" si="66"/>
        <v>143</v>
      </c>
      <c r="Q725" s="70">
        <f t="shared" si="67"/>
        <v>288</v>
      </c>
      <c r="S725" s="70">
        <f t="shared" si="68"/>
        <v>140</v>
      </c>
      <c r="T725" s="67">
        <f>VLOOKUP(D725,Hoja1!$G$5:$K$961,5,FALSE)</f>
        <v>8</v>
      </c>
    </row>
    <row r="726" spans="1:20" s="67" customFormat="1">
      <c r="A726" s="66">
        <v>144</v>
      </c>
      <c r="B726" s="67" t="s">
        <v>519</v>
      </c>
      <c r="C726" s="67" t="s">
        <v>1104</v>
      </c>
      <c r="D726" s="72" t="s">
        <v>1526</v>
      </c>
      <c r="E726" s="69" t="s">
        <v>2101</v>
      </c>
      <c r="F726" s="67" t="s">
        <v>1349</v>
      </c>
      <c r="G726" s="67" t="s">
        <v>204</v>
      </c>
      <c r="H726" s="67" t="s">
        <v>205</v>
      </c>
      <c r="I726" s="67">
        <v>28</v>
      </c>
      <c r="J726" s="67" t="str">
        <f t="shared" si="65"/>
        <v>PLATERIA</v>
      </c>
      <c r="K726" s="67" t="s">
        <v>206</v>
      </c>
      <c r="L726" s="67" t="str">
        <f>+VLOOKUP(D726,[2]Instituciones!$A$2:$G$1009,7,FALSE)</f>
        <v>Rural</v>
      </c>
      <c r="M726" s="70">
        <f t="shared" si="64"/>
        <v>1148</v>
      </c>
      <c r="N726" s="67">
        <f t="shared" si="66"/>
        <v>144</v>
      </c>
      <c r="Q726" s="70">
        <f t="shared" si="67"/>
        <v>1008</v>
      </c>
      <c r="S726" s="70">
        <f t="shared" si="68"/>
        <v>140</v>
      </c>
      <c r="T726" s="67">
        <f>VLOOKUP(D726,Hoja1!$G$5:$K$961,5,FALSE)</f>
        <v>28</v>
      </c>
    </row>
    <row r="727" spans="1:20" s="67" customFormat="1">
      <c r="A727" s="66">
        <v>145</v>
      </c>
      <c r="B727" s="67" t="s">
        <v>519</v>
      </c>
      <c r="C727" s="67" t="s">
        <v>925</v>
      </c>
      <c r="D727" s="72" t="s">
        <v>1527</v>
      </c>
      <c r="E727" s="69" t="s">
        <v>2102</v>
      </c>
      <c r="F727" s="67" t="s">
        <v>1349</v>
      </c>
      <c r="G727" s="67" t="s">
        <v>204</v>
      </c>
      <c r="H727" s="67" t="s">
        <v>205</v>
      </c>
      <c r="I727" s="67">
        <v>16</v>
      </c>
      <c r="J727" s="67" t="str">
        <f t="shared" si="65"/>
        <v>PLATERIA</v>
      </c>
      <c r="K727" s="67" t="s">
        <v>206</v>
      </c>
      <c r="L727" s="67" t="str">
        <f>+VLOOKUP(D727,[2]Instituciones!$A$2:$G$1009,7,FALSE)</f>
        <v>Rural</v>
      </c>
      <c r="M727" s="70">
        <f t="shared" si="64"/>
        <v>716</v>
      </c>
      <c r="N727" s="67">
        <f t="shared" si="66"/>
        <v>145</v>
      </c>
      <c r="Q727" s="70">
        <f t="shared" si="67"/>
        <v>576</v>
      </c>
      <c r="S727" s="70">
        <f t="shared" si="68"/>
        <v>140</v>
      </c>
      <c r="T727" s="67">
        <f>VLOOKUP(D727,Hoja1!$G$5:$K$961,5,FALSE)</f>
        <v>16</v>
      </c>
    </row>
    <row r="728" spans="1:20" s="67" customFormat="1">
      <c r="A728" s="66">
        <v>146</v>
      </c>
      <c r="B728" s="67" t="s">
        <v>519</v>
      </c>
      <c r="C728" s="67" t="s">
        <v>1029</v>
      </c>
      <c r="D728" s="72" t="s">
        <v>1528</v>
      </c>
      <c r="E728" s="69" t="s">
        <v>2103</v>
      </c>
      <c r="F728" s="67" t="s">
        <v>1349</v>
      </c>
      <c r="G728" s="67" t="s">
        <v>204</v>
      </c>
      <c r="H728" s="67" t="s">
        <v>205</v>
      </c>
      <c r="I728" s="67">
        <v>8</v>
      </c>
      <c r="J728" s="67" t="str">
        <f t="shared" si="65"/>
        <v>PLATERIA</v>
      </c>
      <c r="K728" s="67" t="s">
        <v>206</v>
      </c>
      <c r="L728" s="67" t="str">
        <f>+VLOOKUP(D728,[2]Instituciones!$A$2:$G$1009,7,FALSE)</f>
        <v>Rural</v>
      </c>
      <c r="M728" s="70">
        <f t="shared" si="64"/>
        <v>428</v>
      </c>
      <c r="N728" s="67">
        <f t="shared" si="66"/>
        <v>146</v>
      </c>
      <c r="Q728" s="70">
        <f t="shared" si="67"/>
        <v>288</v>
      </c>
      <c r="S728" s="70">
        <f t="shared" si="68"/>
        <v>140</v>
      </c>
      <c r="T728" s="67">
        <f>VLOOKUP(D728,Hoja1!$G$5:$K$961,5,FALSE)</f>
        <v>8</v>
      </c>
    </row>
    <row r="729" spans="1:20" s="67" customFormat="1">
      <c r="A729" s="66">
        <v>147</v>
      </c>
      <c r="B729" s="67" t="s">
        <v>519</v>
      </c>
      <c r="C729" s="67" t="s">
        <v>1108</v>
      </c>
      <c r="D729" s="72" t="s">
        <v>1529</v>
      </c>
      <c r="E729" s="69" t="s">
        <v>2104</v>
      </c>
      <c r="F729" s="67" t="s">
        <v>1349</v>
      </c>
      <c r="G729" s="67" t="s">
        <v>204</v>
      </c>
      <c r="H729" s="67" t="s">
        <v>205</v>
      </c>
      <c r="I729" s="67">
        <v>2</v>
      </c>
      <c r="J729" s="67" t="str">
        <f t="shared" si="65"/>
        <v>PLATERIA</v>
      </c>
      <c r="K729" s="67" t="s">
        <v>206</v>
      </c>
      <c r="L729" s="67" t="str">
        <f>+VLOOKUP(D729,[2]Instituciones!$A$2:$G$1009,7,FALSE)</f>
        <v>Rural</v>
      </c>
      <c r="M729" s="70">
        <f t="shared" si="64"/>
        <v>222</v>
      </c>
      <c r="N729" s="67">
        <f t="shared" si="66"/>
        <v>147</v>
      </c>
      <c r="Q729" s="70">
        <f t="shared" si="67"/>
        <v>72</v>
      </c>
      <c r="S729" s="70">
        <f t="shared" si="68"/>
        <v>150</v>
      </c>
      <c r="T729" s="67">
        <f>VLOOKUP(D729,Hoja1!$G$5:$K$961,5,FALSE)</f>
        <v>2</v>
      </c>
    </row>
    <row r="730" spans="1:20" s="67" customFormat="1">
      <c r="A730" s="66">
        <v>148</v>
      </c>
      <c r="B730" s="67" t="s">
        <v>519</v>
      </c>
      <c r="C730" s="67" t="s">
        <v>523</v>
      </c>
      <c r="D730" s="72" t="s">
        <v>1530</v>
      </c>
      <c r="E730" s="69" t="s">
        <v>2105</v>
      </c>
      <c r="F730" s="67" t="s">
        <v>1349</v>
      </c>
      <c r="G730" s="67" t="s">
        <v>204</v>
      </c>
      <c r="H730" s="67" t="s">
        <v>205</v>
      </c>
      <c r="I730" s="67">
        <v>15</v>
      </c>
      <c r="J730" s="67" t="str">
        <f t="shared" si="65"/>
        <v>PLATERIA</v>
      </c>
      <c r="K730" s="67" t="s">
        <v>206</v>
      </c>
      <c r="L730" s="67" t="str">
        <f>+VLOOKUP(D730,[2]Instituciones!$A$2:$G$1009,7,FALSE)</f>
        <v>Rural</v>
      </c>
      <c r="M730" s="70">
        <f t="shared" si="64"/>
        <v>680</v>
      </c>
      <c r="N730" s="67">
        <f t="shared" si="66"/>
        <v>148</v>
      </c>
      <c r="Q730" s="70">
        <f t="shared" si="67"/>
        <v>540</v>
      </c>
      <c r="S730" s="70">
        <f t="shared" si="68"/>
        <v>140</v>
      </c>
      <c r="T730" s="67">
        <f>VLOOKUP(D730,Hoja1!$G$5:$K$961,5,FALSE)</f>
        <v>15</v>
      </c>
    </row>
    <row r="731" spans="1:20" s="67" customFormat="1">
      <c r="A731" s="66">
        <v>149</v>
      </c>
      <c r="B731" s="67" t="s">
        <v>519</v>
      </c>
      <c r="C731" s="67" t="s">
        <v>533</v>
      </c>
      <c r="D731" s="72" t="s">
        <v>1531</v>
      </c>
      <c r="E731" s="69" t="s">
        <v>2106</v>
      </c>
      <c r="F731" s="67" t="s">
        <v>1349</v>
      </c>
      <c r="G731" s="67" t="s">
        <v>204</v>
      </c>
      <c r="H731" s="67" t="s">
        <v>205</v>
      </c>
      <c r="I731" s="67">
        <v>27</v>
      </c>
      <c r="J731" s="67" t="str">
        <f t="shared" si="65"/>
        <v>PLATERIA</v>
      </c>
      <c r="K731" s="67" t="s">
        <v>2174</v>
      </c>
      <c r="L731" s="67" t="str">
        <f>+VLOOKUP(D731,[2]Instituciones!$A$2:$G$1009,7,FALSE)</f>
        <v>Rural</v>
      </c>
      <c r="M731" s="70">
        <f t="shared" si="64"/>
        <v>950</v>
      </c>
      <c r="N731" s="67">
        <f t="shared" si="66"/>
        <v>149</v>
      </c>
      <c r="Q731" s="70">
        <f t="shared" si="67"/>
        <v>810</v>
      </c>
      <c r="S731" s="70">
        <f t="shared" si="68"/>
        <v>140</v>
      </c>
      <c r="T731" s="67">
        <f>VLOOKUP(D731,Hoja1!$G$5:$K$961,5,FALSE)</f>
        <v>27</v>
      </c>
    </row>
    <row r="732" spans="1:20" s="67" customFormat="1">
      <c r="A732" s="66">
        <v>150</v>
      </c>
      <c r="B732" s="67" t="s">
        <v>519</v>
      </c>
      <c r="C732" s="67" t="s">
        <v>527</v>
      </c>
      <c r="D732" s="72" t="s">
        <v>1532</v>
      </c>
      <c r="E732" s="69" t="s">
        <v>2107</v>
      </c>
      <c r="F732" s="67" t="s">
        <v>1349</v>
      </c>
      <c r="G732" s="67" t="s">
        <v>204</v>
      </c>
      <c r="H732" s="67" t="s">
        <v>205</v>
      </c>
      <c r="I732" s="67">
        <v>25</v>
      </c>
      <c r="J732" s="67" t="str">
        <f t="shared" si="65"/>
        <v>PLATERIA</v>
      </c>
      <c r="K732" s="67" t="s">
        <v>206</v>
      </c>
      <c r="L732" s="67" t="str">
        <f>+VLOOKUP(D732,[2]Instituciones!$A$2:$G$1009,7,FALSE)</f>
        <v>Rural</v>
      </c>
      <c r="M732" s="70">
        <f t="shared" si="64"/>
        <v>1040</v>
      </c>
      <c r="N732" s="67">
        <f t="shared" si="66"/>
        <v>150</v>
      </c>
      <c r="Q732" s="70">
        <f t="shared" si="67"/>
        <v>900</v>
      </c>
      <c r="S732" s="70">
        <f t="shared" si="68"/>
        <v>140</v>
      </c>
      <c r="T732" s="67">
        <f>VLOOKUP(D732,Hoja1!$G$5:$K$961,5,FALSE)</f>
        <v>25</v>
      </c>
    </row>
    <row r="733" spans="1:20" s="67" customFormat="1">
      <c r="A733" s="66">
        <v>151</v>
      </c>
      <c r="B733" s="67" t="s">
        <v>519</v>
      </c>
      <c r="C733" s="67" t="s">
        <v>520</v>
      </c>
      <c r="D733" s="72" t="s">
        <v>1533</v>
      </c>
      <c r="E733" s="69" t="s">
        <v>2108</v>
      </c>
      <c r="F733" s="67" t="s">
        <v>1349</v>
      </c>
      <c r="G733" s="67" t="s">
        <v>204</v>
      </c>
      <c r="H733" s="67" t="s">
        <v>205</v>
      </c>
      <c r="I733" s="67">
        <v>63</v>
      </c>
      <c r="J733" s="67" t="str">
        <f t="shared" si="65"/>
        <v>PLATERIA</v>
      </c>
      <c r="K733" s="67" t="s">
        <v>2174</v>
      </c>
      <c r="L733" s="67" t="str">
        <f>+VLOOKUP(D733,[2]Instituciones!$A$2:$G$1009,7,FALSE)</f>
        <v>Rural</v>
      </c>
      <c r="M733" s="70">
        <f t="shared" si="64"/>
        <v>2030</v>
      </c>
      <c r="N733" s="67">
        <f t="shared" si="66"/>
        <v>151</v>
      </c>
      <c r="Q733" s="70">
        <f t="shared" si="67"/>
        <v>1890</v>
      </c>
      <c r="S733" s="70">
        <f t="shared" si="68"/>
        <v>140</v>
      </c>
      <c r="T733" s="67">
        <f>VLOOKUP(D733,Hoja1!$G$5:$K$961,5,FALSE)</f>
        <v>63</v>
      </c>
    </row>
    <row r="734" spans="1:20" s="67" customFormat="1">
      <c r="A734" s="66">
        <v>152</v>
      </c>
      <c r="B734" s="67" t="s">
        <v>519</v>
      </c>
      <c r="C734" s="67" t="s">
        <v>1095</v>
      </c>
      <c r="D734" s="72" t="s">
        <v>1543</v>
      </c>
      <c r="E734" s="69" t="s">
        <v>1544</v>
      </c>
      <c r="F734" s="67" t="s">
        <v>1349</v>
      </c>
      <c r="G734" s="67" t="s">
        <v>204</v>
      </c>
      <c r="H734" s="67" t="s">
        <v>205</v>
      </c>
      <c r="I734" s="67">
        <v>36</v>
      </c>
      <c r="J734" s="67" t="str">
        <f t="shared" si="65"/>
        <v>PLATERIA</v>
      </c>
      <c r="K734" s="67" t="s">
        <v>206</v>
      </c>
      <c r="L734" s="67" t="str">
        <f>+VLOOKUP(D734,[2]Instituciones!$A$2:$G$1009,7,FALSE)</f>
        <v>Rural</v>
      </c>
      <c r="M734" s="70">
        <f t="shared" si="64"/>
        <v>1436</v>
      </c>
      <c r="N734" s="67">
        <f t="shared" si="66"/>
        <v>152</v>
      </c>
      <c r="Q734" s="70">
        <f t="shared" si="67"/>
        <v>1296</v>
      </c>
      <c r="S734" s="70">
        <f t="shared" si="68"/>
        <v>140</v>
      </c>
      <c r="T734" s="67">
        <f>VLOOKUP(D734,Hoja1!$G$5:$K$961,5,FALSE)</f>
        <v>36</v>
      </c>
    </row>
    <row r="735" spans="1:20" s="67" customFormat="1">
      <c r="A735" s="66">
        <v>153</v>
      </c>
      <c r="B735" s="67" t="s">
        <v>519</v>
      </c>
      <c r="C735" s="67" t="s">
        <v>530</v>
      </c>
      <c r="D735" s="72" t="s">
        <v>1534</v>
      </c>
      <c r="E735" s="69" t="s">
        <v>2109</v>
      </c>
      <c r="F735" s="67" t="s">
        <v>1349</v>
      </c>
      <c r="G735" s="67" t="s">
        <v>204</v>
      </c>
      <c r="H735" s="67" t="s">
        <v>205</v>
      </c>
      <c r="I735" s="67">
        <v>40</v>
      </c>
      <c r="J735" s="67" t="str">
        <f t="shared" si="65"/>
        <v>PLATERIA</v>
      </c>
      <c r="K735" s="67" t="s">
        <v>206</v>
      </c>
      <c r="L735" s="67" t="str">
        <f>+VLOOKUP(D735,[2]Instituciones!$A$2:$G$1009,7,FALSE)</f>
        <v>Rural</v>
      </c>
      <c r="M735" s="70">
        <f t="shared" si="64"/>
        <v>1580</v>
      </c>
      <c r="N735" s="67">
        <f t="shared" si="66"/>
        <v>153</v>
      </c>
      <c r="Q735" s="70">
        <f t="shared" si="67"/>
        <v>1440</v>
      </c>
      <c r="S735" s="70">
        <f t="shared" si="68"/>
        <v>140</v>
      </c>
      <c r="T735" s="67">
        <f>VLOOKUP(D735,Hoja1!$G$5:$K$961,5,FALSE)</f>
        <v>40</v>
      </c>
    </row>
    <row r="736" spans="1:20" s="67" customFormat="1">
      <c r="A736" s="66">
        <v>154</v>
      </c>
      <c r="B736" s="67" t="s">
        <v>519</v>
      </c>
      <c r="C736" s="67" t="s">
        <v>525</v>
      </c>
      <c r="D736" s="72" t="s">
        <v>1535</v>
      </c>
      <c r="E736" s="69" t="s">
        <v>2110</v>
      </c>
      <c r="F736" s="67" t="s">
        <v>1349</v>
      </c>
      <c r="G736" s="67" t="s">
        <v>204</v>
      </c>
      <c r="H736" s="67" t="s">
        <v>205</v>
      </c>
      <c r="I736" s="67">
        <v>27</v>
      </c>
      <c r="J736" s="67" t="str">
        <f t="shared" si="65"/>
        <v>PLATERIA</v>
      </c>
      <c r="K736" s="67" t="s">
        <v>206</v>
      </c>
      <c r="L736" s="67" t="str">
        <f>+VLOOKUP(D736,[2]Instituciones!$A$2:$G$1009,7,FALSE)</f>
        <v>Rural</v>
      </c>
      <c r="M736" s="70">
        <f t="shared" si="64"/>
        <v>1112</v>
      </c>
      <c r="N736" s="67">
        <f t="shared" si="66"/>
        <v>154</v>
      </c>
      <c r="Q736" s="70">
        <f t="shared" si="67"/>
        <v>972</v>
      </c>
      <c r="S736" s="70">
        <f t="shared" si="68"/>
        <v>140</v>
      </c>
      <c r="T736" s="67">
        <f>VLOOKUP(D736,Hoja1!$G$5:$K$961,5,FALSE)</f>
        <v>27</v>
      </c>
    </row>
    <row r="737" spans="1:20" s="67" customFormat="1">
      <c r="A737" s="66">
        <v>155</v>
      </c>
      <c r="B737" s="67" t="s">
        <v>519</v>
      </c>
      <c r="C737" s="67" t="s">
        <v>536</v>
      </c>
      <c r="D737" s="72" t="s">
        <v>1536</v>
      </c>
      <c r="E737" s="69" t="s">
        <v>2111</v>
      </c>
      <c r="F737" s="67" t="s">
        <v>1349</v>
      </c>
      <c r="G737" s="67" t="s">
        <v>204</v>
      </c>
      <c r="H737" s="67" t="s">
        <v>205</v>
      </c>
      <c r="I737" s="67">
        <v>4</v>
      </c>
      <c r="J737" s="67" t="str">
        <f t="shared" si="65"/>
        <v>PLATERIA</v>
      </c>
      <c r="K737" s="67" t="s">
        <v>206</v>
      </c>
      <c r="L737" s="67" t="str">
        <f>+VLOOKUP(D737,[2]Instituciones!$A$2:$G$1009,7,FALSE)</f>
        <v>Rural</v>
      </c>
      <c r="M737" s="70">
        <f t="shared" si="64"/>
        <v>284</v>
      </c>
      <c r="N737" s="67">
        <f t="shared" si="66"/>
        <v>155</v>
      </c>
      <c r="Q737" s="70">
        <f t="shared" si="67"/>
        <v>144</v>
      </c>
      <c r="S737" s="70">
        <f t="shared" si="68"/>
        <v>140</v>
      </c>
      <c r="T737" s="67">
        <f>VLOOKUP(D737,Hoja1!$G$5:$K$961,5,FALSE)</f>
        <v>4</v>
      </c>
    </row>
    <row r="738" spans="1:20" s="67" customFormat="1">
      <c r="A738" s="66">
        <v>156</v>
      </c>
      <c r="B738" s="67" t="s">
        <v>519</v>
      </c>
      <c r="C738" s="67" t="s">
        <v>1537</v>
      </c>
      <c r="D738" s="72" t="s">
        <v>1538</v>
      </c>
      <c r="E738" s="69" t="s">
        <v>2112</v>
      </c>
      <c r="F738" s="67" t="s">
        <v>1349</v>
      </c>
      <c r="G738" s="67" t="s">
        <v>204</v>
      </c>
      <c r="H738" s="67" t="s">
        <v>205</v>
      </c>
      <c r="I738" s="67">
        <v>3</v>
      </c>
      <c r="J738" s="67" t="str">
        <f t="shared" si="65"/>
        <v>PLATERIA</v>
      </c>
      <c r="K738" s="67" t="s">
        <v>206</v>
      </c>
      <c r="L738" s="67" t="str">
        <f>+VLOOKUP(D738,[2]Instituciones!$A$2:$G$1009,7,FALSE)</f>
        <v>Rural</v>
      </c>
      <c r="M738" s="70">
        <f t="shared" si="64"/>
        <v>248</v>
      </c>
      <c r="N738" s="67">
        <f t="shared" si="66"/>
        <v>156</v>
      </c>
      <c r="Q738" s="70">
        <f t="shared" si="67"/>
        <v>108</v>
      </c>
      <c r="S738" s="70">
        <f t="shared" si="68"/>
        <v>140</v>
      </c>
      <c r="T738" s="67">
        <f>VLOOKUP(D738,Hoja1!$G$5:$K$961,5,FALSE)</f>
        <v>3</v>
      </c>
    </row>
    <row r="739" spans="1:20" s="67" customFormat="1">
      <c r="A739" s="66">
        <v>157</v>
      </c>
      <c r="B739" s="67" t="s">
        <v>519</v>
      </c>
      <c r="C739" s="67" t="s">
        <v>1027</v>
      </c>
      <c r="D739" s="72" t="s">
        <v>1539</v>
      </c>
      <c r="E739" s="69" t="s">
        <v>2113</v>
      </c>
      <c r="F739" s="67" t="s">
        <v>1349</v>
      </c>
      <c r="G739" s="67" t="s">
        <v>204</v>
      </c>
      <c r="H739" s="67" t="s">
        <v>205</v>
      </c>
      <c r="I739" s="67">
        <v>6</v>
      </c>
      <c r="J739" s="67" t="str">
        <f t="shared" si="65"/>
        <v>PLATERIA</v>
      </c>
      <c r="K739" s="67" t="s">
        <v>206</v>
      </c>
      <c r="L739" s="67" t="str">
        <f>+VLOOKUP(D739,[2]Instituciones!$A$2:$G$1009,7,FALSE)</f>
        <v>Rural</v>
      </c>
      <c r="M739" s="70">
        <f t="shared" si="64"/>
        <v>356</v>
      </c>
      <c r="N739" s="67">
        <f t="shared" si="66"/>
        <v>157</v>
      </c>
      <c r="Q739" s="70">
        <f t="shared" si="67"/>
        <v>216</v>
      </c>
      <c r="S739" s="70">
        <f t="shared" si="68"/>
        <v>140</v>
      </c>
      <c r="T739" s="67">
        <f>VLOOKUP(D739,Hoja1!$G$5:$K$961,5,FALSE)</f>
        <v>6</v>
      </c>
    </row>
    <row r="740" spans="1:20" s="67" customFormat="1">
      <c r="A740" s="66">
        <v>158</v>
      </c>
      <c r="B740" s="67" t="s">
        <v>519</v>
      </c>
      <c r="C740" s="67" t="s">
        <v>1056</v>
      </c>
      <c r="D740" s="72" t="s">
        <v>1540</v>
      </c>
      <c r="E740" s="69" t="s">
        <v>2114</v>
      </c>
      <c r="F740" s="67" t="s">
        <v>1349</v>
      </c>
      <c r="G740" s="67" t="s">
        <v>204</v>
      </c>
      <c r="H740" s="67" t="s">
        <v>205</v>
      </c>
      <c r="I740" s="67">
        <v>9</v>
      </c>
      <c r="J740" s="67" t="str">
        <f t="shared" si="65"/>
        <v>PLATERIA</v>
      </c>
      <c r="K740" s="67" t="s">
        <v>206</v>
      </c>
      <c r="L740" s="67" t="str">
        <f>+VLOOKUP(D740,[2]Instituciones!$A$2:$G$1009,7,FALSE)</f>
        <v>Rural</v>
      </c>
      <c r="M740" s="70">
        <f t="shared" si="64"/>
        <v>464</v>
      </c>
      <c r="N740" s="67">
        <f t="shared" si="66"/>
        <v>158</v>
      </c>
      <c r="Q740" s="70">
        <f t="shared" si="67"/>
        <v>324</v>
      </c>
      <c r="S740" s="70">
        <f t="shared" si="68"/>
        <v>140</v>
      </c>
      <c r="T740" s="67">
        <f>VLOOKUP(D740,Hoja1!$G$5:$K$961,5,FALSE)</f>
        <v>9</v>
      </c>
    </row>
    <row r="741" spans="1:20" s="67" customFormat="1">
      <c r="A741" s="66">
        <v>159</v>
      </c>
      <c r="B741" s="67" t="s">
        <v>519</v>
      </c>
      <c r="C741" s="67" t="s">
        <v>1101</v>
      </c>
      <c r="D741" s="72" t="s">
        <v>1541</v>
      </c>
      <c r="E741" s="69" t="s">
        <v>2115</v>
      </c>
      <c r="F741" s="67" t="s">
        <v>1349</v>
      </c>
      <c r="G741" s="67" t="s">
        <v>204</v>
      </c>
      <c r="H741" s="67" t="s">
        <v>205</v>
      </c>
      <c r="I741" s="67">
        <v>16</v>
      </c>
      <c r="J741" s="67" t="str">
        <f t="shared" si="65"/>
        <v>PLATERIA</v>
      </c>
      <c r="K741" s="67" t="s">
        <v>206</v>
      </c>
      <c r="L741" s="67" t="str">
        <f>+VLOOKUP(D741,[2]Instituciones!$A$2:$G$1009,7,FALSE)</f>
        <v>Rural</v>
      </c>
      <c r="M741" s="70">
        <f t="shared" si="64"/>
        <v>716</v>
      </c>
      <c r="N741" s="67">
        <f t="shared" si="66"/>
        <v>159</v>
      </c>
      <c r="Q741" s="70">
        <f t="shared" si="67"/>
        <v>576</v>
      </c>
      <c r="S741" s="70">
        <f t="shared" si="68"/>
        <v>140</v>
      </c>
      <c r="T741" s="67">
        <f>VLOOKUP(D741,Hoja1!$G$5:$K$961,5,FALSE)</f>
        <v>16</v>
      </c>
    </row>
    <row r="742" spans="1:20" s="67" customFormat="1">
      <c r="A742" s="66">
        <v>160</v>
      </c>
      <c r="B742" s="67" t="s">
        <v>519</v>
      </c>
      <c r="C742" s="67" t="s">
        <v>1088</v>
      </c>
      <c r="D742" s="72" t="s">
        <v>1542</v>
      </c>
      <c r="E742" s="69" t="s">
        <v>2116</v>
      </c>
      <c r="F742" s="67" t="s">
        <v>1349</v>
      </c>
      <c r="G742" s="67" t="s">
        <v>204</v>
      </c>
      <c r="H742" s="67" t="s">
        <v>205</v>
      </c>
      <c r="I742" s="67">
        <v>13</v>
      </c>
      <c r="J742" s="67" t="str">
        <f t="shared" si="65"/>
        <v>PLATERIA</v>
      </c>
      <c r="K742" s="67" t="s">
        <v>206</v>
      </c>
      <c r="L742" s="67" t="str">
        <f>+VLOOKUP(D742,[2]Instituciones!$A$2:$G$1009,7,FALSE)</f>
        <v>Rural</v>
      </c>
      <c r="M742" s="70">
        <f t="shared" si="64"/>
        <v>608</v>
      </c>
      <c r="N742" s="67">
        <f t="shared" si="66"/>
        <v>160</v>
      </c>
      <c r="Q742" s="70">
        <f t="shared" si="67"/>
        <v>468</v>
      </c>
      <c r="S742" s="70">
        <f t="shared" si="68"/>
        <v>140</v>
      </c>
      <c r="T742" s="67">
        <f>VLOOKUP(D742,Hoja1!$G$5:$K$961,5,FALSE)</f>
        <v>13</v>
      </c>
    </row>
    <row r="743" spans="1:20" s="67" customFormat="1">
      <c r="A743" s="66">
        <v>161</v>
      </c>
      <c r="B743" s="67" t="s">
        <v>180</v>
      </c>
      <c r="C743" s="67" t="s">
        <v>1545</v>
      </c>
      <c r="D743" s="72" t="s">
        <v>1546</v>
      </c>
      <c r="E743" s="69" t="s">
        <v>2117</v>
      </c>
      <c r="F743" s="67" t="s">
        <v>1349</v>
      </c>
      <c r="G743" s="67" t="s">
        <v>204</v>
      </c>
      <c r="H743" s="67" t="s">
        <v>205</v>
      </c>
      <c r="I743" s="67">
        <v>584</v>
      </c>
      <c r="J743" s="67" t="str">
        <f t="shared" si="65"/>
        <v>PUNO</v>
      </c>
      <c r="K743" s="67" t="s">
        <v>183</v>
      </c>
      <c r="L743" s="67" t="str">
        <f>+VLOOKUP(D743,[2]Instituciones!$A$2:$G$1009,7,FALSE)</f>
        <v>Urbana</v>
      </c>
      <c r="M743" s="70">
        <f t="shared" si="64"/>
        <v>9200.4000000000015</v>
      </c>
      <c r="N743" s="67">
        <f t="shared" si="66"/>
        <v>161</v>
      </c>
      <c r="Q743" s="70">
        <f t="shared" si="67"/>
        <v>9110.4000000000015</v>
      </c>
      <c r="S743" s="70">
        <f t="shared" si="68"/>
        <v>90</v>
      </c>
      <c r="T743" s="67">
        <f>VLOOKUP(D743,Hoja1!$G$5:$K$961,5,FALSE)</f>
        <v>584</v>
      </c>
    </row>
    <row r="744" spans="1:20" s="67" customFormat="1">
      <c r="A744" s="66">
        <v>162</v>
      </c>
      <c r="B744" s="67" t="s">
        <v>180</v>
      </c>
      <c r="C744" s="67" t="s">
        <v>546</v>
      </c>
      <c r="D744" s="72" t="s">
        <v>1579</v>
      </c>
      <c r="E744" s="69" t="s">
        <v>1580</v>
      </c>
      <c r="F744" s="67" t="s">
        <v>1349</v>
      </c>
      <c r="G744" s="67" t="s">
        <v>204</v>
      </c>
      <c r="H744" s="67" t="s">
        <v>205</v>
      </c>
      <c r="I744" s="67">
        <v>669</v>
      </c>
      <c r="J744" s="67" t="str">
        <f t="shared" si="65"/>
        <v>PUNO</v>
      </c>
      <c r="K744" s="67" t="s">
        <v>183</v>
      </c>
      <c r="L744" s="67" t="str">
        <f>+VLOOKUP(D744,[2]Instituciones!$A$2:$G$1009,7,FALSE)</f>
        <v>Urbana</v>
      </c>
      <c r="M744" s="70">
        <f t="shared" si="64"/>
        <v>10521.400000000001</v>
      </c>
      <c r="N744" s="67">
        <f t="shared" si="66"/>
        <v>162</v>
      </c>
      <c r="Q744" s="70">
        <f t="shared" si="67"/>
        <v>10436.400000000001</v>
      </c>
      <c r="S744" s="70">
        <f t="shared" si="68"/>
        <v>85</v>
      </c>
      <c r="T744" s="67">
        <f>VLOOKUP(D744,Hoja1!$G$5:$K$961,5,FALSE)</f>
        <v>669</v>
      </c>
    </row>
    <row r="745" spans="1:20" s="67" customFormat="1">
      <c r="A745" s="66">
        <v>163</v>
      </c>
      <c r="B745" s="67" t="s">
        <v>180</v>
      </c>
      <c r="C745" s="67" t="s">
        <v>1181</v>
      </c>
      <c r="D745" s="72" t="s">
        <v>1547</v>
      </c>
      <c r="E745" s="69" t="s">
        <v>2118</v>
      </c>
      <c r="F745" s="67" t="s">
        <v>1349</v>
      </c>
      <c r="G745" s="67" t="s">
        <v>204</v>
      </c>
      <c r="H745" s="67" t="s">
        <v>205</v>
      </c>
      <c r="I745" s="67">
        <v>54</v>
      </c>
      <c r="J745" s="67" t="str">
        <f t="shared" si="65"/>
        <v>PUNO</v>
      </c>
      <c r="K745" s="67" t="s">
        <v>183</v>
      </c>
      <c r="L745" s="67" t="str">
        <f>+VLOOKUP(D745,[2]Instituciones!$A$2:$G$1009,7,FALSE)</f>
        <v>Urbana</v>
      </c>
      <c r="M745" s="70">
        <f t="shared" si="64"/>
        <v>982.40000000000009</v>
      </c>
      <c r="N745" s="67">
        <f t="shared" si="66"/>
        <v>163</v>
      </c>
      <c r="Q745" s="70">
        <f t="shared" si="67"/>
        <v>842.40000000000009</v>
      </c>
      <c r="S745" s="70">
        <f t="shared" si="68"/>
        <v>140</v>
      </c>
      <c r="T745" s="67">
        <f>VLOOKUP(D745,Hoja1!$G$5:$K$961,5,FALSE)</f>
        <v>54</v>
      </c>
    </row>
    <row r="746" spans="1:20" s="67" customFormat="1">
      <c r="A746" s="66">
        <v>164</v>
      </c>
      <c r="B746" s="67" t="s">
        <v>180</v>
      </c>
      <c r="C746" s="67" t="s">
        <v>628</v>
      </c>
      <c r="D746" s="72" t="s">
        <v>1581</v>
      </c>
      <c r="E746" s="69" t="s">
        <v>1582</v>
      </c>
      <c r="F746" s="67" t="s">
        <v>1349</v>
      </c>
      <c r="G746" s="67" t="s">
        <v>204</v>
      </c>
      <c r="H746" s="67" t="s">
        <v>205</v>
      </c>
      <c r="I746" s="67">
        <v>992</v>
      </c>
      <c r="J746" s="67" t="str">
        <f t="shared" si="65"/>
        <v>PUNO</v>
      </c>
      <c r="K746" s="67" t="s">
        <v>183</v>
      </c>
      <c r="L746" s="67" t="str">
        <f>+VLOOKUP(D746,[2]Instituciones!$A$2:$G$1009,7,FALSE)</f>
        <v>Urbana</v>
      </c>
      <c r="M746" s="70">
        <f t="shared" si="64"/>
        <v>15560.2</v>
      </c>
      <c r="N746" s="67">
        <f t="shared" si="66"/>
        <v>164</v>
      </c>
      <c r="Q746" s="70">
        <f t="shared" si="67"/>
        <v>15475.2</v>
      </c>
      <c r="S746" s="70">
        <f t="shared" si="68"/>
        <v>85</v>
      </c>
      <c r="T746" s="67">
        <f>VLOOKUP(D746,Hoja1!$G$5:$K$961,5,FALSE)</f>
        <v>992</v>
      </c>
    </row>
    <row r="747" spans="1:20" s="67" customFormat="1">
      <c r="A747" s="66">
        <v>165</v>
      </c>
      <c r="B747" s="67" t="s">
        <v>180</v>
      </c>
      <c r="C747" s="67" t="s">
        <v>538</v>
      </c>
      <c r="D747" s="72" t="s">
        <v>1583</v>
      </c>
      <c r="E747" s="69" t="s">
        <v>1584</v>
      </c>
      <c r="F747" s="67" t="s">
        <v>1349</v>
      </c>
      <c r="G747" s="67" t="s">
        <v>204</v>
      </c>
      <c r="H747" s="67" t="s">
        <v>205</v>
      </c>
      <c r="I747" s="67">
        <v>1054</v>
      </c>
      <c r="J747" s="67" t="str">
        <f t="shared" si="65"/>
        <v>PUNO</v>
      </c>
      <c r="K747" s="67" t="s">
        <v>183</v>
      </c>
      <c r="L747" s="67" t="str">
        <f>+VLOOKUP(D747,[2]Instituciones!$A$2:$G$1009,7,FALSE)</f>
        <v>Urbana</v>
      </c>
      <c r="M747" s="70">
        <f t="shared" si="64"/>
        <v>16522.400000000001</v>
      </c>
      <c r="N747" s="67">
        <f t="shared" si="66"/>
        <v>165</v>
      </c>
      <c r="Q747" s="70">
        <f t="shared" si="67"/>
        <v>16442.400000000001</v>
      </c>
      <c r="S747" s="70">
        <f t="shared" si="68"/>
        <v>80</v>
      </c>
      <c r="T747" s="67">
        <f>VLOOKUP(D747,Hoja1!$G$5:$K$961,5,FALSE)</f>
        <v>1054</v>
      </c>
    </row>
    <row r="748" spans="1:20" s="67" customFormat="1">
      <c r="A748" s="66">
        <v>166</v>
      </c>
      <c r="B748" s="67" t="s">
        <v>180</v>
      </c>
      <c r="C748" s="67" t="s">
        <v>180</v>
      </c>
      <c r="D748" s="72" t="s">
        <v>1548</v>
      </c>
      <c r="E748" s="69" t="s">
        <v>2119</v>
      </c>
      <c r="F748" s="67" t="s">
        <v>1349</v>
      </c>
      <c r="G748" s="67" t="s">
        <v>204</v>
      </c>
      <c r="H748" s="67" t="s">
        <v>205</v>
      </c>
      <c r="I748" s="67">
        <v>53</v>
      </c>
      <c r="J748" s="67" t="str">
        <f t="shared" si="65"/>
        <v>PUNO</v>
      </c>
      <c r="K748" s="67" t="s">
        <v>183</v>
      </c>
      <c r="L748" s="67" t="str">
        <f>+VLOOKUP(D748,[2]Instituciones!$A$2:$G$1009,7,FALSE)</f>
        <v>Urbana</v>
      </c>
      <c r="M748" s="70">
        <f t="shared" si="64"/>
        <v>966.80000000000007</v>
      </c>
      <c r="N748" s="67">
        <f t="shared" si="66"/>
        <v>166</v>
      </c>
      <c r="Q748" s="70">
        <f t="shared" si="67"/>
        <v>826.80000000000007</v>
      </c>
      <c r="S748" s="70">
        <f t="shared" si="68"/>
        <v>140</v>
      </c>
      <c r="T748" s="67">
        <f>VLOOKUP(D748,Hoja1!$G$5:$K$961,5,FALSE)</f>
        <v>53</v>
      </c>
    </row>
    <row r="749" spans="1:20" s="67" customFormat="1">
      <c r="A749" s="66">
        <v>167</v>
      </c>
      <c r="B749" s="67" t="s">
        <v>180</v>
      </c>
      <c r="C749" s="67" t="s">
        <v>1746</v>
      </c>
      <c r="D749" s="72" t="s">
        <v>1585</v>
      </c>
      <c r="E749" s="69" t="s">
        <v>1586</v>
      </c>
      <c r="F749" s="67" t="s">
        <v>1349</v>
      </c>
      <c r="G749" s="67" t="s">
        <v>204</v>
      </c>
      <c r="H749" s="67" t="s">
        <v>205</v>
      </c>
      <c r="I749" s="67">
        <v>95</v>
      </c>
      <c r="J749" s="67" t="str">
        <f t="shared" si="65"/>
        <v>PUNO</v>
      </c>
      <c r="K749" s="67" t="s">
        <v>183</v>
      </c>
      <c r="L749" s="67" t="str">
        <f>+VLOOKUP(D749,[2]Instituciones!$A$2:$G$1009,7,FALSE)</f>
        <v>Urbana</v>
      </c>
      <c r="M749" s="70">
        <f t="shared" si="64"/>
        <v>1622</v>
      </c>
      <c r="N749" s="67">
        <f t="shared" si="66"/>
        <v>167</v>
      </c>
      <c r="Q749" s="70">
        <f t="shared" si="67"/>
        <v>1482</v>
      </c>
      <c r="S749" s="70">
        <f t="shared" si="68"/>
        <v>140</v>
      </c>
      <c r="T749" s="67">
        <f>VLOOKUP(D749,Hoja1!$G$5:$K$961,5,FALSE)</f>
        <v>95</v>
      </c>
    </row>
    <row r="750" spans="1:20" s="67" customFormat="1">
      <c r="A750" s="66">
        <v>168</v>
      </c>
      <c r="B750" s="67" t="s">
        <v>180</v>
      </c>
      <c r="C750" s="67" t="s">
        <v>180</v>
      </c>
      <c r="D750" s="72" t="s">
        <v>1549</v>
      </c>
      <c r="E750" s="69" t="s">
        <v>2120</v>
      </c>
      <c r="F750" s="67" t="s">
        <v>1349</v>
      </c>
      <c r="G750" s="67" t="s">
        <v>204</v>
      </c>
      <c r="H750" s="67" t="s">
        <v>205</v>
      </c>
      <c r="I750" s="67">
        <v>148</v>
      </c>
      <c r="J750" s="67" t="str">
        <f t="shared" si="65"/>
        <v>PUNO</v>
      </c>
      <c r="K750" s="67" t="s">
        <v>183</v>
      </c>
      <c r="L750" s="67" t="str">
        <f>+VLOOKUP(D750,[2]Instituciones!$A$2:$G$1009,7,FALSE)</f>
        <v>Urbana</v>
      </c>
      <c r="M750" s="70">
        <f t="shared" si="64"/>
        <v>2448.8000000000002</v>
      </c>
      <c r="N750" s="67">
        <f t="shared" si="66"/>
        <v>168</v>
      </c>
      <c r="Q750" s="70">
        <f t="shared" si="67"/>
        <v>2308.8000000000002</v>
      </c>
      <c r="S750" s="70">
        <f t="shared" si="68"/>
        <v>140</v>
      </c>
      <c r="T750" s="67">
        <f>VLOOKUP(D750,Hoja1!$G$5:$K$961,5,FALSE)</f>
        <v>148</v>
      </c>
    </row>
    <row r="751" spans="1:20" s="67" customFormat="1">
      <c r="A751" s="66">
        <v>169</v>
      </c>
      <c r="B751" s="67" t="s">
        <v>180</v>
      </c>
      <c r="C751" s="67" t="s">
        <v>543</v>
      </c>
      <c r="D751" s="72" t="s">
        <v>1550</v>
      </c>
      <c r="E751" s="69" t="s">
        <v>2121</v>
      </c>
      <c r="F751" s="67" t="s">
        <v>1349</v>
      </c>
      <c r="G751" s="67" t="s">
        <v>204</v>
      </c>
      <c r="H751" s="67" t="s">
        <v>205</v>
      </c>
      <c r="I751" s="67">
        <v>583</v>
      </c>
      <c r="J751" s="67" t="str">
        <f t="shared" si="65"/>
        <v>PUNO</v>
      </c>
      <c r="K751" s="67" t="s">
        <v>183</v>
      </c>
      <c r="L751" s="67" t="str">
        <f>+VLOOKUP(D751,[2]Instituciones!$A$2:$G$1009,7,FALSE)</f>
        <v>Urbana</v>
      </c>
      <c r="M751" s="70">
        <f t="shared" si="64"/>
        <v>9184.7999999999993</v>
      </c>
      <c r="N751" s="67">
        <f t="shared" si="66"/>
        <v>169</v>
      </c>
      <c r="Q751" s="70">
        <f t="shared" si="67"/>
        <v>9094.7999999999993</v>
      </c>
      <c r="S751" s="70">
        <f t="shared" si="68"/>
        <v>90</v>
      </c>
      <c r="T751" s="67">
        <f>VLOOKUP(D751,Hoja1!$G$5:$K$961,5,FALSE)</f>
        <v>583</v>
      </c>
    </row>
    <row r="752" spans="1:20" s="67" customFormat="1">
      <c r="A752" s="66">
        <v>170</v>
      </c>
      <c r="B752" s="67" t="s">
        <v>180</v>
      </c>
      <c r="C752" s="67" t="s">
        <v>559</v>
      </c>
      <c r="D752" s="72" t="s">
        <v>1587</v>
      </c>
      <c r="E752" s="69" t="s">
        <v>1588</v>
      </c>
      <c r="F752" s="67" t="s">
        <v>1349</v>
      </c>
      <c r="G752" s="67" t="s">
        <v>204</v>
      </c>
      <c r="H752" s="67" t="s">
        <v>205</v>
      </c>
      <c r="I752" s="67">
        <v>367</v>
      </c>
      <c r="J752" s="67" t="str">
        <f t="shared" si="65"/>
        <v>PUNO</v>
      </c>
      <c r="K752" s="67" t="s">
        <v>183</v>
      </c>
      <c r="L752" s="67" t="str">
        <f>+VLOOKUP(D752,[2]Instituciones!$A$2:$G$1009,7,FALSE)</f>
        <v>Urbana</v>
      </c>
      <c r="M752" s="70">
        <f t="shared" ref="M752:M815" si="69">IF(F752="Inicial  Prog No Escolariz",IF(K752="Rural 1",Q752*1.15,Q752*1.16),IF(AND(Q752&gt;=0,Q752&lt;=100),Q752+150,IF(AND(Q752&gt;=101.01,Q752&lt;=4391),Q752+140,IF(AND(Q752&gt;=4391.01,Q752&lt;=5160), Q752+130,IF(AND(Q752&gt;=5160.01,Q752&lt;=6911), Q752+110,IF(AND(Q752&gt;=6911.01,Q752&lt;=10080), Q752+90,IF(AND(Q752&gt;=1080.01,Q752&lt;=15582), Q752+85,IF(AND(Q752&gt;=15582.01,Q752&lt;=26000), Q752+80,IF(AND(Q752&gt;=26000.01, Q752&lt;=30000), Q752+50,IF(Q752&gt;=30000.01,Q752+40, "No ha ingresado datos válidos"))))))))))</f>
        <v>5835.2000000000007</v>
      </c>
      <c r="N752" s="67">
        <f t="shared" si="66"/>
        <v>170</v>
      </c>
      <c r="Q752" s="70">
        <f t="shared" si="67"/>
        <v>5725.2000000000007</v>
      </c>
      <c r="S752" s="70">
        <f t="shared" si="68"/>
        <v>110</v>
      </c>
      <c r="T752" s="67">
        <f>VLOOKUP(D752,Hoja1!$G$5:$K$961,5,FALSE)</f>
        <v>367</v>
      </c>
    </row>
    <row r="753" spans="1:20" s="67" customFormat="1">
      <c r="A753" s="66">
        <v>171</v>
      </c>
      <c r="B753" s="67" t="s">
        <v>180</v>
      </c>
      <c r="C753" s="67" t="s">
        <v>538</v>
      </c>
      <c r="D753" s="72" t="s">
        <v>1551</v>
      </c>
      <c r="E753" s="69" t="s">
        <v>2122</v>
      </c>
      <c r="F753" s="67" t="s">
        <v>1349</v>
      </c>
      <c r="G753" s="67" t="s">
        <v>204</v>
      </c>
      <c r="H753" s="67" t="s">
        <v>205</v>
      </c>
      <c r="I753" s="67">
        <v>193</v>
      </c>
      <c r="J753" s="67" t="str">
        <f t="shared" si="65"/>
        <v>PUNO</v>
      </c>
      <c r="K753" s="67" t="s">
        <v>183</v>
      </c>
      <c r="L753" s="67" t="str">
        <f>+VLOOKUP(D753,[2]Instituciones!$A$2:$G$1009,7,FALSE)</f>
        <v>Urbana</v>
      </c>
      <c r="M753" s="70">
        <f t="shared" si="69"/>
        <v>3150.8</v>
      </c>
      <c r="N753" s="67">
        <f t="shared" si="66"/>
        <v>171</v>
      </c>
      <c r="Q753" s="70">
        <f t="shared" si="67"/>
        <v>3010.8</v>
      </c>
      <c r="S753" s="70">
        <f t="shared" si="68"/>
        <v>140</v>
      </c>
      <c r="T753" s="67">
        <f>VLOOKUP(D753,Hoja1!$G$5:$K$961,5,FALSE)</f>
        <v>193</v>
      </c>
    </row>
    <row r="754" spans="1:20" s="67" customFormat="1">
      <c r="A754" s="66">
        <v>172</v>
      </c>
      <c r="B754" s="67" t="s">
        <v>180</v>
      </c>
      <c r="C754" s="67" t="s">
        <v>644</v>
      </c>
      <c r="D754" s="72" t="s">
        <v>1552</v>
      </c>
      <c r="E754" s="69" t="s">
        <v>2123</v>
      </c>
      <c r="F754" s="67" t="s">
        <v>1349</v>
      </c>
      <c r="G754" s="67" t="s">
        <v>204</v>
      </c>
      <c r="H754" s="67" t="s">
        <v>205</v>
      </c>
      <c r="I754" s="67">
        <v>563</v>
      </c>
      <c r="J754" s="67" t="str">
        <f t="shared" si="65"/>
        <v>PUNO</v>
      </c>
      <c r="K754" s="67" t="s">
        <v>183</v>
      </c>
      <c r="L754" s="67" t="str">
        <f>+VLOOKUP(D754,[2]Instituciones!$A$2:$G$1009,7,FALSE)</f>
        <v>Urbana</v>
      </c>
      <c r="M754" s="70">
        <f t="shared" si="69"/>
        <v>8872.7999999999993</v>
      </c>
      <c r="N754" s="67">
        <f t="shared" si="66"/>
        <v>172</v>
      </c>
      <c r="Q754" s="70">
        <f t="shared" si="67"/>
        <v>8782.7999999999993</v>
      </c>
      <c r="S754" s="70">
        <f t="shared" si="68"/>
        <v>90</v>
      </c>
      <c r="T754" s="67">
        <f>VLOOKUP(D754,Hoja1!$G$5:$K$961,5,FALSE)</f>
        <v>563</v>
      </c>
    </row>
    <row r="755" spans="1:20" s="67" customFormat="1">
      <c r="A755" s="66">
        <v>173</v>
      </c>
      <c r="B755" s="67" t="s">
        <v>180</v>
      </c>
      <c r="C755" s="67" t="s">
        <v>1172</v>
      </c>
      <c r="D755" s="72" t="s">
        <v>1553</v>
      </c>
      <c r="E755" s="69" t="s">
        <v>2124</v>
      </c>
      <c r="F755" s="67" t="s">
        <v>1349</v>
      </c>
      <c r="G755" s="67" t="s">
        <v>204</v>
      </c>
      <c r="H755" s="67" t="s">
        <v>205</v>
      </c>
      <c r="I755" s="67">
        <v>8</v>
      </c>
      <c r="J755" s="67" t="str">
        <f t="shared" si="65"/>
        <v>PUNO</v>
      </c>
      <c r="K755" s="67" t="s">
        <v>2174</v>
      </c>
      <c r="L755" s="67" t="str">
        <f>+VLOOKUP(D755,[2]Instituciones!$A$2:$G$1009,7,FALSE)</f>
        <v>Rural</v>
      </c>
      <c r="M755" s="70">
        <f t="shared" si="69"/>
        <v>380</v>
      </c>
      <c r="N755" s="67">
        <f t="shared" si="66"/>
        <v>173</v>
      </c>
      <c r="Q755" s="70">
        <f t="shared" si="67"/>
        <v>240</v>
      </c>
      <c r="S755" s="70">
        <f t="shared" si="68"/>
        <v>140</v>
      </c>
      <c r="T755" s="67">
        <f>VLOOKUP(D755,Hoja1!$G$5:$K$961,5,FALSE)</f>
        <v>8</v>
      </c>
    </row>
    <row r="756" spans="1:20" s="67" customFormat="1">
      <c r="A756" s="66">
        <v>174</v>
      </c>
      <c r="B756" s="67" t="s">
        <v>180</v>
      </c>
      <c r="C756" s="67" t="s">
        <v>554</v>
      </c>
      <c r="D756" s="72" t="s">
        <v>1554</v>
      </c>
      <c r="E756" s="69" t="s">
        <v>2125</v>
      </c>
      <c r="F756" s="67" t="s">
        <v>1349</v>
      </c>
      <c r="G756" s="67" t="s">
        <v>204</v>
      </c>
      <c r="H756" s="67" t="s">
        <v>205</v>
      </c>
      <c r="I756" s="67">
        <v>194</v>
      </c>
      <c r="J756" s="67" t="str">
        <f t="shared" si="65"/>
        <v>PUNO</v>
      </c>
      <c r="K756" s="67" t="s">
        <v>183</v>
      </c>
      <c r="L756" s="67" t="str">
        <f>+VLOOKUP(D756,[2]Instituciones!$A$2:$G$1009,7,FALSE)</f>
        <v>Urbana</v>
      </c>
      <c r="M756" s="70">
        <f t="shared" si="69"/>
        <v>3166.4</v>
      </c>
      <c r="N756" s="67">
        <f t="shared" si="66"/>
        <v>174</v>
      </c>
      <c r="Q756" s="70">
        <f t="shared" si="67"/>
        <v>3026.4</v>
      </c>
      <c r="S756" s="70">
        <f t="shared" si="68"/>
        <v>140</v>
      </c>
      <c r="T756" s="67">
        <f>VLOOKUP(D756,Hoja1!$G$5:$K$961,5,FALSE)</f>
        <v>194</v>
      </c>
    </row>
    <row r="757" spans="1:20" s="67" customFormat="1">
      <c r="A757" s="66">
        <v>175</v>
      </c>
      <c r="B757" s="67" t="s">
        <v>180</v>
      </c>
      <c r="C757" s="67" t="s">
        <v>1556</v>
      </c>
      <c r="D757" s="72" t="s">
        <v>1557</v>
      </c>
      <c r="E757" s="69" t="s">
        <v>2126</v>
      </c>
      <c r="F757" s="67" t="s">
        <v>1349</v>
      </c>
      <c r="G757" s="67" t="s">
        <v>204</v>
      </c>
      <c r="H757" s="67" t="s">
        <v>205</v>
      </c>
      <c r="I757" s="67">
        <v>4</v>
      </c>
      <c r="J757" s="67" t="str">
        <f t="shared" si="65"/>
        <v>PUNO</v>
      </c>
      <c r="K757" s="67" t="s">
        <v>2174</v>
      </c>
      <c r="L757" s="67" t="str">
        <f>+VLOOKUP(D757,[2]Instituciones!$A$2:$G$1009,7,FALSE)</f>
        <v>Rural</v>
      </c>
      <c r="M757" s="70">
        <f t="shared" si="69"/>
        <v>260</v>
      </c>
      <c r="N757" s="67">
        <f t="shared" si="66"/>
        <v>175</v>
      </c>
      <c r="Q757" s="70">
        <f t="shared" si="67"/>
        <v>120</v>
      </c>
      <c r="S757" s="70">
        <f t="shared" si="68"/>
        <v>140</v>
      </c>
      <c r="T757" s="67">
        <f>VLOOKUP(D757,Hoja1!$G$5:$K$961,5,FALSE)</f>
        <v>4</v>
      </c>
    </row>
    <row r="758" spans="1:20" s="67" customFormat="1">
      <c r="A758" s="66">
        <v>176</v>
      </c>
      <c r="B758" s="67" t="s">
        <v>180</v>
      </c>
      <c r="C758" s="67" t="s">
        <v>620</v>
      </c>
      <c r="D758" s="72" t="s">
        <v>1590</v>
      </c>
      <c r="E758" s="69" t="s">
        <v>1591</v>
      </c>
      <c r="F758" s="67" t="s">
        <v>1349</v>
      </c>
      <c r="G758" s="67" t="s">
        <v>204</v>
      </c>
      <c r="H758" s="67" t="s">
        <v>205</v>
      </c>
      <c r="I758" s="67">
        <v>96</v>
      </c>
      <c r="J758" s="67" t="str">
        <f t="shared" si="65"/>
        <v>PUNO</v>
      </c>
      <c r="K758" s="67" t="s">
        <v>183</v>
      </c>
      <c r="L758" s="67" t="str">
        <f>+VLOOKUP(D758,[2]Instituciones!$A$2:$G$1009,7,FALSE)</f>
        <v>Urbana</v>
      </c>
      <c r="M758" s="70">
        <f t="shared" si="69"/>
        <v>1637.6000000000001</v>
      </c>
      <c r="N758" s="67">
        <f t="shared" si="66"/>
        <v>176</v>
      </c>
      <c r="Q758" s="70">
        <f t="shared" si="67"/>
        <v>1497.6000000000001</v>
      </c>
      <c r="S758" s="70">
        <f t="shared" si="68"/>
        <v>140</v>
      </c>
      <c r="T758" s="67">
        <f>VLOOKUP(D758,Hoja1!$G$5:$K$961,5,FALSE)</f>
        <v>96</v>
      </c>
    </row>
    <row r="759" spans="1:20" s="67" customFormat="1">
      <c r="A759" s="66">
        <v>177</v>
      </c>
      <c r="B759" s="67" t="s">
        <v>180</v>
      </c>
      <c r="C759" s="67" t="s">
        <v>570</v>
      </c>
      <c r="D759" s="72" t="s">
        <v>1558</v>
      </c>
      <c r="E759" s="69" t="s">
        <v>2127</v>
      </c>
      <c r="F759" s="67" t="s">
        <v>1349</v>
      </c>
      <c r="G759" s="67" t="s">
        <v>204</v>
      </c>
      <c r="H759" s="67" t="s">
        <v>205</v>
      </c>
      <c r="I759" s="67">
        <v>109</v>
      </c>
      <c r="J759" s="67" t="str">
        <f t="shared" si="65"/>
        <v>PUNO</v>
      </c>
      <c r="K759" s="67" t="s">
        <v>183</v>
      </c>
      <c r="L759" s="67" t="str">
        <f>+VLOOKUP(D759,[2]Instituciones!$A$2:$G$1009,7,FALSE)</f>
        <v>Urbana</v>
      </c>
      <c r="M759" s="70">
        <f t="shared" si="69"/>
        <v>1840.4</v>
      </c>
      <c r="N759" s="67">
        <f t="shared" si="66"/>
        <v>177</v>
      </c>
      <c r="Q759" s="70">
        <f t="shared" si="67"/>
        <v>1700.4</v>
      </c>
      <c r="S759" s="70">
        <f t="shared" si="68"/>
        <v>140</v>
      </c>
      <c r="T759" s="67">
        <f>VLOOKUP(D759,Hoja1!$G$5:$K$961,5,FALSE)</f>
        <v>109</v>
      </c>
    </row>
    <row r="760" spans="1:20" s="67" customFormat="1">
      <c r="A760" s="66">
        <v>178</v>
      </c>
      <c r="B760" s="67" t="s">
        <v>180</v>
      </c>
      <c r="C760" s="67" t="s">
        <v>575</v>
      </c>
      <c r="D760" s="72" t="s">
        <v>1559</v>
      </c>
      <c r="E760" s="69" t="s">
        <v>2128</v>
      </c>
      <c r="F760" s="67" t="s">
        <v>1349</v>
      </c>
      <c r="G760" s="67" t="s">
        <v>204</v>
      </c>
      <c r="H760" s="67" t="s">
        <v>205</v>
      </c>
      <c r="I760" s="67">
        <v>53</v>
      </c>
      <c r="J760" s="67" t="str">
        <f t="shared" si="65"/>
        <v>PUNO</v>
      </c>
      <c r="K760" s="67" t="s">
        <v>183</v>
      </c>
      <c r="L760" s="67" t="str">
        <f>+VLOOKUP(D760,[2]Instituciones!$A$2:$G$1009,7,FALSE)</f>
        <v>Urbana</v>
      </c>
      <c r="M760" s="70">
        <f t="shared" si="69"/>
        <v>966.80000000000007</v>
      </c>
      <c r="N760" s="67">
        <f t="shared" si="66"/>
        <v>178</v>
      </c>
      <c r="Q760" s="70">
        <f t="shared" si="67"/>
        <v>826.80000000000007</v>
      </c>
      <c r="S760" s="70">
        <f t="shared" si="68"/>
        <v>140</v>
      </c>
      <c r="T760" s="67">
        <f>VLOOKUP(D760,Hoja1!$G$5:$K$961,5,FALSE)</f>
        <v>53</v>
      </c>
    </row>
    <row r="761" spans="1:20" s="67" customFormat="1">
      <c r="A761" s="66">
        <v>179</v>
      </c>
      <c r="B761" s="67" t="s">
        <v>180</v>
      </c>
      <c r="C761" s="67" t="s">
        <v>1560</v>
      </c>
      <c r="D761" s="72" t="s">
        <v>1561</v>
      </c>
      <c r="E761" s="69" t="s">
        <v>2129</v>
      </c>
      <c r="F761" s="67" t="s">
        <v>1349</v>
      </c>
      <c r="G761" s="67" t="s">
        <v>204</v>
      </c>
      <c r="H761" s="67" t="s">
        <v>205</v>
      </c>
      <c r="I761" s="67">
        <v>45</v>
      </c>
      <c r="J761" s="67" t="str">
        <f t="shared" si="65"/>
        <v>PUNO</v>
      </c>
      <c r="K761" s="67" t="s">
        <v>2174</v>
      </c>
      <c r="L761" s="67" t="str">
        <f>+VLOOKUP(D761,[2]Instituciones!$A$2:$G$1009,7,FALSE)</f>
        <v>Rural</v>
      </c>
      <c r="M761" s="70">
        <f t="shared" si="69"/>
        <v>1490</v>
      </c>
      <c r="N761" s="67">
        <f t="shared" si="66"/>
        <v>179</v>
      </c>
      <c r="Q761" s="70">
        <f t="shared" si="67"/>
        <v>1350</v>
      </c>
      <c r="S761" s="70">
        <f t="shared" si="68"/>
        <v>140</v>
      </c>
      <c r="T761" s="67">
        <f>VLOOKUP(D761,Hoja1!$G$5:$K$961,5,FALSE)</f>
        <v>45</v>
      </c>
    </row>
    <row r="762" spans="1:20" s="67" customFormat="1">
      <c r="A762" s="66">
        <v>180</v>
      </c>
      <c r="B762" s="67" t="s">
        <v>180</v>
      </c>
      <c r="C762" s="67" t="s">
        <v>1232</v>
      </c>
      <c r="D762" s="72" t="s">
        <v>1562</v>
      </c>
      <c r="E762" s="69" t="s">
        <v>2130</v>
      </c>
      <c r="F762" s="67" t="s">
        <v>1349</v>
      </c>
      <c r="G762" s="67" t="s">
        <v>204</v>
      </c>
      <c r="H762" s="67" t="s">
        <v>205</v>
      </c>
      <c r="I762" s="67">
        <v>24</v>
      </c>
      <c r="J762" s="67" t="str">
        <f t="shared" si="65"/>
        <v>PUNO</v>
      </c>
      <c r="K762" s="67" t="s">
        <v>2174</v>
      </c>
      <c r="L762" s="67" t="str">
        <f>+VLOOKUP(D762,[2]Instituciones!$A$2:$G$1009,7,FALSE)</f>
        <v>Rural</v>
      </c>
      <c r="M762" s="70">
        <f t="shared" si="69"/>
        <v>860</v>
      </c>
      <c r="N762" s="67">
        <f t="shared" si="66"/>
        <v>180</v>
      </c>
      <c r="Q762" s="70">
        <f t="shared" si="67"/>
        <v>720</v>
      </c>
      <c r="S762" s="70">
        <f t="shared" si="68"/>
        <v>140</v>
      </c>
      <c r="T762" s="67">
        <f>VLOOKUP(D762,Hoja1!$G$5:$K$961,5,FALSE)</f>
        <v>24</v>
      </c>
    </row>
    <row r="763" spans="1:20" s="67" customFormat="1">
      <c r="A763" s="66">
        <v>181</v>
      </c>
      <c r="B763" s="67" t="s">
        <v>180</v>
      </c>
      <c r="C763" s="67" t="s">
        <v>552</v>
      </c>
      <c r="D763" s="72" t="s">
        <v>1563</v>
      </c>
      <c r="E763" s="69" t="s">
        <v>1909</v>
      </c>
      <c r="F763" s="67" t="s">
        <v>1349</v>
      </c>
      <c r="G763" s="67" t="s">
        <v>204</v>
      </c>
      <c r="H763" s="67" t="s">
        <v>205</v>
      </c>
      <c r="I763" s="67">
        <v>22</v>
      </c>
      <c r="J763" s="67" t="str">
        <f t="shared" si="65"/>
        <v>PUNO</v>
      </c>
      <c r="K763" s="67" t="s">
        <v>2174</v>
      </c>
      <c r="L763" s="67" t="str">
        <f>+VLOOKUP(D763,[2]Instituciones!$A$2:$G$1009,7,FALSE)</f>
        <v>Rural</v>
      </c>
      <c r="M763" s="70">
        <f t="shared" si="69"/>
        <v>800</v>
      </c>
      <c r="N763" s="67">
        <f t="shared" si="66"/>
        <v>181</v>
      </c>
      <c r="Q763" s="70">
        <f t="shared" si="67"/>
        <v>660</v>
      </c>
      <c r="S763" s="70">
        <f t="shared" si="68"/>
        <v>140</v>
      </c>
      <c r="T763" s="67">
        <f>VLOOKUP(D763,Hoja1!$G$5:$K$961,5,FALSE)</f>
        <v>22</v>
      </c>
    </row>
    <row r="764" spans="1:20" s="67" customFormat="1">
      <c r="A764" s="66">
        <v>182</v>
      </c>
      <c r="B764" s="67" t="s">
        <v>180</v>
      </c>
      <c r="C764" s="67" t="s">
        <v>486</v>
      </c>
      <c r="D764" s="72" t="s">
        <v>1564</v>
      </c>
      <c r="E764" s="69" t="s">
        <v>2131</v>
      </c>
      <c r="F764" s="67" t="s">
        <v>1349</v>
      </c>
      <c r="G764" s="67" t="s">
        <v>204</v>
      </c>
      <c r="H764" s="67" t="s">
        <v>205</v>
      </c>
      <c r="I764" s="67">
        <v>18</v>
      </c>
      <c r="J764" s="67" t="str">
        <f t="shared" si="65"/>
        <v>PUNO</v>
      </c>
      <c r="K764" s="67" t="s">
        <v>183</v>
      </c>
      <c r="L764" s="67" t="str">
        <f>+VLOOKUP(D764,[2]Instituciones!$A$2:$G$1009,7,FALSE)</f>
        <v>Urbana</v>
      </c>
      <c r="M764" s="70">
        <f t="shared" si="69"/>
        <v>420.8</v>
      </c>
      <c r="N764" s="67">
        <f t="shared" si="66"/>
        <v>182</v>
      </c>
      <c r="Q764" s="70">
        <f t="shared" si="67"/>
        <v>280.8</v>
      </c>
      <c r="S764" s="70">
        <f t="shared" si="68"/>
        <v>140</v>
      </c>
      <c r="T764" s="67">
        <f>VLOOKUP(D764,Hoja1!$G$5:$K$961,5,FALSE)</f>
        <v>18</v>
      </c>
    </row>
    <row r="765" spans="1:20" s="67" customFormat="1">
      <c r="A765" s="66">
        <v>183</v>
      </c>
      <c r="B765" s="67" t="s">
        <v>180</v>
      </c>
      <c r="C765" s="67" t="s">
        <v>557</v>
      </c>
      <c r="D765" s="72" t="s">
        <v>1565</v>
      </c>
      <c r="E765" s="69" t="s">
        <v>2132</v>
      </c>
      <c r="F765" s="67" t="s">
        <v>1349</v>
      </c>
      <c r="G765" s="67" t="s">
        <v>204</v>
      </c>
      <c r="H765" s="67" t="s">
        <v>205</v>
      </c>
      <c r="I765" s="67">
        <v>85</v>
      </c>
      <c r="J765" s="67" t="str">
        <f t="shared" si="65"/>
        <v>PUNO</v>
      </c>
      <c r="K765" s="67" t="s">
        <v>2174</v>
      </c>
      <c r="L765" s="67" t="str">
        <f>+VLOOKUP(D765,[2]Instituciones!$A$2:$G$1009,7,FALSE)</f>
        <v>Rural</v>
      </c>
      <c r="M765" s="70">
        <f t="shared" si="69"/>
        <v>2690</v>
      </c>
      <c r="N765" s="67">
        <f t="shared" si="66"/>
        <v>183</v>
      </c>
      <c r="Q765" s="70">
        <f t="shared" si="67"/>
        <v>2550</v>
      </c>
      <c r="S765" s="70">
        <f t="shared" si="68"/>
        <v>140</v>
      </c>
      <c r="T765" s="67">
        <f>VLOOKUP(D765,Hoja1!$G$5:$K$961,5,FALSE)</f>
        <v>85</v>
      </c>
    </row>
    <row r="766" spans="1:20" s="67" customFormat="1">
      <c r="A766" s="66">
        <v>184</v>
      </c>
      <c r="B766" s="67" t="s">
        <v>180</v>
      </c>
      <c r="C766" s="67" t="s">
        <v>471</v>
      </c>
      <c r="D766" s="72" t="s">
        <v>1566</v>
      </c>
      <c r="E766" s="69" t="s">
        <v>2133</v>
      </c>
      <c r="F766" s="67" t="s">
        <v>1349</v>
      </c>
      <c r="G766" s="67" t="s">
        <v>204</v>
      </c>
      <c r="H766" s="67" t="s">
        <v>205</v>
      </c>
      <c r="I766" s="67">
        <v>402</v>
      </c>
      <c r="J766" s="67" t="str">
        <f t="shared" si="65"/>
        <v>PUNO</v>
      </c>
      <c r="K766" s="67" t="s">
        <v>183</v>
      </c>
      <c r="L766" s="67" t="str">
        <f>+VLOOKUP(D766,[2]Instituciones!$A$2:$G$1009,7,FALSE)</f>
        <v>Urbana</v>
      </c>
      <c r="M766" s="70">
        <f t="shared" si="69"/>
        <v>6381.2000000000007</v>
      </c>
      <c r="N766" s="67">
        <f t="shared" si="66"/>
        <v>184</v>
      </c>
      <c r="Q766" s="70">
        <f t="shared" si="67"/>
        <v>6271.2000000000007</v>
      </c>
      <c r="S766" s="70">
        <f t="shared" si="68"/>
        <v>110</v>
      </c>
      <c r="T766" s="67">
        <f>VLOOKUP(D766,Hoja1!$G$5:$K$961,5,FALSE)</f>
        <v>402</v>
      </c>
    </row>
    <row r="767" spans="1:20" s="67" customFormat="1">
      <c r="A767" s="66">
        <v>185</v>
      </c>
      <c r="B767" s="67" t="s">
        <v>180</v>
      </c>
      <c r="C767" s="67" t="s">
        <v>584</v>
      </c>
      <c r="D767" s="72" t="s">
        <v>1592</v>
      </c>
      <c r="E767" s="69" t="s">
        <v>1593</v>
      </c>
      <c r="F767" s="67" t="s">
        <v>1349</v>
      </c>
      <c r="G767" s="67" t="s">
        <v>204</v>
      </c>
      <c r="H767" s="67" t="s">
        <v>205</v>
      </c>
      <c r="I767" s="67">
        <v>29</v>
      </c>
      <c r="J767" s="67" t="str">
        <f t="shared" si="65"/>
        <v>PUNO</v>
      </c>
      <c r="K767" s="67" t="s">
        <v>183</v>
      </c>
      <c r="L767" s="67" t="str">
        <f>+VLOOKUP(D767,[2]Instituciones!$A$2:$G$1009,7,FALSE)</f>
        <v>Urbana</v>
      </c>
      <c r="M767" s="70">
        <f t="shared" si="69"/>
        <v>592.40000000000009</v>
      </c>
      <c r="N767" s="67">
        <f t="shared" si="66"/>
        <v>185</v>
      </c>
      <c r="Q767" s="70">
        <f t="shared" si="67"/>
        <v>452.40000000000003</v>
      </c>
      <c r="S767" s="70">
        <f t="shared" si="68"/>
        <v>140.00000000000006</v>
      </c>
      <c r="T767" s="67">
        <f>VLOOKUP(D767,Hoja1!$G$5:$K$961,5,FALSE)</f>
        <v>29</v>
      </c>
    </row>
    <row r="768" spans="1:20" s="67" customFormat="1">
      <c r="A768" s="66">
        <v>186</v>
      </c>
      <c r="B768" s="67" t="s">
        <v>180</v>
      </c>
      <c r="C768" s="67" t="s">
        <v>1260</v>
      </c>
      <c r="D768" s="72" t="s">
        <v>1567</v>
      </c>
      <c r="E768" s="69" t="s">
        <v>2134</v>
      </c>
      <c r="F768" s="67" t="s">
        <v>1349</v>
      </c>
      <c r="G768" s="67" t="s">
        <v>204</v>
      </c>
      <c r="H768" s="67" t="s">
        <v>205</v>
      </c>
      <c r="I768" s="67">
        <v>61</v>
      </c>
      <c r="J768" s="67" t="str">
        <f t="shared" si="65"/>
        <v>PUNO</v>
      </c>
      <c r="K768" s="67" t="s">
        <v>183</v>
      </c>
      <c r="L768" s="67" t="str">
        <f>+VLOOKUP(D768,[2]Instituciones!$A$2:$G$1009,7,FALSE)</f>
        <v>Urbana</v>
      </c>
      <c r="M768" s="70">
        <f t="shared" si="69"/>
        <v>1091.5999999999999</v>
      </c>
      <c r="N768" s="67">
        <f t="shared" si="66"/>
        <v>186</v>
      </c>
      <c r="Q768" s="70">
        <f t="shared" si="67"/>
        <v>951.59999999999991</v>
      </c>
      <c r="S768" s="70">
        <f t="shared" si="68"/>
        <v>140</v>
      </c>
      <c r="T768" s="67">
        <f>VLOOKUP(D768,Hoja1!$G$5:$K$961,5,FALSE)</f>
        <v>61</v>
      </c>
    </row>
    <row r="769" spans="1:20" s="67" customFormat="1">
      <c r="A769" s="66">
        <v>187</v>
      </c>
      <c r="B769" s="67" t="s">
        <v>180</v>
      </c>
      <c r="C769" s="67" t="s">
        <v>180</v>
      </c>
      <c r="D769" s="72" t="s">
        <v>1568</v>
      </c>
      <c r="E769" s="69" t="s">
        <v>2135</v>
      </c>
      <c r="F769" s="67" t="s">
        <v>1349</v>
      </c>
      <c r="G769" s="67" t="s">
        <v>204</v>
      </c>
      <c r="H769" s="67" t="s">
        <v>205</v>
      </c>
      <c r="I769" s="67">
        <v>27</v>
      </c>
      <c r="J769" s="67" t="str">
        <f t="shared" si="65"/>
        <v>PUNO</v>
      </c>
      <c r="K769" s="67" t="s">
        <v>183</v>
      </c>
      <c r="L769" s="67" t="str">
        <f>+VLOOKUP(D769,[2]Instituciones!$A$2:$G$1009,7,FALSE)</f>
        <v>Urbana</v>
      </c>
      <c r="M769" s="70">
        <f t="shared" si="69"/>
        <v>561.20000000000005</v>
      </c>
      <c r="N769" s="67">
        <f t="shared" si="66"/>
        <v>187</v>
      </c>
      <c r="Q769" s="70">
        <f t="shared" si="67"/>
        <v>421.20000000000005</v>
      </c>
      <c r="S769" s="70">
        <f t="shared" si="68"/>
        <v>140</v>
      </c>
      <c r="T769" s="67">
        <f>VLOOKUP(D769,Hoja1!$G$5:$K$961,5,FALSE)</f>
        <v>27</v>
      </c>
    </row>
    <row r="770" spans="1:20" s="67" customFormat="1">
      <c r="A770" s="66">
        <v>188</v>
      </c>
      <c r="B770" s="67" t="s">
        <v>180</v>
      </c>
      <c r="C770" s="67" t="s">
        <v>1569</v>
      </c>
      <c r="D770" s="72" t="s">
        <v>1570</v>
      </c>
      <c r="E770" s="69" t="s">
        <v>2136</v>
      </c>
      <c r="F770" s="67" t="s">
        <v>1349</v>
      </c>
      <c r="G770" s="67" t="s">
        <v>204</v>
      </c>
      <c r="H770" s="67" t="s">
        <v>205</v>
      </c>
      <c r="I770" s="67">
        <v>36</v>
      </c>
      <c r="J770" s="67" t="str">
        <f t="shared" si="65"/>
        <v>PUNO</v>
      </c>
      <c r="K770" s="67" t="s">
        <v>2173</v>
      </c>
      <c r="L770" s="67" t="str">
        <f>+VLOOKUP(D770,[2]Instituciones!$A$2:$G$1009,7,FALSE)</f>
        <v>Rural</v>
      </c>
      <c r="M770" s="70">
        <f t="shared" si="69"/>
        <v>1652</v>
      </c>
      <c r="N770" s="67">
        <f t="shared" si="66"/>
        <v>188</v>
      </c>
      <c r="Q770" s="70">
        <f t="shared" si="67"/>
        <v>1512</v>
      </c>
      <c r="S770" s="70">
        <f t="shared" si="68"/>
        <v>140</v>
      </c>
      <c r="T770" s="67">
        <f>VLOOKUP(D770,Hoja1!$G$5:$K$961,5,FALSE)</f>
        <v>36</v>
      </c>
    </row>
    <row r="771" spans="1:20" s="67" customFormat="1">
      <c r="A771" s="66">
        <v>189</v>
      </c>
      <c r="B771" s="67" t="s">
        <v>180</v>
      </c>
      <c r="C771" s="67" t="s">
        <v>1899</v>
      </c>
      <c r="D771" s="72" t="s">
        <v>1571</v>
      </c>
      <c r="E771" s="69" t="s">
        <v>2137</v>
      </c>
      <c r="F771" s="67" t="s">
        <v>1349</v>
      </c>
      <c r="G771" s="67" t="s">
        <v>204</v>
      </c>
      <c r="H771" s="67" t="s">
        <v>205</v>
      </c>
      <c r="I771" s="67">
        <v>88</v>
      </c>
      <c r="J771" s="67" t="str">
        <f t="shared" ref="J771:J834" si="70">+B771</f>
        <v>PUNO</v>
      </c>
      <c r="K771" s="67" t="s">
        <v>183</v>
      </c>
      <c r="L771" s="67" t="str">
        <f>+VLOOKUP(D771,[2]Instituciones!$A$2:$G$1009,7,FALSE)</f>
        <v>Urbana</v>
      </c>
      <c r="M771" s="70">
        <f t="shared" si="69"/>
        <v>1512.8000000000002</v>
      </c>
      <c r="N771" s="67">
        <f t="shared" ref="N771:N834" si="71">+A771</f>
        <v>189</v>
      </c>
      <c r="Q771" s="70">
        <f t="shared" ref="Q771:Q834" si="72">+IF(K771="Rural",I771*2*12,IF(K771="Rural 1",I771*3.5*12,IF(K771="Rural 2",I771*3*12,IF(K771="Rural 3",I771*2.5*12,IF(K771="Urbana",I771*1.3*12,IF(K771="Urbana 1",I771*1.4*12,0))))))</f>
        <v>1372.8000000000002</v>
      </c>
      <c r="S771" s="70">
        <f t="shared" ref="S771:S834" si="73">+M771-Q771</f>
        <v>140</v>
      </c>
      <c r="T771" s="67">
        <f>VLOOKUP(D771,Hoja1!$G$5:$K$961,5,FALSE)</f>
        <v>88</v>
      </c>
    </row>
    <row r="772" spans="1:20" s="67" customFormat="1">
      <c r="A772" s="66">
        <v>190</v>
      </c>
      <c r="B772" s="67" t="s">
        <v>180</v>
      </c>
      <c r="C772" s="67" t="s">
        <v>2138</v>
      </c>
      <c r="D772" s="72" t="s">
        <v>1573</v>
      </c>
      <c r="E772" s="69" t="s">
        <v>2139</v>
      </c>
      <c r="F772" s="67" t="s">
        <v>1349</v>
      </c>
      <c r="G772" s="67" t="s">
        <v>204</v>
      </c>
      <c r="H772" s="67" t="s">
        <v>205</v>
      </c>
      <c r="I772" s="67">
        <v>17</v>
      </c>
      <c r="J772" s="67" t="str">
        <f t="shared" si="70"/>
        <v>PUNO</v>
      </c>
      <c r="K772" s="67" t="s">
        <v>2173</v>
      </c>
      <c r="L772" s="67" t="str">
        <f>+VLOOKUP(D772,[2]Instituciones!$A$2:$G$1009,7,FALSE)</f>
        <v>Rural</v>
      </c>
      <c r="M772" s="70">
        <f t="shared" si="69"/>
        <v>854</v>
      </c>
      <c r="N772" s="67">
        <f t="shared" si="71"/>
        <v>190</v>
      </c>
      <c r="Q772" s="70">
        <f t="shared" si="72"/>
        <v>714</v>
      </c>
      <c r="S772" s="70">
        <f t="shared" si="73"/>
        <v>140</v>
      </c>
      <c r="T772" s="67">
        <f>VLOOKUP(D772,Hoja1!$G$5:$K$961,5,FALSE)</f>
        <v>17</v>
      </c>
    </row>
    <row r="773" spans="1:20" s="67" customFormat="1">
      <c r="A773" s="66">
        <v>191</v>
      </c>
      <c r="B773" s="67" t="s">
        <v>180</v>
      </c>
      <c r="C773" s="67" t="s">
        <v>180</v>
      </c>
      <c r="D773" s="72" t="s">
        <v>1594</v>
      </c>
      <c r="E773" s="69" t="s">
        <v>1595</v>
      </c>
      <c r="F773" s="67" t="s">
        <v>1349</v>
      </c>
      <c r="G773" s="67" t="s">
        <v>204</v>
      </c>
      <c r="H773" s="67" t="s">
        <v>205</v>
      </c>
      <c r="I773" s="67">
        <v>70</v>
      </c>
      <c r="J773" s="67" t="str">
        <f t="shared" si="70"/>
        <v>PUNO</v>
      </c>
      <c r="K773" s="67" t="s">
        <v>183</v>
      </c>
      <c r="L773" s="67" t="str">
        <f>+VLOOKUP(D773,[2]Instituciones!$A$2:$G$1009,7,FALSE)</f>
        <v>Urbana</v>
      </c>
      <c r="M773" s="70">
        <f t="shared" si="69"/>
        <v>1232</v>
      </c>
      <c r="N773" s="67">
        <f t="shared" si="71"/>
        <v>191</v>
      </c>
      <c r="Q773" s="70">
        <f t="shared" si="72"/>
        <v>1092</v>
      </c>
      <c r="S773" s="70">
        <f t="shared" si="73"/>
        <v>140</v>
      </c>
      <c r="T773" s="67">
        <f>VLOOKUP(D773,Hoja1!$G$5:$K$961,5,FALSE)</f>
        <v>70</v>
      </c>
    </row>
    <row r="774" spans="1:20" s="67" customFormat="1">
      <c r="A774" s="66">
        <v>192</v>
      </c>
      <c r="B774" s="67" t="s">
        <v>180</v>
      </c>
      <c r="C774" s="67" t="s">
        <v>1959</v>
      </c>
      <c r="D774" s="72" t="s">
        <v>1575</v>
      </c>
      <c r="E774" s="69" t="s">
        <v>2140</v>
      </c>
      <c r="F774" s="67" t="s">
        <v>1349</v>
      </c>
      <c r="G774" s="67" t="s">
        <v>204</v>
      </c>
      <c r="H774" s="67" t="s">
        <v>205</v>
      </c>
      <c r="I774" s="67">
        <v>17</v>
      </c>
      <c r="J774" s="67" t="str">
        <f t="shared" si="70"/>
        <v>PUNO</v>
      </c>
      <c r="K774" s="67" t="s">
        <v>2173</v>
      </c>
      <c r="L774" s="67" t="str">
        <f>+VLOOKUP(D774,[2]Instituciones!$A$2:$G$1009,7,FALSE)</f>
        <v>Rural</v>
      </c>
      <c r="M774" s="70">
        <f t="shared" si="69"/>
        <v>854</v>
      </c>
      <c r="N774" s="67">
        <f t="shared" si="71"/>
        <v>192</v>
      </c>
      <c r="Q774" s="70">
        <f t="shared" si="72"/>
        <v>714</v>
      </c>
      <c r="S774" s="70">
        <f t="shared" si="73"/>
        <v>140</v>
      </c>
      <c r="T774" s="67">
        <f>VLOOKUP(D774,Hoja1!$G$5:$K$961,5,FALSE)</f>
        <v>17</v>
      </c>
    </row>
    <row r="775" spans="1:20" s="67" customFormat="1">
      <c r="A775" s="66">
        <v>193</v>
      </c>
      <c r="B775" s="67" t="s">
        <v>180</v>
      </c>
      <c r="C775" s="67" t="s">
        <v>1576</v>
      </c>
      <c r="D775" s="72" t="s">
        <v>1577</v>
      </c>
      <c r="E775" s="69" t="s">
        <v>2141</v>
      </c>
      <c r="F775" s="67" t="s">
        <v>1349</v>
      </c>
      <c r="G775" s="67" t="s">
        <v>204</v>
      </c>
      <c r="H775" s="67" t="s">
        <v>205</v>
      </c>
      <c r="I775" s="67">
        <v>3</v>
      </c>
      <c r="J775" s="67" t="str">
        <f t="shared" si="70"/>
        <v>PUNO</v>
      </c>
      <c r="K775" s="67" t="s">
        <v>2173</v>
      </c>
      <c r="L775" s="67" t="str">
        <f>+VLOOKUP(D775,[2]Instituciones!$A$2:$G$1009,7,FALSE)</f>
        <v>Rural</v>
      </c>
      <c r="M775" s="70">
        <f t="shared" si="69"/>
        <v>266</v>
      </c>
      <c r="N775" s="67">
        <f t="shared" si="71"/>
        <v>193</v>
      </c>
      <c r="Q775" s="70">
        <f t="shared" si="72"/>
        <v>126</v>
      </c>
      <c r="S775" s="70">
        <f t="shared" si="73"/>
        <v>140</v>
      </c>
      <c r="T775" s="67">
        <f>VLOOKUP(D775,Hoja1!$G$5:$K$961,5,FALSE)</f>
        <v>3</v>
      </c>
    </row>
    <row r="776" spans="1:20" s="67" customFormat="1">
      <c r="A776" s="66">
        <v>194</v>
      </c>
      <c r="B776" s="67" t="s">
        <v>180</v>
      </c>
      <c r="C776" s="67" t="s">
        <v>570</v>
      </c>
      <c r="D776" s="72" t="s">
        <v>1578</v>
      </c>
      <c r="E776" s="69" t="s">
        <v>2142</v>
      </c>
      <c r="F776" s="67" t="s">
        <v>1349</v>
      </c>
      <c r="G776" s="67" t="s">
        <v>204</v>
      </c>
      <c r="H776" s="67" t="s">
        <v>205</v>
      </c>
      <c r="I776" s="67">
        <v>190</v>
      </c>
      <c r="J776" s="67" t="str">
        <f t="shared" si="70"/>
        <v>PUNO</v>
      </c>
      <c r="K776" s="67" t="s">
        <v>183</v>
      </c>
      <c r="L776" s="67" t="str">
        <f>+VLOOKUP(D776,[2]Instituciones!$A$2:$G$1009,7,FALSE)</f>
        <v>Urbana</v>
      </c>
      <c r="M776" s="70">
        <f t="shared" si="69"/>
        <v>3104</v>
      </c>
      <c r="N776" s="67">
        <f t="shared" si="71"/>
        <v>194</v>
      </c>
      <c r="Q776" s="70">
        <f t="shared" si="72"/>
        <v>2964</v>
      </c>
      <c r="S776" s="70">
        <f t="shared" si="73"/>
        <v>140</v>
      </c>
      <c r="T776" s="67">
        <f>VLOOKUP(D776,Hoja1!$G$5:$K$961,5,FALSE)</f>
        <v>190</v>
      </c>
    </row>
    <row r="777" spans="1:20" s="67" customFormat="1">
      <c r="A777" s="66">
        <v>195</v>
      </c>
      <c r="B777" s="67" t="s">
        <v>180</v>
      </c>
      <c r="C777" s="67" t="s">
        <v>538</v>
      </c>
      <c r="D777" s="72" t="s">
        <v>1597</v>
      </c>
      <c r="E777" s="69" t="s">
        <v>1598</v>
      </c>
      <c r="F777" s="67" t="s">
        <v>1349</v>
      </c>
      <c r="G777" s="67" t="s">
        <v>204</v>
      </c>
      <c r="H777" s="67" t="s">
        <v>205</v>
      </c>
      <c r="I777" s="67">
        <v>978</v>
      </c>
      <c r="J777" s="67" t="str">
        <f t="shared" si="70"/>
        <v>PUNO</v>
      </c>
      <c r="K777" s="67" t="s">
        <v>183</v>
      </c>
      <c r="L777" s="67" t="str">
        <f>+VLOOKUP(D777,[2]Instituciones!$A$2:$G$1009,7,FALSE)</f>
        <v>Urbana</v>
      </c>
      <c r="M777" s="70">
        <f t="shared" si="69"/>
        <v>15341.800000000001</v>
      </c>
      <c r="N777" s="67">
        <f t="shared" si="71"/>
        <v>195</v>
      </c>
      <c r="Q777" s="70">
        <f t="shared" si="72"/>
        <v>15256.800000000001</v>
      </c>
      <c r="S777" s="70">
        <f t="shared" si="73"/>
        <v>85</v>
      </c>
      <c r="T777" s="67">
        <f>VLOOKUP(D777,Hoja1!$G$5:$K$961,5,FALSE)</f>
        <v>978</v>
      </c>
    </row>
    <row r="778" spans="1:20" s="67" customFormat="1">
      <c r="A778" s="66">
        <v>196</v>
      </c>
      <c r="B778" s="67" t="s">
        <v>180</v>
      </c>
      <c r="C778" s="67" t="s">
        <v>541</v>
      </c>
      <c r="D778" s="72" t="s">
        <v>1574</v>
      </c>
      <c r="E778" s="69" t="s">
        <v>1910</v>
      </c>
      <c r="F778" s="67" t="s">
        <v>1349</v>
      </c>
      <c r="G778" s="67" t="s">
        <v>204</v>
      </c>
      <c r="H778" s="67" t="s">
        <v>205</v>
      </c>
      <c r="I778" s="67">
        <v>13</v>
      </c>
      <c r="J778" s="67" t="str">
        <f t="shared" si="70"/>
        <v>PUNO</v>
      </c>
      <c r="K778" s="67" t="s">
        <v>206</v>
      </c>
      <c r="L778" s="67" t="str">
        <f>+VLOOKUP(D778,[2]Instituciones!$A$2:$G$1009,7,FALSE)</f>
        <v>Rural</v>
      </c>
      <c r="M778" s="70">
        <f t="shared" si="69"/>
        <v>608</v>
      </c>
      <c r="N778" s="67">
        <f t="shared" si="71"/>
        <v>196</v>
      </c>
      <c r="Q778" s="70">
        <f t="shared" si="72"/>
        <v>468</v>
      </c>
      <c r="S778" s="70">
        <f t="shared" si="73"/>
        <v>140</v>
      </c>
      <c r="T778" s="67">
        <f>VLOOKUP(D778,Hoja1!$G$5:$K$961,5,FALSE)</f>
        <v>13</v>
      </c>
    </row>
    <row r="779" spans="1:20" s="67" customFormat="1">
      <c r="A779" s="66">
        <v>197</v>
      </c>
      <c r="B779" s="67" t="s">
        <v>180</v>
      </c>
      <c r="C779" s="67" t="s">
        <v>180</v>
      </c>
      <c r="D779" s="72" t="s">
        <v>1599</v>
      </c>
      <c r="E779" s="69" t="s">
        <v>1730</v>
      </c>
      <c r="F779" s="67" t="s">
        <v>1349</v>
      </c>
      <c r="G779" s="67" t="s">
        <v>204</v>
      </c>
      <c r="H779" s="67" t="s">
        <v>205</v>
      </c>
      <c r="I779" s="67">
        <v>1077</v>
      </c>
      <c r="J779" s="67" t="str">
        <f t="shared" si="70"/>
        <v>PUNO</v>
      </c>
      <c r="K779" s="67" t="s">
        <v>183</v>
      </c>
      <c r="L779" s="67" t="str">
        <f>+VLOOKUP(D779,[2]Instituciones!$A$2:$G$1009,7,FALSE)</f>
        <v>Urbana</v>
      </c>
      <c r="M779" s="70">
        <f t="shared" si="69"/>
        <v>16881.2</v>
      </c>
      <c r="N779" s="67">
        <f t="shared" si="71"/>
        <v>197</v>
      </c>
      <c r="Q779" s="70">
        <f t="shared" si="72"/>
        <v>16801.2</v>
      </c>
      <c r="S779" s="70">
        <f t="shared" si="73"/>
        <v>80</v>
      </c>
      <c r="T779" s="67">
        <f>VLOOKUP(D779,Hoja1!$G$5:$K$961,5,FALSE)</f>
        <v>1077</v>
      </c>
    </row>
    <row r="780" spans="1:20" s="67" customFormat="1">
      <c r="A780" s="66">
        <v>198</v>
      </c>
      <c r="B780" s="67" t="s">
        <v>180</v>
      </c>
      <c r="C780" s="67" t="s">
        <v>180</v>
      </c>
      <c r="D780" s="72" t="s">
        <v>1589</v>
      </c>
      <c r="E780" s="69" t="s">
        <v>1740</v>
      </c>
      <c r="F780" s="67" t="s">
        <v>1349</v>
      </c>
      <c r="G780" s="67" t="s">
        <v>204</v>
      </c>
      <c r="H780" s="67" t="s">
        <v>205</v>
      </c>
      <c r="I780" s="67">
        <v>875</v>
      </c>
      <c r="J780" s="67" t="str">
        <f t="shared" si="70"/>
        <v>PUNO</v>
      </c>
      <c r="K780" s="67" t="s">
        <v>183</v>
      </c>
      <c r="L780" s="67" t="str">
        <f>+VLOOKUP(D780,[2]Instituciones!$A$2:$G$1009,7,FALSE)</f>
        <v>Urbana</v>
      </c>
      <c r="M780" s="70">
        <f t="shared" si="69"/>
        <v>13735</v>
      </c>
      <c r="N780" s="67">
        <f t="shared" si="71"/>
        <v>198</v>
      </c>
      <c r="Q780" s="70">
        <f t="shared" si="72"/>
        <v>13650</v>
      </c>
      <c r="S780" s="70">
        <f t="shared" si="73"/>
        <v>85</v>
      </c>
      <c r="T780" s="67">
        <f>VLOOKUP(D780,Hoja1!$G$5:$K$961,5,FALSE)</f>
        <v>875</v>
      </c>
    </row>
    <row r="781" spans="1:20" s="67" customFormat="1">
      <c r="A781" s="66">
        <v>199</v>
      </c>
      <c r="B781" s="67" t="s">
        <v>180</v>
      </c>
      <c r="C781" s="67" t="s">
        <v>180</v>
      </c>
      <c r="D781" s="72" t="s">
        <v>1555</v>
      </c>
      <c r="E781" s="69" t="s">
        <v>1742</v>
      </c>
      <c r="F781" s="67" t="s">
        <v>1349</v>
      </c>
      <c r="G781" s="67" t="s">
        <v>204</v>
      </c>
      <c r="H781" s="67" t="s">
        <v>205</v>
      </c>
      <c r="I781" s="67">
        <v>127</v>
      </c>
      <c r="J781" s="67" t="str">
        <f t="shared" si="70"/>
        <v>PUNO</v>
      </c>
      <c r="K781" s="67" t="s">
        <v>183</v>
      </c>
      <c r="L781" s="67" t="str">
        <f>+VLOOKUP(D781,[2]Instituciones!$A$2:$G$1009,7,FALSE)</f>
        <v>Urbana</v>
      </c>
      <c r="M781" s="70">
        <f t="shared" si="69"/>
        <v>2121.1999999999998</v>
      </c>
      <c r="N781" s="67">
        <f t="shared" si="71"/>
        <v>199</v>
      </c>
      <c r="Q781" s="70">
        <f t="shared" si="72"/>
        <v>1981.1999999999998</v>
      </c>
      <c r="S781" s="70">
        <f t="shared" si="73"/>
        <v>140</v>
      </c>
      <c r="T781" s="67">
        <f>VLOOKUP(D781,Hoja1!$G$5:$K$961,5,FALSE)</f>
        <v>127</v>
      </c>
    </row>
    <row r="782" spans="1:20" s="67" customFormat="1">
      <c r="A782" s="66">
        <v>200</v>
      </c>
      <c r="B782" s="67" t="s">
        <v>180</v>
      </c>
      <c r="C782" s="67" t="s">
        <v>607</v>
      </c>
      <c r="D782" s="72" t="s">
        <v>1596</v>
      </c>
      <c r="E782" s="69" t="s">
        <v>1744</v>
      </c>
      <c r="F782" s="67" t="s">
        <v>1349</v>
      </c>
      <c r="G782" s="67" t="s">
        <v>204</v>
      </c>
      <c r="H782" s="67" t="s">
        <v>205</v>
      </c>
      <c r="I782" s="67">
        <v>89</v>
      </c>
      <c r="J782" s="67" t="str">
        <f t="shared" si="70"/>
        <v>PUNO</v>
      </c>
      <c r="K782" s="67" t="s">
        <v>183</v>
      </c>
      <c r="L782" s="67" t="str">
        <f>+VLOOKUP(D782,[2]Instituciones!$A$2:$G$1009,7,FALSE)</f>
        <v>Urbana</v>
      </c>
      <c r="M782" s="70">
        <f t="shared" si="69"/>
        <v>1528.4</v>
      </c>
      <c r="N782" s="67">
        <f t="shared" si="71"/>
        <v>200</v>
      </c>
      <c r="Q782" s="70">
        <f t="shared" si="72"/>
        <v>1388.4</v>
      </c>
      <c r="S782" s="70">
        <f t="shared" si="73"/>
        <v>140</v>
      </c>
      <c r="T782" s="67">
        <f>VLOOKUP(D782,Hoja1!$G$5:$K$961,5,FALSE)</f>
        <v>89</v>
      </c>
    </row>
    <row r="783" spans="1:20" s="67" customFormat="1">
      <c r="A783" s="66">
        <v>201</v>
      </c>
      <c r="B783" s="67" t="s">
        <v>180</v>
      </c>
      <c r="C783" s="67" t="s">
        <v>625</v>
      </c>
      <c r="D783" s="72" t="s">
        <v>1572</v>
      </c>
      <c r="E783" s="69" t="s">
        <v>625</v>
      </c>
      <c r="F783" s="67" t="s">
        <v>1349</v>
      </c>
      <c r="G783" s="67" t="s">
        <v>204</v>
      </c>
      <c r="H783" s="67" t="s">
        <v>205</v>
      </c>
      <c r="I783" s="67">
        <v>166</v>
      </c>
      <c r="J783" s="67" t="str">
        <f t="shared" si="70"/>
        <v>PUNO</v>
      </c>
      <c r="K783" s="67" t="s">
        <v>183</v>
      </c>
      <c r="L783" s="67" t="str">
        <f>+VLOOKUP(D783,[2]Instituciones!$A$2:$G$1009,7,FALSE)</f>
        <v>Urbana</v>
      </c>
      <c r="M783" s="70">
        <f t="shared" si="69"/>
        <v>2729.6000000000004</v>
      </c>
      <c r="N783" s="67">
        <f t="shared" si="71"/>
        <v>201</v>
      </c>
      <c r="Q783" s="70">
        <f t="shared" si="72"/>
        <v>2589.6000000000004</v>
      </c>
      <c r="S783" s="70">
        <f t="shared" si="73"/>
        <v>140</v>
      </c>
      <c r="T783" s="67">
        <f>VLOOKUP(D783,Hoja1!$G$5:$K$961,5,FALSE)</f>
        <v>166</v>
      </c>
    </row>
    <row r="784" spans="1:20" s="67" customFormat="1">
      <c r="A784" s="66">
        <v>202</v>
      </c>
      <c r="B784" s="67" t="s">
        <v>607</v>
      </c>
      <c r="C784" s="67" t="s">
        <v>1316</v>
      </c>
      <c r="D784" s="72" t="s">
        <v>1600</v>
      </c>
      <c r="E784" s="69" t="s">
        <v>2143</v>
      </c>
      <c r="F784" s="67" t="s">
        <v>1349</v>
      </c>
      <c r="G784" s="67" t="s">
        <v>204</v>
      </c>
      <c r="H784" s="67" t="s">
        <v>205</v>
      </c>
      <c r="I784" s="67">
        <v>13</v>
      </c>
      <c r="J784" s="67" t="str">
        <f t="shared" si="70"/>
        <v>SAN ANTONIO</v>
      </c>
      <c r="K784" s="67" t="s">
        <v>2173</v>
      </c>
      <c r="L784" s="67" t="str">
        <f>+VLOOKUP(D784,[2]Instituciones!$A$2:$G$1009,7,FALSE)</f>
        <v>Rural</v>
      </c>
      <c r="M784" s="70">
        <f t="shared" si="69"/>
        <v>686</v>
      </c>
      <c r="N784" s="67">
        <f t="shared" si="71"/>
        <v>202</v>
      </c>
      <c r="Q784" s="70">
        <f t="shared" si="72"/>
        <v>546</v>
      </c>
      <c r="S784" s="70">
        <f t="shared" si="73"/>
        <v>140</v>
      </c>
      <c r="T784" s="67">
        <f>VLOOKUP(D784,Hoja1!$G$5:$K$961,5,FALSE)</f>
        <v>13</v>
      </c>
    </row>
    <row r="785" spans="1:20" s="67" customFormat="1">
      <c r="A785" s="66">
        <v>203</v>
      </c>
      <c r="B785" s="67" t="s">
        <v>607</v>
      </c>
      <c r="C785" s="67" t="s">
        <v>647</v>
      </c>
      <c r="D785" s="72" t="s">
        <v>1601</v>
      </c>
      <c r="E785" s="69" t="s">
        <v>2144</v>
      </c>
      <c r="F785" s="67" t="s">
        <v>1349</v>
      </c>
      <c r="G785" s="67" t="s">
        <v>204</v>
      </c>
      <c r="H785" s="67" t="s">
        <v>205</v>
      </c>
      <c r="I785" s="67">
        <v>33</v>
      </c>
      <c r="J785" s="67" t="str">
        <f t="shared" si="70"/>
        <v>SAN ANTONIO</v>
      </c>
      <c r="K785" s="67" t="s">
        <v>2173</v>
      </c>
      <c r="L785" s="67" t="str">
        <f>+VLOOKUP(D785,[2]Instituciones!$A$2:$G$1009,7,FALSE)</f>
        <v>Rural</v>
      </c>
      <c r="M785" s="70">
        <f t="shared" si="69"/>
        <v>1526</v>
      </c>
      <c r="N785" s="67">
        <f t="shared" si="71"/>
        <v>203</v>
      </c>
      <c r="Q785" s="70">
        <f t="shared" si="72"/>
        <v>1386</v>
      </c>
      <c r="S785" s="70">
        <f t="shared" si="73"/>
        <v>140</v>
      </c>
      <c r="T785" s="67">
        <f>VLOOKUP(D785,Hoja1!$G$5:$K$961,5,FALSE)</f>
        <v>33</v>
      </c>
    </row>
    <row r="786" spans="1:20" s="67" customFormat="1">
      <c r="A786" s="66">
        <v>204</v>
      </c>
      <c r="B786" s="67" t="s">
        <v>607</v>
      </c>
      <c r="C786" s="67" t="s">
        <v>649</v>
      </c>
      <c r="D786" s="72" t="s">
        <v>1602</v>
      </c>
      <c r="E786" s="69" t="s">
        <v>2145</v>
      </c>
      <c r="F786" s="67" t="s">
        <v>1349</v>
      </c>
      <c r="G786" s="67" t="s">
        <v>204</v>
      </c>
      <c r="H786" s="67" t="s">
        <v>205</v>
      </c>
      <c r="I786" s="67">
        <v>13</v>
      </c>
      <c r="J786" s="67" t="str">
        <f t="shared" si="70"/>
        <v>SAN ANTONIO</v>
      </c>
      <c r="K786" s="67" t="s">
        <v>2173</v>
      </c>
      <c r="L786" s="67" t="str">
        <f>+VLOOKUP(D786,[2]Instituciones!$A$2:$G$1009,7,FALSE)</f>
        <v>Rural</v>
      </c>
      <c r="M786" s="70">
        <f t="shared" si="69"/>
        <v>686</v>
      </c>
      <c r="N786" s="67">
        <f t="shared" si="71"/>
        <v>204</v>
      </c>
      <c r="Q786" s="70">
        <f t="shared" si="72"/>
        <v>546</v>
      </c>
      <c r="S786" s="70">
        <f t="shared" si="73"/>
        <v>140</v>
      </c>
      <c r="T786" s="67">
        <f>VLOOKUP(D786,Hoja1!$G$5:$K$961,5,FALSE)</f>
        <v>13</v>
      </c>
    </row>
    <row r="787" spans="1:20" s="67" customFormat="1">
      <c r="A787" s="66">
        <v>205</v>
      </c>
      <c r="B787" s="67" t="s">
        <v>607</v>
      </c>
      <c r="C787" s="67" t="s">
        <v>1603</v>
      </c>
      <c r="D787" s="72" t="s">
        <v>1604</v>
      </c>
      <c r="E787" s="69" t="s">
        <v>2146</v>
      </c>
      <c r="F787" s="67" t="s">
        <v>1349</v>
      </c>
      <c r="G787" s="67" t="s">
        <v>204</v>
      </c>
      <c r="H787" s="67" t="s">
        <v>205</v>
      </c>
      <c r="I787" s="67">
        <v>1</v>
      </c>
      <c r="J787" s="67" t="str">
        <f t="shared" si="70"/>
        <v>SAN ANTONIO</v>
      </c>
      <c r="K787" s="67" t="s">
        <v>2173</v>
      </c>
      <c r="L787" s="67" t="str">
        <f>+VLOOKUP(D787,[2]Instituciones!$A$2:$G$1009,7,FALSE)</f>
        <v>Rural</v>
      </c>
      <c r="M787" s="70">
        <f t="shared" si="69"/>
        <v>192</v>
      </c>
      <c r="N787" s="67">
        <f t="shared" si="71"/>
        <v>205</v>
      </c>
      <c r="Q787" s="70">
        <f t="shared" si="72"/>
        <v>42</v>
      </c>
      <c r="S787" s="70">
        <f t="shared" si="73"/>
        <v>150</v>
      </c>
      <c r="T787" s="67">
        <f>VLOOKUP(D787,Hoja1!$G$5:$K$961,5,FALSE)</f>
        <v>1</v>
      </c>
    </row>
    <row r="788" spans="1:20" s="67" customFormat="1">
      <c r="A788" s="66">
        <v>206</v>
      </c>
      <c r="B788" s="67" t="s">
        <v>607</v>
      </c>
      <c r="C788" s="67" t="s">
        <v>1605</v>
      </c>
      <c r="D788" s="72" t="s">
        <v>1606</v>
      </c>
      <c r="E788" s="69" t="s">
        <v>2147</v>
      </c>
      <c r="F788" s="67" t="s">
        <v>1349</v>
      </c>
      <c r="G788" s="67" t="s">
        <v>204</v>
      </c>
      <c r="H788" s="67" t="s">
        <v>205</v>
      </c>
      <c r="I788" s="67">
        <v>5</v>
      </c>
      <c r="J788" s="67" t="str">
        <f t="shared" si="70"/>
        <v>SAN ANTONIO</v>
      </c>
      <c r="K788" s="67" t="s">
        <v>2173</v>
      </c>
      <c r="L788" s="67" t="str">
        <f>+VLOOKUP(D788,[2]Instituciones!$A$2:$G$1009,7,FALSE)</f>
        <v>Rural</v>
      </c>
      <c r="M788" s="70">
        <f t="shared" si="69"/>
        <v>350</v>
      </c>
      <c r="N788" s="67">
        <f t="shared" si="71"/>
        <v>206</v>
      </c>
      <c r="Q788" s="70">
        <f t="shared" si="72"/>
        <v>210</v>
      </c>
      <c r="S788" s="70">
        <f t="shared" si="73"/>
        <v>140</v>
      </c>
      <c r="T788" s="67">
        <f>VLOOKUP(D788,Hoja1!$G$5:$K$961,5,FALSE)</f>
        <v>5</v>
      </c>
    </row>
    <row r="789" spans="1:20" s="67" customFormat="1">
      <c r="A789" s="66">
        <v>207</v>
      </c>
      <c r="B789" s="67" t="s">
        <v>607</v>
      </c>
      <c r="C789" s="67" t="s">
        <v>652</v>
      </c>
      <c r="D789" s="72" t="s">
        <v>1607</v>
      </c>
      <c r="E789" s="69" t="s">
        <v>2148</v>
      </c>
      <c r="F789" s="67" t="s">
        <v>1349</v>
      </c>
      <c r="G789" s="67" t="s">
        <v>204</v>
      </c>
      <c r="H789" s="67" t="s">
        <v>205</v>
      </c>
      <c r="I789" s="67">
        <v>9</v>
      </c>
      <c r="J789" s="67" t="str">
        <f t="shared" si="70"/>
        <v>SAN ANTONIO</v>
      </c>
      <c r="K789" s="67" t="s">
        <v>2173</v>
      </c>
      <c r="L789" s="67" t="str">
        <f>+VLOOKUP(D789,[2]Instituciones!$A$2:$G$1009,7,FALSE)</f>
        <v>Rural</v>
      </c>
      <c r="M789" s="70">
        <f t="shared" si="69"/>
        <v>518</v>
      </c>
      <c r="N789" s="67">
        <f t="shared" si="71"/>
        <v>207</v>
      </c>
      <c r="Q789" s="70">
        <f t="shared" si="72"/>
        <v>378</v>
      </c>
      <c r="S789" s="70">
        <f t="shared" si="73"/>
        <v>140</v>
      </c>
      <c r="T789" s="67">
        <f>VLOOKUP(D789,Hoja1!$G$5:$K$961,5,FALSE)</f>
        <v>9</v>
      </c>
    </row>
    <row r="790" spans="1:20" s="67" customFormat="1">
      <c r="A790" s="66">
        <v>208</v>
      </c>
      <c r="B790" s="67" t="s">
        <v>655</v>
      </c>
      <c r="C790" s="67" t="s">
        <v>655</v>
      </c>
      <c r="D790" s="72" t="s">
        <v>1608</v>
      </c>
      <c r="E790" s="69" t="s">
        <v>2149</v>
      </c>
      <c r="F790" s="67" t="s">
        <v>1349</v>
      </c>
      <c r="G790" s="67" t="s">
        <v>204</v>
      </c>
      <c r="H790" s="67" t="s">
        <v>205</v>
      </c>
      <c r="I790" s="67">
        <v>48</v>
      </c>
      <c r="J790" s="67" t="str">
        <f t="shared" si="70"/>
        <v>TIQUILLACA</v>
      </c>
      <c r="K790" s="67" t="s">
        <v>206</v>
      </c>
      <c r="L790" s="67" t="str">
        <f>+VLOOKUP(D790,[2]Instituciones!$A$2:$G$1009,7,FALSE)</f>
        <v>Rural</v>
      </c>
      <c r="M790" s="70">
        <f t="shared" si="69"/>
        <v>1868</v>
      </c>
      <c r="N790" s="67">
        <f t="shared" si="71"/>
        <v>208</v>
      </c>
      <c r="Q790" s="70">
        <f t="shared" si="72"/>
        <v>1728</v>
      </c>
      <c r="S790" s="70">
        <f t="shared" si="73"/>
        <v>140</v>
      </c>
      <c r="T790" s="67">
        <f>VLOOKUP(D790,Hoja1!$G$5:$K$961,5,FALSE)</f>
        <v>48</v>
      </c>
    </row>
    <row r="791" spans="1:20" s="67" customFormat="1">
      <c r="A791" s="66">
        <v>209</v>
      </c>
      <c r="B791" s="67" t="s">
        <v>655</v>
      </c>
      <c r="C791" s="67" t="s">
        <v>660</v>
      </c>
      <c r="D791" s="72" t="s">
        <v>1609</v>
      </c>
      <c r="E791" s="69" t="s">
        <v>2150</v>
      </c>
      <c r="F791" s="67" t="s">
        <v>1349</v>
      </c>
      <c r="G791" s="67" t="s">
        <v>204</v>
      </c>
      <c r="H791" s="67" t="s">
        <v>205</v>
      </c>
      <c r="I791" s="67">
        <v>16</v>
      </c>
      <c r="J791" s="67" t="str">
        <f t="shared" si="70"/>
        <v>TIQUILLACA</v>
      </c>
      <c r="K791" s="67" t="s">
        <v>206</v>
      </c>
      <c r="L791" s="67" t="str">
        <f>+VLOOKUP(D791,[2]Instituciones!$A$2:$G$1009,7,FALSE)</f>
        <v>Rural</v>
      </c>
      <c r="M791" s="70">
        <f t="shared" si="69"/>
        <v>716</v>
      </c>
      <c r="N791" s="67">
        <f t="shared" si="71"/>
        <v>209</v>
      </c>
      <c r="Q791" s="70">
        <f t="shared" si="72"/>
        <v>576</v>
      </c>
      <c r="S791" s="70">
        <f t="shared" si="73"/>
        <v>140</v>
      </c>
      <c r="T791" s="67">
        <f>VLOOKUP(D791,Hoja1!$G$5:$K$961,5,FALSE)</f>
        <v>16</v>
      </c>
    </row>
    <row r="792" spans="1:20" s="67" customFormat="1">
      <c r="A792" s="66">
        <v>210</v>
      </c>
      <c r="B792" s="67" t="s">
        <v>655</v>
      </c>
      <c r="C792" s="67" t="s">
        <v>657</v>
      </c>
      <c r="D792" s="72" t="s">
        <v>1610</v>
      </c>
      <c r="E792" s="69" t="s">
        <v>2151</v>
      </c>
      <c r="F792" s="67" t="s">
        <v>1349</v>
      </c>
      <c r="G792" s="67" t="s">
        <v>204</v>
      </c>
      <c r="H792" s="67" t="s">
        <v>205</v>
      </c>
      <c r="I792" s="67">
        <v>20</v>
      </c>
      <c r="J792" s="67" t="str">
        <f t="shared" si="70"/>
        <v>TIQUILLACA</v>
      </c>
      <c r="K792" s="67" t="s">
        <v>206</v>
      </c>
      <c r="L792" s="67" t="str">
        <f>+VLOOKUP(D792,[2]Instituciones!$A$2:$G$1009,7,FALSE)</f>
        <v>Rural</v>
      </c>
      <c r="M792" s="70">
        <f t="shared" si="69"/>
        <v>860</v>
      </c>
      <c r="N792" s="67">
        <f t="shared" si="71"/>
        <v>210</v>
      </c>
      <c r="Q792" s="70">
        <f t="shared" si="72"/>
        <v>720</v>
      </c>
      <c r="S792" s="70">
        <f t="shared" si="73"/>
        <v>140</v>
      </c>
      <c r="T792" s="67">
        <f>VLOOKUP(D792,Hoja1!$G$5:$K$961,5,FALSE)</f>
        <v>20</v>
      </c>
    </row>
    <row r="793" spans="1:20" s="67" customFormat="1">
      <c r="A793" s="66">
        <v>211</v>
      </c>
      <c r="B793" s="67" t="s">
        <v>655</v>
      </c>
      <c r="C793" s="67" t="s">
        <v>1320</v>
      </c>
      <c r="D793" s="72" t="s">
        <v>1611</v>
      </c>
      <c r="E793" s="69" t="s">
        <v>2152</v>
      </c>
      <c r="F793" s="67" t="s">
        <v>1349</v>
      </c>
      <c r="G793" s="67" t="s">
        <v>204</v>
      </c>
      <c r="H793" s="67" t="s">
        <v>205</v>
      </c>
      <c r="I793" s="67">
        <v>2</v>
      </c>
      <c r="J793" s="67" t="str">
        <f t="shared" si="70"/>
        <v>TIQUILLACA</v>
      </c>
      <c r="K793" s="67" t="s">
        <v>206</v>
      </c>
      <c r="L793" s="67" t="str">
        <f>+VLOOKUP(D793,[2]Instituciones!$A$2:$G$1009,7,FALSE)</f>
        <v>Rural</v>
      </c>
      <c r="M793" s="70">
        <f t="shared" si="69"/>
        <v>222</v>
      </c>
      <c r="N793" s="67">
        <f t="shared" si="71"/>
        <v>211</v>
      </c>
      <c r="Q793" s="70">
        <f t="shared" si="72"/>
        <v>72</v>
      </c>
      <c r="S793" s="70">
        <f t="shared" si="73"/>
        <v>150</v>
      </c>
      <c r="T793" s="67">
        <f>VLOOKUP(D793,Hoja1!$G$5:$K$961,5,FALSE)</f>
        <v>2</v>
      </c>
    </row>
    <row r="794" spans="1:20" s="67" customFormat="1">
      <c r="A794" s="66">
        <v>212</v>
      </c>
      <c r="B794" s="67" t="s">
        <v>655</v>
      </c>
      <c r="C794" s="67" t="s">
        <v>1612</v>
      </c>
      <c r="D794" s="72" t="s">
        <v>1613</v>
      </c>
      <c r="E794" s="69" t="s">
        <v>2153</v>
      </c>
      <c r="F794" s="67" t="s">
        <v>1349</v>
      </c>
      <c r="G794" s="67" t="s">
        <v>204</v>
      </c>
      <c r="H794" s="67" t="s">
        <v>205</v>
      </c>
      <c r="I794" s="67">
        <v>2</v>
      </c>
      <c r="J794" s="67" t="str">
        <f t="shared" si="70"/>
        <v>TIQUILLACA</v>
      </c>
      <c r="K794" s="67" t="s">
        <v>2173</v>
      </c>
      <c r="L794" s="67" t="str">
        <f>+VLOOKUP(D794,[2]Instituciones!$A$2:$G$1009,7,FALSE)</f>
        <v>Rural</v>
      </c>
      <c r="M794" s="70">
        <f t="shared" si="69"/>
        <v>234</v>
      </c>
      <c r="N794" s="67">
        <f t="shared" si="71"/>
        <v>212</v>
      </c>
      <c r="Q794" s="70">
        <f t="shared" si="72"/>
        <v>84</v>
      </c>
      <c r="S794" s="70">
        <f t="shared" si="73"/>
        <v>150</v>
      </c>
      <c r="T794" s="67">
        <f>VLOOKUP(D794,Hoja1!$G$5:$K$961,5,FALSE)</f>
        <v>2</v>
      </c>
    </row>
    <row r="795" spans="1:20" s="67" customFormat="1">
      <c r="A795" s="66">
        <v>213</v>
      </c>
      <c r="B795" s="67" t="s">
        <v>655</v>
      </c>
      <c r="C795" s="67" t="s">
        <v>1325</v>
      </c>
      <c r="D795" s="72" t="s">
        <v>1614</v>
      </c>
      <c r="E795" s="69" t="s">
        <v>2154</v>
      </c>
      <c r="F795" s="67" t="s">
        <v>1349</v>
      </c>
      <c r="G795" s="67" t="s">
        <v>204</v>
      </c>
      <c r="H795" s="67" t="s">
        <v>205</v>
      </c>
      <c r="I795" s="67">
        <v>7</v>
      </c>
      <c r="J795" s="67" t="str">
        <f t="shared" si="70"/>
        <v>TIQUILLACA</v>
      </c>
      <c r="K795" s="67" t="s">
        <v>206</v>
      </c>
      <c r="L795" s="67" t="str">
        <f>+VLOOKUP(D795,[2]Instituciones!$A$2:$G$1009,7,FALSE)</f>
        <v>Rural</v>
      </c>
      <c r="M795" s="70">
        <f t="shared" si="69"/>
        <v>392</v>
      </c>
      <c r="N795" s="67">
        <f t="shared" si="71"/>
        <v>213</v>
      </c>
      <c r="Q795" s="70">
        <f t="shared" si="72"/>
        <v>252</v>
      </c>
      <c r="S795" s="70">
        <f t="shared" si="73"/>
        <v>140</v>
      </c>
      <c r="T795" s="67">
        <f>VLOOKUP(D795,Hoja1!$G$5:$K$961,5,FALSE)</f>
        <v>7</v>
      </c>
    </row>
    <row r="796" spans="1:20" s="67" customFormat="1">
      <c r="A796" s="66">
        <v>214</v>
      </c>
      <c r="B796" s="67" t="s">
        <v>663</v>
      </c>
      <c r="C796" s="67" t="s">
        <v>663</v>
      </c>
      <c r="D796" s="72" t="s">
        <v>1615</v>
      </c>
      <c r="E796" s="69" t="s">
        <v>2155</v>
      </c>
      <c r="F796" s="67" t="s">
        <v>1349</v>
      </c>
      <c r="G796" s="67" t="s">
        <v>204</v>
      </c>
      <c r="H796" s="67" t="s">
        <v>205</v>
      </c>
      <c r="I796" s="67">
        <v>161</v>
      </c>
      <c r="J796" s="67" t="str">
        <f t="shared" si="70"/>
        <v>VILQUE</v>
      </c>
      <c r="K796" s="67" t="s">
        <v>2174</v>
      </c>
      <c r="L796" s="67" t="str">
        <f>+VLOOKUP(D796,[2]Instituciones!$A$2:$G$1009,7,FALSE)</f>
        <v>Rural</v>
      </c>
      <c r="M796" s="70">
        <f t="shared" si="69"/>
        <v>4960</v>
      </c>
      <c r="N796" s="67">
        <f t="shared" si="71"/>
        <v>214</v>
      </c>
      <c r="Q796" s="70">
        <f t="shared" si="72"/>
        <v>4830</v>
      </c>
      <c r="S796" s="70">
        <f t="shared" si="73"/>
        <v>130</v>
      </c>
      <c r="T796" s="67">
        <f>VLOOKUP(D796,Hoja1!$G$5:$K$961,5,FALSE)</f>
        <v>161</v>
      </c>
    </row>
    <row r="797" spans="1:20" s="67" customFormat="1">
      <c r="A797" s="66">
        <v>215</v>
      </c>
      <c r="B797" s="67" t="s">
        <v>663</v>
      </c>
      <c r="C797" s="67" t="s">
        <v>679</v>
      </c>
      <c r="D797" s="72" t="s">
        <v>1616</v>
      </c>
      <c r="E797" s="69" t="s">
        <v>2156</v>
      </c>
      <c r="F797" s="67" t="s">
        <v>1349</v>
      </c>
      <c r="G797" s="67" t="s">
        <v>204</v>
      </c>
      <c r="H797" s="67" t="s">
        <v>205</v>
      </c>
      <c r="I797" s="67">
        <v>13</v>
      </c>
      <c r="J797" s="67" t="str">
        <f t="shared" si="70"/>
        <v>VILQUE</v>
      </c>
      <c r="K797" s="67" t="s">
        <v>206</v>
      </c>
      <c r="L797" s="67" t="str">
        <f>+VLOOKUP(D797,[2]Instituciones!$A$2:$G$1009,7,FALSE)</f>
        <v>Rural</v>
      </c>
      <c r="M797" s="70">
        <f t="shared" si="69"/>
        <v>608</v>
      </c>
      <c r="N797" s="67">
        <f t="shared" si="71"/>
        <v>215</v>
      </c>
      <c r="Q797" s="70">
        <f t="shared" si="72"/>
        <v>468</v>
      </c>
      <c r="S797" s="70">
        <f t="shared" si="73"/>
        <v>140</v>
      </c>
      <c r="T797" s="67">
        <f>VLOOKUP(D797,Hoja1!$G$5:$K$961,5,FALSE)</f>
        <v>13</v>
      </c>
    </row>
    <row r="798" spans="1:20" s="67" customFormat="1">
      <c r="A798" s="66">
        <v>216</v>
      </c>
      <c r="B798" s="67" t="s">
        <v>663</v>
      </c>
      <c r="C798" s="67" t="s">
        <v>1914</v>
      </c>
      <c r="D798" s="72" t="s">
        <v>1617</v>
      </c>
      <c r="E798" s="69" t="s">
        <v>2157</v>
      </c>
      <c r="F798" s="67" t="s">
        <v>1349</v>
      </c>
      <c r="G798" s="67" t="s">
        <v>204</v>
      </c>
      <c r="H798" s="67" t="s">
        <v>205</v>
      </c>
      <c r="I798" s="67">
        <v>7</v>
      </c>
      <c r="J798" s="67" t="str">
        <f t="shared" si="70"/>
        <v>VILQUE</v>
      </c>
      <c r="K798" s="67" t="s">
        <v>206</v>
      </c>
      <c r="L798" s="67" t="str">
        <f>+VLOOKUP(D798,[2]Instituciones!$A$2:$G$1009,7,FALSE)</f>
        <v>Rural</v>
      </c>
      <c r="M798" s="70">
        <f t="shared" si="69"/>
        <v>392</v>
      </c>
      <c r="N798" s="67">
        <f t="shared" si="71"/>
        <v>216</v>
      </c>
      <c r="Q798" s="70">
        <f t="shared" si="72"/>
        <v>252</v>
      </c>
      <c r="S798" s="70">
        <f t="shared" si="73"/>
        <v>140</v>
      </c>
      <c r="T798" s="67">
        <f>VLOOKUP(D798,Hoja1!$G$5:$K$961,5,FALSE)</f>
        <v>7</v>
      </c>
    </row>
    <row r="799" spans="1:20" s="67" customFormat="1">
      <c r="A799" s="66">
        <v>217</v>
      </c>
      <c r="B799" s="67" t="s">
        <v>663</v>
      </c>
      <c r="C799" s="67" t="s">
        <v>671</v>
      </c>
      <c r="D799" s="72" t="s">
        <v>1618</v>
      </c>
      <c r="E799" s="69" t="s">
        <v>2158</v>
      </c>
      <c r="F799" s="67" t="s">
        <v>1349</v>
      </c>
      <c r="G799" s="67" t="s">
        <v>204</v>
      </c>
      <c r="H799" s="67" t="s">
        <v>205</v>
      </c>
      <c r="I799" s="67">
        <v>29</v>
      </c>
      <c r="J799" s="67" t="str">
        <f t="shared" si="70"/>
        <v>VILQUE</v>
      </c>
      <c r="K799" s="67" t="s">
        <v>206</v>
      </c>
      <c r="L799" s="67" t="str">
        <f>+VLOOKUP(D799,[2]Instituciones!$A$2:$G$1009,7,FALSE)</f>
        <v>Rural</v>
      </c>
      <c r="M799" s="70">
        <f t="shared" si="69"/>
        <v>1184</v>
      </c>
      <c r="N799" s="67">
        <f t="shared" si="71"/>
        <v>217</v>
      </c>
      <c r="Q799" s="70">
        <f t="shared" si="72"/>
        <v>1044</v>
      </c>
      <c r="S799" s="70">
        <f t="shared" si="73"/>
        <v>140</v>
      </c>
      <c r="T799" s="67">
        <f>VLOOKUP(D799,Hoja1!$G$5:$K$961,5,FALSE)</f>
        <v>29</v>
      </c>
    </row>
    <row r="800" spans="1:20" s="67" customFormat="1">
      <c r="A800" s="66">
        <v>218</v>
      </c>
      <c r="B800" s="67" t="s">
        <v>663</v>
      </c>
      <c r="C800" s="67" t="s">
        <v>676</v>
      </c>
      <c r="D800" s="72" t="s">
        <v>1619</v>
      </c>
      <c r="E800" s="69" t="s">
        <v>2159</v>
      </c>
      <c r="F800" s="67" t="s">
        <v>1349</v>
      </c>
      <c r="G800" s="67" t="s">
        <v>204</v>
      </c>
      <c r="H800" s="67" t="s">
        <v>205</v>
      </c>
      <c r="I800" s="67">
        <v>17</v>
      </c>
      <c r="J800" s="67" t="str">
        <f t="shared" si="70"/>
        <v>VILQUE</v>
      </c>
      <c r="K800" s="67" t="s">
        <v>206</v>
      </c>
      <c r="L800" s="67" t="str">
        <f>+VLOOKUP(D800,[2]Instituciones!$A$2:$G$1009,7,FALSE)</f>
        <v>Rural</v>
      </c>
      <c r="M800" s="70">
        <f t="shared" si="69"/>
        <v>752</v>
      </c>
      <c r="N800" s="67">
        <f t="shared" si="71"/>
        <v>218</v>
      </c>
      <c r="Q800" s="70">
        <f t="shared" si="72"/>
        <v>612</v>
      </c>
      <c r="S800" s="70">
        <f t="shared" si="73"/>
        <v>140</v>
      </c>
      <c r="T800" s="67">
        <f>VLOOKUP(D800,Hoja1!$G$5:$K$961,5,FALSE)</f>
        <v>17</v>
      </c>
    </row>
    <row r="801" spans="1:20" s="67" customFormat="1">
      <c r="A801" s="66">
        <v>219</v>
      </c>
      <c r="B801" s="67" t="s">
        <v>663</v>
      </c>
      <c r="C801" s="67" t="s">
        <v>668</v>
      </c>
      <c r="D801" s="72" t="s">
        <v>1620</v>
      </c>
      <c r="E801" s="69" t="s">
        <v>2160</v>
      </c>
      <c r="F801" s="67" t="s">
        <v>1349</v>
      </c>
      <c r="G801" s="67" t="s">
        <v>204</v>
      </c>
      <c r="H801" s="67" t="s">
        <v>205</v>
      </c>
      <c r="I801" s="67">
        <v>32</v>
      </c>
      <c r="J801" s="67" t="str">
        <f t="shared" si="70"/>
        <v>VILQUE</v>
      </c>
      <c r="K801" s="67" t="s">
        <v>206</v>
      </c>
      <c r="L801" s="67" t="str">
        <f>+VLOOKUP(D801,[2]Instituciones!$A$2:$G$1009,7,FALSE)</f>
        <v>Rural</v>
      </c>
      <c r="M801" s="70">
        <f t="shared" si="69"/>
        <v>1292</v>
      </c>
      <c r="N801" s="67">
        <f t="shared" si="71"/>
        <v>219</v>
      </c>
      <c r="Q801" s="70">
        <f t="shared" si="72"/>
        <v>1152</v>
      </c>
      <c r="S801" s="70">
        <f t="shared" si="73"/>
        <v>140</v>
      </c>
      <c r="T801" s="67">
        <f>VLOOKUP(D801,Hoja1!$G$5:$K$961,5,FALSE)</f>
        <v>32</v>
      </c>
    </row>
    <row r="802" spans="1:20" s="67" customFormat="1">
      <c r="A802" s="66">
        <v>1</v>
      </c>
      <c r="B802" s="67" t="s">
        <v>201</v>
      </c>
      <c r="C802" s="67" t="s">
        <v>214</v>
      </c>
      <c r="D802" s="72" t="s">
        <v>1649</v>
      </c>
      <c r="E802" s="69" t="s">
        <v>2161</v>
      </c>
      <c r="F802" s="67" t="s">
        <v>1623</v>
      </c>
      <c r="G802" s="67" t="s">
        <v>204</v>
      </c>
      <c r="H802" s="67" t="s">
        <v>205</v>
      </c>
      <c r="I802" s="67">
        <v>18</v>
      </c>
      <c r="J802" s="67" t="str">
        <f t="shared" si="70"/>
        <v>ACORA</v>
      </c>
      <c r="K802" s="67" t="s">
        <v>206</v>
      </c>
      <c r="L802" s="67" t="str">
        <f>+VLOOKUP(D802,[2]Instituciones!$A$2:$G$1009,7,FALSE)</f>
        <v>Rural</v>
      </c>
      <c r="M802" s="70">
        <f t="shared" si="69"/>
        <v>788</v>
      </c>
      <c r="N802" s="67">
        <f t="shared" si="71"/>
        <v>1</v>
      </c>
      <c r="Q802" s="70">
        <f t="shared" si="72"/>
        <v>648</v>
      </c>
      <c r="S802" s="70">
        <f t="shared" si="73"/>
        <v>140</v>
      </c>
      <c r="T802" s="67">
        <f>VLOOKUP(D802,Hoja1!$G$5:$K$961,5,FALSE)</f>
        <v>18</v>
      </c>
    </row>
    <row r="803" spans="1:20" s="67" customFormat="1">
      <c r="A803" s="66">
        <v>2</v>
      </c>
      <c r="B803" s="67" t="s">
        <v>201</v>
      </c>
      <c r="C803" s="67" t="s">
        <v>201</v>
      </c>
      <c r="D803" s="72" t="s">
        <v>1621</v>
      </c>
      <c r="E803" s="69" t="s">
        <v>1622</v>
      </c>
      <c r="F803" s="67" t="s">
        <v>1623</v>
      </c>
      <c r="G803" s="67" t="s">
        <v>204</v>
      </c>
      <c r="H803" s="67" t="s">
        <v>205</v>
      </c>
      <c r="I803" s="67">
        <v>353</v>
      </c>
      <c r="J803" s="67" t="str">
        <f t="shared" si="70"/>
        <v>ACORA</v>
      </c>
      <c r="K803" s="67" t="s">
        <v>2173</v>
      </c>
      <c r="L803" s="67" t="str">
        <f>+VLOOKUP(D803,[2]Instituciones!$A$2:$G$1009,7,FALSE)</f>
        <v>Urbana</v>
      </c>
      <c r="M803" s="70">
        <f t="shared" si="69"/>
        <v>14911</v>
      </c>
      <c r="N803" s="67">
        <f t="shared" si="71"/>
        <v>2</v>
      </c>
      <c r="Q803" s="70">
        <f t="shared" si="72"/>
        <v>14826</v>
      </c>
      <c r="S803" s="70">
        <f t="shared" si="73"/>
        <v>85</v>
      </c>
      <c r="T803" s="67">
        <f>VLOOKUP(D803,Hoja1!$G$5:$K$961,5,FALSE)</f>
        <v>353</v>
      </c>
    </row>
    <row r="804" spans="1:20" s="67" customFormat="1">
      <c r="A804" s="66">
        <v>3</v>
      </c>
      <c r="B804" s="67" t="s">
        <v>201</v>
      </c>
      <c r="C804" s="67" t="s">
        <v>201</v>
      </c>
      <c r="D804" s="72" t="s">
        <v>1624</v>
      </c>
      <c r="E804" s="69" t="s">
        <v>1625</v>
      </c>
      <c r="F804" s="67" t="s">
        <v>1623</v>
      </c>
      <c r="G804" s="67" t="s">
        <v>204</v>
      </c>
      <c r="H804" s="67" t="s">
        <v>1626</v>
      </c>
      <c r="I804" s="67">
        <v>155</v>
      </c>
      <c r="J804" s="67" t="str">
        <f t="shared" si="70"/>
        <v>ACORA</v>
      </c>
      <c r="K804" s="67" t="s">
        <v>2173</v>
      </c>
      <c r="L804" s="67" t="str">
        <f>+VLOOKUP(D804,[2]Instituciones!$A$2:$G$1009,7,FALSE)</f>
        <v>Urbana</v>
      </c>
      <c r="M804" s="70">
        <f t="shared" si="69"/>
        <v>6620</v>
      </c>
      <c r="N804" s="67">
        <f t="shared" si="71"/>
        <v>3</v>
      </c>
      <c r="Q804" s="70">
        <f t="shared" si="72"/>
        <v>6510</v>
      </c>
      <c r="S804" s="70">
        <f t="shared" si="73"/>
        <v>110</v>
      </c>
      <c r="T804" s="67">
        <f>VLOOKUP(D804,Hoja1!$G$5:$K$961,5,FALSE)</f>
        <v>155</v>
      </c>
    </row>
    <row r="805" spans="1:20" s="67" customFormat="1">
      <c r="A805" s="66">
        <v>4</v>
      </c>
      <c r="B805" s="67" t="s">
        <v>201</v>
      </c>
      <c r="C805" s="67" t="s">
        <v>231</v>
      </c>
      <c r="D805" s="72" t="s">
        <v>1627</v>
      </c>
      <c r="E805" s="69" t="s">
        <v>231</v>
      </c>
      <c r="F805" s="67" t="s">
        <v>1623</v>
      </c>
      <c r="G805" s="67" t="s">
        <v>204</v>
      </c>
      <c r="H805" s="67" t="s">
        <v>205</v>
      </c>
      <c r="I805" s="67">
        <v>31</v>
      </c>
      <c r="J805" s="67" t="str">
        <f t="shared" si="70"/>
        <v>ACORA</v>
      </c>
      <c r="K805" s="67" t="s">
        <v>2173</v>
      </c>
      <c r="L805" s="67" t="str">
        <f>+VLOOKUP(D805,[2]Instituciones!$A$2:$G$1009,7,FALSE)</f>
        <v>Rural</v>
      </c>
      <c r="M805" s="70">
        <f t="shared" si="69"/>
        <v>1442</v>
      </c>
      <c r="N805" s="67">
        <f t="shared" si="71"/>
        <v>4</v>
      </c>
      <c r="Q805" s="70">
        <f t="shared" si="72"/>
        <v>1302</v>
      </c>
      <c r="S805" s="70">
        <f t="shared" si="73"/>
        <v>140</v>
      </c>
      <c r="T805" s="67">
        <f>VLOOKUP(D805,Hoja1!$G$5:$K$961,5,FALSE)</f>
        <v>31</v>
      </c>
    </row>
    <row r="806" spans="1:20" s="67" customFormat="1">
      <c r="A806" s="66">
        <v>5</v>
      </c>
      <c r="B806" s="67" t="s">
        <v>201</v>
      </c>
      <c r="C806" s="67" t="s">
        <v>208</v>
      </c>
      <c r="D806" s="72" t="s">
        <v>1628</v>
      </c>
      <c r="E806" s="69" t="s">
        <v>1629</v>
      </c>
      <c r="F806" s="67" t="s">
        <v>1623</v>
      </c>
      <c r="G806" s="67" t="s">
        <v>204</v>
      </c>
      <c r="H806" s="67" t="s">
        <v>205</v>
      </c>
      <c r="I806" s="67">
        <v>71</v>
      </c>
      <c r="J806" s="67" t="str">
        <f t="shared" si="70"/>
        <v>ACORA</v>
      </c>
      <c r="K806" s="67" t="s">
        <v>2174</v>
      </c>
      <c r="L806" s="67" t="str">
        <f>+VLOOKUP(D806,[2]Instituciones!$A$2:$G$1009,7,FALSE)</f>
        <v>Rural</v>
      </c>
      <c r="M806" s="70">
        <f t="shared" si="69"/>
        <v>2270</v>
      </c>
      <c r="N806" s="67">
        <f t="shared" si="71"/>
        <v>5</v>
      </c>
      <c r="Q806" s="70">
        <f t="shared" si="72"/>
        <v>2130</v>
      </c>
      <c r="S806" s="70">
        <f t="shared" si="73"/>
        <v>140</v>
      </c>
      <c r="T806" s="67">
        <f>VLOOKUP(D806,Hoja1!$G$5:$K$961,5,FALSE)</f>
        <v>71</v>
      </c>
    </row>
    <row r="807" spans="1:20" s="67" customFormat="1">
      <c r="A807" s="66">
        <v>6</v>
      </c>
      <c r="B807" s="67" t="s">
        <v>201</v>
      </c>
      <c r="C807" s="67" t="s">
        <v>1377</v>
      </c>
      <c r="D807" s="72" t="s">
        <v>1630</v>
      </c>
      <c r="E807" s="69" t="s">
        <v>1631</v>
      </c>
      <c r="F807" s="67" t="s">
        <v>1623</v>
      </c>
      <c r="G807" s="67" t="s">
        <v>204</v>
      </c>
      <c r="H807" s="67" t="s">
        <v>205</v>
      </c>
      <c r="I807" s="67">
        <v>31</v>
      </c>
      <c r="J807" s="67" t="str">
        <f t="shared" si="70"/>
        <v>ACORA</v>
      </c>
      <c r="K807" s="67" t="s">
        <v>2174</v>
      </c>
      <c r="L807" s="67" t="str">
        <f>+VLOOKUP(D807,[2]Instituciones!$A$2:$G$1009,7,FALSE)</f>
        <v>Rural</v>
      </c>
      <c r="M807" s="70">
        <f t="shared" si="69"/>
        <v>1070</v>
      </c>
      <c r="N807" s="67">
        <f t="shared" si="71"/>
        <v>6</v>
      </c>
      <c r="Q807" s="70">
        <f t="shared" si="72"/>
        <v>930</v>
      </c>
      <c r="S807" s="70">
        <f t="shared" si="73"/>
        <v>140</v>
      </c>
      <c r="T807" s="67">
        <f>VLOOKUP(D807,Hoja1!$G$5:$K$961,5,FALSE)</f>
        <v>31</v>
      </c>
    </row>
    <row r="808" spans="1:20" s="67" customFormat="1">
      <c r="A808" s="66">
        <v>7</v>
      </c>
      <c r="B808" s="67" t="s">
        <v>201</v>
      </c>
      <c r="C808" s="67" t="s">
        <v>254</v>
      </c>
      <c r="D808" s="72" t="s">
        <v>1632</v>
      </c>
      <c r="E808" s="69" t="s">
        <v>1633</v>
      </c>
      <c r="F808" s="67" t="s">
        <v>1623</v>
      </c>
      <c r="G808" s="67" t="s">
        <v>204</v>
      </c>
      <c r="H808" s="67" t="s">
        <v>205</v>
      </c>
      <c r="I808" s="67">
        <v>7</v>
      </c>
      <c r="J808" s="67" t="str">
        <f t="shared" si="70"/>
        <v>ACORA</v>
      </c>
      <c r="K808" s="67" t="s">
        <v>206</v>
      </c>
      <c r="L808" s="67" t="str">
        <f>+VLOOKUP(D808,[2]Instituciones!$A$2:$G$1009,7,FALSE)</f>
        <v>Rural</v>
      </c>
      <c r="M808" s="70">
        <f t="shared" si="69"/>
        <v>392</v>
      </c>
      <c r="N808" s="67">
        <f t="shared" si="71"/>
        <v>7</v>
      </c>
      <c r="Q808" s="70">
        <f t="shared" si="72"/>
        <v>252</v>
      </c>
      <c r="S808" s="70">
        <f t="shared" si="73"/>
        <v>140</v>
      </c>
      <c r="T808" s="67">
        <f>VLOOKUP(D808,Hoja1!$G$5:$K$961,5,FALSE)</f>
        <v>7</v>
      </c>
    </row>
    <row r="809" spans="1:20" s="67" customFormat="1">
      <c r="A809" s="66">
        <v>8</v>
      </c>
      <c r="B809" s="67" t="s">
        <v>201</v>
      </c>
      <c r="C809" s="67" t="s">
        <v>246</v>
      </c>
      <c r="D809" s="72" t="s">
        <v>1634</v>
      </c>
      <c r="E809" s="69" t="s">
        <v>1635</v>
      </c>
      <c r="F809" s="67" t="s">
        <v>1623</v>
      </c>
      <c r="G809" s="67" t="s">
        <v>204</v>
      </c>
      <c r="H809" s="67" t="s">
        <v>1626</v>
      </c>
      <c r="I809" s="67">
        <v>43</v>
      </c>
      <c r="J809" s="67" t="str">
        <f t="shared" si="70"/>
        <v>ACORA</v>
      </c>
      <c r="K809" s="67" t="s">
        <v>2174</v>
      </c>
      <c r="L809" s="67" t="str">
        <f>+VLOOKUP(D809,[2]Instituciones!$A$2:$G$1009,7,FALSE)</f>
        <v>Rural</v>
      </c>
      <c r="M809" s="70">
        <f t="shared" si="69"/>
        <v>1430</v>
      </c>
      <c r="N809" s="67">
        <f t="shared" si="71"/>
        <v>8</v>
      </c>
      <c r="Q809" s="70">
        <f t="shared" si="72"/>
        <v>1290</v>
      </c>
      <c r="S809" s="70">
        <f t="shared" si="73"/>
        <v>140</v>
      </c>
      <c r="T809" s="67">
        <f>VLOOKUP(D809,Hoja1!$G$5:$K$961,5,FALSE)</f>
        <v>43</v>
      </c>
    </row>
    <row r="810" spans="1:20" s="67" customFormat="1">
      <c r="A810" s="66">
        <v>9</v>
      </c>
      <c r="B810" s="67" t="s">
        <v>201</v>
      </c>
      <c r="C810" s="67" t="s">
        <v>202</v>
      </c>
      <c r="D810" s="72" t="s">
        <v>1636</v>
      </c>
      <c r="E810" s="69" t="s">
        <v>1637</v>
      </c>
      <c r="F810" s="67" t="s">
        <v>1623</v>
      </c>
      <c r="G810" s="67" t="s">
        <v>204</v>
      </c>
      <c r="H810" s="67" t="s">
        <v>205</v>
      </c>
      <c r="I810" s="67">
        <v>29</v>
      </c>
      <c r="J810" s="67" t="str">
        <f t="shared" si="70"/>
        <v>ACORA</v>
      </c>
      <c r="K810" s="67" t="s">
        <v>206</v>
      </c>
      <c r="L810" s="67" t="str">
        <f>+VLOOKUP(D810,[2]Instituciones!$A$2:$G$1009,7,FALSE)</f>
        <v>Rural</v>
      </c>
      <c r="M810" s="70">
        <f t="shared" si="69"/>
        <v>1184</v>
      </c>
      <c r="N810" s="67">
        <f t="shared" si="71"/>
        <v>9</v>
      </c>
      <c r="Q810" s="70">
        <f t="shared" si="72"/>
        <v>1044</v>
      </c>
      <c r="S810" s="70">
        <f t="shared" si="73"/>
        <v>140</v>
      </c>
      <c r="T810" s="67">
        <f>VLOOKUP(D810,Hoja1!$G$5:$K$961,5,FALSE)</f>
        <v>29</v>
      </c>
    </row>
    <row r="811" spans="1:20" s="67" customFormat="1">
      <c r="A811" s="66">
        <v>10</v>
      </c>
      <c r="B811" s="67" t="s">
        <v>201</v>
      </c>
      <c r="C811" s="67" t="s">
        <v>210</v>
      </c>
      <c r="D811" s="72" t="s">
        <v>1638</v>
      </c>
      <c r="E811" s="69" t="s">
        <v>1639</v>
      </c>
      <c r="F811" s="67" t="s">
        <v>1623</v>
      </c>
      <c r="G811" s="67" t="s">
        <v>204</v>
      </c>
      <c r="H811" s="67" t="s">
        <v>205</v>
      </c>
      <c r="I811" s="67">
        <v>12</v>
      </c>
      <c r="J811" s="67" t="str">
        <f t="shared" si="70"/>
        <v>ACORA</v>
      </c>
      <c r="K811" s="67" t="s">
        <v>2173</v>
      </c>
      <c r="L811" s="67" t="str">
        <f>+VLOOKUP(D811,[2]Instituciones!$A$2:$G$1009,7,FALSE)</f>
        <v>Rural</v>
      </c>
      <c r="M811" s="70">
        <f t="shared" si="69"/>
        <v>644</v>
      </c>
      <c r="N811" s="67">
        <f t="shared" si="71"/>
        <v>10</v>
      </c>
      <c r="Q811" s="70">
        <f t="shared" si="72"/>
        <v>504</v>
      </c>
      <c r="S811" s="70">
        <f t="shared" si="73"/>
        <v>140</v>
      </c>
      <c r="T811" s="67">
        <f>VLOOKUP(D811,Hoja1!$G$5:$K$961,5,FALSE)</f>
        <v>12</v>
      </c>
    </row>
    <row r="812" spans="1:20" s="67" customFormat="1">
      <c r="A812" s="66">
        <v>11</v>
      </c>
      <c r="B812" s="67" t="s">
        <v>201</v>
      </c>
      <c r="C812" s="67" t="s">
        <v>265</v>
      </c>
      <c r="D812" s="72" t="s">
        <v>1640</v>
      </c>
      <c r="E812" s="69" t="s">
        <v>1181</v>
      </c>
      <c r="F812" s="67" t="s">
        <v>1623</v>
      </c>
      <c r="G812" s="67" t="s">
        <v>204</v>
      </c>
      <c r="H812" s="67" t="s">
        <v>205</v>
      </c>
      <c r="I812" s="67">
        <v>55</v>
      </c>
      <c r="J812" s="67" t="str">
        <f t="shared" si="70"/>
        <v>ACORA</v>
      </c>
      <c r="K812" s="67" t="s">
        <v>206</v>
      </c>
      <c r="L812" s="67" t="str">
        <f>+VLOOKUP(D812,[2]Instituciones!$A$2:$G$1009,7,FALSE)</f>
        <v>Rural</v>
      </c>
      <c r="M812" s="70">
        <f t="shared" si="69"/>
        <v>2120</v>
      </c>
      <c r="N812" s="67">
        <f t="shared" si="71"/>
        <v>11</v>
      </c>
      <c r="Q812" s="70">
        <f t="shared" si="72"/>
        <v>1980</v>
      </c>
      <c r="S812" s="70">
        <f t="shared" si="73"/>
        <v>140</v>
      </c>
      <c r="T812" s="67">
        <f>VLOOKUP(D812,Hoja1!$G$5:$K$961,5,FALSE)</f>
        <v>55</v>
      </c>
    </row>
    <row r="813" spans="1:20" s="67" customFormat="1">
      <c r="A813" s="66">
        <v>12</v>
      </c>
      <c r="B813" s="67" t="s">
        <v>201</v>
      </c>
      <c r="C813" s="67" t="s">
        <v>220</v>
      </c>
      <c r="D813" s="72" t="s">
        <v>1641</v>
      </c>
      <c r="E813" s="69" t="s">
        <v>1642</v>
      </c>
      <c r="F813" s="67" t="s">
        <v>1623</v>
      </c>
      <c r="G813" s="67" t="s">
        <v>204</v>
      </c>
      <c r="H813" s="67" t="s">
        <v>205</v>
      </c>
      <c r="I813" s="67">
        <v>9</v>
      </c>
      <c r="J813" s="67" t="str">
        <f t="shared" si="70"/>
        <v>ACORA</v>
      </c>
      <c r="K813" s="67" t="s">
        <v>2173</v>
      </c>
      <c r="L813" s="67" t="str">
        <f>+VLOOKUP(D813,[2]Instituciones!$A$2:$G$1009,7,FALSE)</f>
        <v>Rural</v>
      </c>
      <c r="M813" s="70">
        <f t="shared" si="69"/>
        <v>518</v>
      </c>
      <c r="N813" s="67">
        <f t="shared" si="71"/>
        <v>12</v>
      </c>
      <c r="Q813" s="70">
        <f t="shared" si="72"/>
        <v>378</v>
      </c>
      <c r="S813" s="70">
        <f t="shared" si="73"/>
        <v>140</v>
      </c>
      <c r="T813" s="67">
        <f>VLOOKUP(D813,Hoja1!$G$5:$K$961,5,FALSE)</f>
        <v>9</v>
      </c>
    </row>
    <row r="814" spans="1:20" s="67" customFormat="1">
      <c r="A814" s="66">
        <v>13</v>
      </c>
      <c r="B814" s="67" t="s">
        <v>201</v>
      </c>
      <c r="C814" s="67" t="s">
        <v>257</v>
      </c>
      <c r="D814" s="72" t="s">
        <v>1643</v>
      </c>
      <c r="E814" s="69" t="s">
        <v>1260</v>
      </c>
      <c r="F814" s="67" t="s">
        <v>1623</v>
      </c>
      <c r="G814" s="67" t="s">
        <v>204</v>
      </c>
      <c r="H814" s="67" t="s">
        <v>205</v>
      </c>
      <c r="I814" s="67">
        <v>105</v>
      </c>
      <c r="J814" s="67" t="str">
        <f t="shared" si="70"/>
        <v>ACORA</v>
      </c>
      <c r="K814" s="67" t="s">
        <v>206</v>
      </c>
      <c r="L814" s="67" t="str">
        <f>+VLOOKUP(D814,[2]Instituciones!$A$2:$G$1009,7,FALSE)</f>
        <v>Rural</v>
      </c>
      <c r="M814" s="70">
        <f t="shared" si="69"/>
        <v>3920</v>
      </c>
      <c r="N814" s="67">
        <f t="shared" si="71"/>
        <v>13</v>
      </c>
      <c r="Q814" s="70">
        <f t="shared" si="72"/>
        <v>3780</v>
      </c>
      <c r="S814" s="70">
        <f t="shared" si="73"/>
        <v>140</v>
      </c>
      <c r="T814" s="67">
        <f>VLOOKUP(D814,Hoja1!$G$5:$K$961,5,FALSE)</f>
        <v>105</v>
      </c>
    </row>
    <row r="815" spans="1:20" s="67" customFormat="1">
      <c r="A815" s="66">
        <v>14</v>
      </c>
      <c r="B815" s="67" t="s">
        <v>201</v>
      </c>
      <c r="C815" s="67" t="s">
        <v>243</v>
      </c>
      <c r="D815" s="72" t="s">
        <v>1644</v>
      </c>
      <c r="E815" s="69" t="s">
        <v>773</v>
      </c>
      <c r="F815" s="67" t="s">
        <v>1623</v>
      </c>
      <c r="G815" s="67" t="s">
        <v>204</v>
      </c>
      <c r="H815" s="67" t="s">
        <v>205</v>
      </c>
      <c r="I815" s="67">
        <v>33</v>
      </c>
      <c r="J815" s="67" t="str">
        <f t="shared" si="70"/>
        <v>ACORA</v>
      </c>
      <c r="K815" s="67" t="s">
        <v>2174</v>
      </c>
      <c r="L815" s="67" t="str">
        <f>+VLOOKUP(D815,[2]Instituciones!$A$2:$G$1009,7,FALSE)</f>
        <v>Rural</v>
      </c>
      <c r="M815" s="70">
        <f t="shared" si="69"/>
        <v>1130</v>
      </c>
      <c r="N815" s="67">
        <f t="shared" si="71"/>
        <v>14</v>
      </c>
      <c r="Q815" s="70">
        <f t="shared" si="72"/>
        <v>990</v>
      </c>
      <c r="S815" s="70">
        <f t="shared" si="73"/>
        <v>140</v>
      </c>
      <c r="T815" s="67">
        <f>VLOOKUP(D815,Hoja1!$G$5:$K$961,5,FALSE)</f>
        <v>33</v>
      </c>
    </row>
    <row r="816" spans="1:20" s="67" customFormat="1">
      <c r="A816" s="66">
        <v>15</v>
      </c>
      <c r="B816" s="67" t="s">
        <v>201</v>
      </c>
      <c r="C816" s="67" t="s">
        <v>688</v>
      </c>
      <c r="D816" s="72" t="s">
        <v>1645</v>
      </c>
      <c r="E816" s="69" t="s">
        <v>1282</v>
      </c>
      <c r="F816" s="67" t="s">
        <v>1623</v>
      </c>
      <c r="G816" s="67" t="s">
        <v>204</v>
      </c>
      <c r="H816" s="67" t="s">
        <v>205</v>
      </c>
      <c r="I816" s="67">
        <v>41</v>
      </c>
      <c r="J816" s="67" t="str">
        <f t="shared" si="70"/>
        <v>ACORA</v>
      </c>
      <c r="K816" s="67" t="s">
        <v>2174</v>
      </c>
      <c r="L816" s="67" t="str">
        <f>+VLOOKUP(D816,[2]Instituciones!$A$2:$G$1009,7,FALSE)</f>
        <v>Rural</v>
      </c>
      <c r="M816" s="70">
        <f t="shared" ref="M816:M879" si="74">IF(F816="Inicial  Prog No Escolariz",IF(K816="Rural 1",Q816*1.15,Q816*1.16),IF(AND(Q816&gt;=0,Q816&lt;=100),Q816+150,IF(AND(Q816&gt;=101.01,Q816&lt;=4391),Q816+140,IF(AND(Q816&gt;=4391.01,Q816&lt;=5160), Q816+130,IF(AND(Q816&gt;=5160.01,Q816&lt;=6911), Q816+110,IF(AND(Q816&gt;=6911.01,Q816&lt;=10080), Q816+90,IF(AND(Q816&gt;=1080.01,Q816&lt;=15582), Q816+85,IF(AND(Q816&gt;=15582.01,Q816&lt;=26000), Q816+80,IF(AND(Q816&gt;=26000.01, Q816&lt;=30000), Q816+50,IF(Q816&gt;=30000.01,Q816+40, "No ha ingresado datos válidos"))))))))))</f>
        <v>1370</v>
      </c>
      <c r="N816" s="67">
        <f t="shared" si="71"/>
        <v>15</v>
      </c>
      <c r="Q816" s="70">
        <f t="shared" si="72"/>
        <v>1230</v>
      </c>
      <c r="S816" s="70">
        <f t="shared" si="73"/>
        <v>140</v>
      </c>
      <c r="T816" s="67">
        <f>VLOOKUP(D816,Hoja1!$G$5:$K$961,5,FALSE)</f>
        <v>41</v>
      </c>
    </row>
    <row r="817" spans="1:20" s="67" customFormat="1">
      <c r="A817" s="66">
        <v>16</v>
      </c>
      <c r="B817" s="67" t="s">
        <v>201</v>
      </c>
      <c r="C817" s="67" t="s">
        <v>1647</v>
      </c>
      <c r="D817" s="72" t="s">
        <v>1646</v>
      </c>
      <c r="E817" s="69" t="s">
        <v>1647</v>
      </c>
      <c r="F817" s="67" t="s">
        <v>1623</v>
      </c>
      <c r="G817" s="67" t="s">
        <v>204</v>
      </c>
      <c r="H817" s="67" t="s">
        <v>205</v>
      </c>
      <c r="I817" s="67">
        <v>36</v>
      </c>
      <c r="J817" s="67" t="str">
        <f t="shared" si="70"/>
        <v>ACORA</v>
      </c>
      <c r="K817" s="67" t="s">
        <v>206</v>
      </c>
      <c r="L817" s="67" t="str">
        <f>+VLOOKUP(D817,[2]Instituciones!$A$2:$G$1009,7,FALSE)</f>
        <v>Rural</v>
      </c>
      <c r="M817" s="70">
        <f t="shared" si="74"/>
        <v>1436</v>
      </c>
      <c r="N817" s="67">
        <f t="shared" si="71"/>
        <v>16</v>
      </c>
      <c r="Q817" s="70">
        <f t="shared" si="72"/>
        <v>1296</v>
      </c>
      <c r="S817" s="70">
        <f t="shared" si="73"/>
        <v>140</v>
      </c>
      <c r="T817" s="67">
        <f>VLOOKUP(D817,Hoja1!$G$5:$K$961,5,FALSE)</f>
        <v>36</v>
      </c>
    </row>
    <row r="818" spans="1:20" s="67" customFormat="1">
      <c r="A818" s="66">
        <v>17</v>
      </c>
      <c r="B818" s="67" t="s">
        <v>201</v>
      </c>
      <c r="C818" s="67" t="s">
        <v>263</v>
      </c>
      <c r="D818" s="72" t="s">
        <v>1648</v>
      </c>
      <c r="E818" s="69" t="s">
        <v>263</v>
      </c>
      <c r="F818" s="67" t="s">
        <v>1623</v>
      </c>
      <c r="G818" s="67" t="s">
        <v>204</v>
      </c>
      <c r="H818" s="67" t="s">
        <v>205</v>
      </c>
      <c r="I818" s="67">
        <v>28</v>
      </c>
      <c r="J818" s="67" t="str">
        <f t="shared" si="70"/>
        <v>ACORA</v>
      </c>
      <c r="K818" s="67" t="s">
        <v>2174</v>
      </c>
      <c r="L818" s="67" t="str">
        <f>+VLOOKUP(D818,[2]Instituciones!$A$2:$G$1009,7,FALSE)</f>
        <v>Rural</v>
      </c>
      <c r="M818" s="70">
        <f t="shared" si="74"/>
        <v>980</v>
      </c>
      <c r="N818" s="67">
        <f t="shared" si="71"/>
        <v>17</v>
      </c>
      <c r="Q818" s="70">
        <f t="shared" si="72"/>
        <v>840</v>
      </c>
      <c r="S818" s="70">
        <f t="shared" si="73"/>
        <v>140</v>
      </c>
      <c r="T818" s="67">
        <f>VLOOKUP(D818,Hoja1!$G$5:$K$961,5,FALSE)</f>
        <v>28</v>
      </c>
    </row>
    <row r="819" spans="1:20" s="67" customFormat="1">
      <c r="A819" s="66">
        <v>18</v>
      </c>
      <c r="B819" s="67" t="s">
        <v>201</v>
      </c>
      <c r="C819" s="67" t="s">
        <v>212</v>
      </c>
      <c r="D819" s="72" t="s">
        <v>1650</v>
      </c>
      <c r="E819" s="69" t="s">
        <v>1651</v>
      </c>
      <c r="F819" s="67" t="s">
        <v>1623</v>
      </c>
      <c r="G819" s="67" t="s">
        <v>204</v>
      </c>
      <c r="H819" s="67" t="s">
        <v>205</v>
      </c>
      <c r="I819" s="67">
        <v>53</v>
      </c>
      <c r="J819" s="67" t="str">
        <f t="shared" si="70"/>
        <v>ACORA</v>
      </c>
      <c r="K819" s="67" t="s">
        <v>2174</v>
      </c>
      <c r="L819" s="67" t="str">
        <f>+VLOOKUP(D819,[2]Instituciones!$A$2:$G$1009,7,FALSE)</f>
        <v>Rural</v>
      </c>
      <c r="M819" s="70">
        <f t="shared" si="74"/>
        <v>1730</v>
      </c>
      <c r="N819" s="67">
        <f t="shared" si="71"/>
        <v>18</v>
      </c>
      <c r="Q819" s="70">
        <f t="shared" si="72"/>
        <v>1590</v>
      </c>
      <c r="S819" s="70">
        <f t="shared" si="73"/>
        <v>140</v>
      </c>
      <c r="T819" s="67">
        <f>VLOOKUP(D819,Hoja1!$G$5:$K$961,5,FALSE)</f>
        <v>53</v>
      </c>
    </row>
    <row r="820" spans="1:20" s="67" customFormat="1">
      <c r="A820" s="66">
        <v>19</v>
      </c>
      <c r="B820" s="67" t="s">
        <v>201</v>
      </c>
      <c r="C820" s="67" t="s">
        <v>792</v>
      </c>
      <c r="D820" s="72" t="s">
        <v>1652</v>
      </c>
      <c r="E820" s="69" t="s">
        <v>1653</v>
      </c>
      <c r="F820" s="67" t="s">
        <v>1623</v>
      </c>
      <c r="G820" s="67" t="s">
        <v>204</v>
      </c>
      <c r="H820" s="67" t="s">
        <v>205</v>
      </c>
      <c r="I820" s="67">
        <v>37</v>
      </c>
      <c r="J820" s="67" t="str">
        <f t="shared" si="70"/>
        <v>ACORA</v>
      </c>
      <c r="K820" s="67" t="s">
        <v>206</v>
      </c>
      <c r="L820" s="67" t="str">
        <f>+VLOOKUP(D820,[2]Instituciones!$A$2:$G$1009,7,FALSE)</f>
        <v>Rural</v>
      </c>
      <c r="M820" s="70">
        <f t="shared" si="74"/>
        <v>1472</v>
      </c>
      <c r="N820" s="67">
        <f t="shared" si="71"/>
        <v>19</v>
      </c>
      <c r="Q820" s="70">
        <f t="shared" si="72"/>
        <v>1332</v>
      </c>
      <c r="S820" s="70">
        <f t="shared" si="73"/>
        <v>140</v>
      </c>
      <c r="T820" s="67">
        <f>VLOOKUP(D820,Hoja1!$G$5:$K$961,5,FALSE)</f>
        <v>37</v>
      </c>
    </row>
    <row r="821" spans="1:20" s="67" customFormat="1">
      <c r="A821" s="66">
        <v>20</v>
      </c>
      <c r="B821" s="67" t="s">
        <v>310</v>
      </c>
      <c r="C821" s="67" t="s">
        <v>310</v>
      </c>
      <c r="D821" s="72" t="s">
        <v>1654</v>
      </c>
      <c r="E821" s="69" t="s">
        <v>1655</v>
      </c>
      <c r="F821" s="67" t="s">
        <v>1623</v>
      </c>
      <c r="G821" s="67" t="s">
        <v>204</v>
      </c>
      <c r="H821" s="67" t="s">
        <v>205</v>
      </c>
      <c r="I821" s="67">
        <v>147</v>
      </c>
      <c r="J821" s="67" t="str">
        <f t="shared" si="70"/>
        <v>AMANTANI</v>
      </c>
      <c r="K821" s="67" t="s">
        <v>206</v>
      </c>
      <c r="L821" s="67" t="str">
        <f>+VLOOKUP(D821,[2]Instituciones!$A$2:$G$1009,7,FALSE)</f>
        <v>Rural</v>
      </c>
      <c r="M821" s="70">
        <f t="shared" si="74"/>
        <v>5402</v>
      </c>
      <c r="N821" s="67">
        <f t="shared" si="71"/>
        <v>20</v>
      </c>
      <c r="Q821" s="70">
        <f t="shared" si="72"/>
        <v>5292</v>
      </c>
      <c r="S821" s="70">
        <f t="shared" si="73"/>
        <v>110</v>
      </c>
      <c r="T821" s="67">
        <f>VLOOKUP(D821,Hoja1!$G$5:$K$961,5,FALSE)</f>
        <v>147</v>
      </c>
    </row>
    <row r="822" spans="1:20" s="67" customFormat="1">
      <c r="A822" s="66">
        <v>21</v>
      </c>
      <c r="B822" s="67" t="s">
        <v>310</v>
      </c>
      <c r="C822" s="67" t="s">
        <v>311</v>
      </c>
      <c r="D822" s="72" t="s">
        <v>1656</v>
      </c>
      <c r="E822" s="69" t="s">
        <v>311</v>
      </c>
      <c r="F822" s="67" t="s">
        <v>1623</v>
      </c>
      <c r="G822" s="67" t="s">
        <v>204</v>
      </c>
      <c r="H822" s="67" t="s">
        <v>205</v>
      </c>
      <c r="I822" s="67">
        <v>119</v>
      </c>
      <c r="J822" s="67" t="str">
        <f t="shared" si="70"/>
        <v>AMANTANI</v>
      </c>
      <c r="K822" s="67" t="s">
        <v>2173</v>
      </c>
      <c r="L822" s="67" t="str">
        <f>+VLOOKUP(D822,[2]Instituciones!$A$2:$G$1009,7,FALSE)</f>
        <v>Rural</v>
      </c>
      <c r="M822" s="70">
        <f t="shared" si="74"/>
        <v>5128</v>
      </c>
      <c r="N822" s="67">
        <f t="shared" si="71"/>
        <v>21</v>
      </c>
      <c r="Q822" s="70">
        <f t="shared" si="72"/>
        <v>4998</v>
      </c>
      <c r="S822" s="70">
        <f t="shared" si="73"/>
        <v>130</v>
      </c>
      <c r="T822" s="67">
        <f>VLOOKUP(D822,Hoja1!$G$5:$K$961,5,FALSE)</f>
        <v>119</v>
      </c>
    </row>
    <row r="823" spans="1:20" s="67" customFormat="1">
      <c r="A823" s="66">
        <v>22</v>
      </c>
      <c r="B823" s="67" t="s">
        <v>40</v>
      </c>
      <c r="C823" s="67" t="s">
        <v>1930</v>
      </c>
      <c r="D823" s="72" t="s">
        <v>1657</v>
      </c>
      <c r="E823" s="69" t="s">
        <v>1658</v>
      </c>
      <c r="F823" s="67" t="s">
        <v>1623</v>
      </c>
      <c r="G823" s="67" t="s">
        <v>204</v>
      </c>
      <c r="H823" s="67" t="s">
        <v>1659</v>
      </c>
      <c r="I823" s="67">
        <v>93</v>
      </c>
      <c r="J823" s="67" t="str">
        <f t="shared" si="70"/>
        <v>ATUNCOLLA</v>
      </c>
      <c r="K823" s="67" t="s">
        <v>206</v>
      </c>
      <c r="L823" s="67" t="str">
        <f>+VLOOKUP(D823,[2]Instituciones!$A$2:$G$1009,7,FALSE)</f>
        <v>Rural</v>
      </c>
      <c r="M823" s="70">
        <f t="shared" si="74"/>
        <v>3488</v>
      </c>
      <c r="N823" s="67">
        <f t="shared" si="71"/>
        <v>22</v>
      </c>
      <c r="Q823" s="70">
        <f t="shared" si="72"/>
        <v>3348</v>
      </c>
      <c r="S823" s="70">
        <f t="shared" si="73"/>
        <v>140</v>
      </c>
      <c r="T823" s="67">
        <f>VLOOKUP(D823,Hoja1!$G$5:$K$961,5,FALSE)</f>
        <v>93</v>
      </c>
    </row>
    <row r="824" spans="1:20" s="67" customFormat="1">
      <c r="A824" s="66">
        <v>23</v>
      </c>
      <c r="B824" s="67" t="s">
        <v>40</v>
      </c>
      <c r="C824" s="67" t="s">
        <v>40</v>
      </c>
      <c r="D824" s="72" t="s">
        <v>1660</v>
      </c>
      <c r="E824" s="69" t="s">
        <v>1661</v>
      </c>
      <c r="F824" s="67" t="s">
        <v>1623</v>
      </c>
      <c r="G824" s="67" t="s">
        <v>204</v>
      </c>
      <c r="H824" s="67" t="s">
        <v>205</v>
      </c>
      <c r="I824" s="67">
        <v>215</v>
      </c>
      <c r="J824" s="67" t="str">
        <f t="shared" si="70"/>
        <v>ATUNCOLLA</v>
      </c>
      <c r="K824" s="67" t="s">
        <v>206</v>
      </c>
      <c r="L824" s="67" t="str">
        <f>+VLOOKUP(D824,[2]Instituciones!$A$2:$G$1009,7,FALSE)</f>
        <v>Rural</v>
      </c>
      <c r="M824" s="70">
        <f t="shared" si="74"/>
        <v>7830</v>
      </c>
      <c r="N824" s="67">
        <f t="shared" si="71"/>
        <v>23</v>
      </c>
      <c r="Q824" s="70">
        <f t="shared" si="72"/>
        <v>7740</v>
      </c>
      <c r="S824" s="70">
        <f t="shared" si="73"/>
        <v>90</v>
      </c>
      <c r="T824" s="67">
        <f>VLOOKUP(D824,Hoja1!$G$5:$K$961,5,FALSE)</f>
        <v>215</v>
      </c>
    </row>
    <row r="825" spans="1:20" s="67" customFormat="1">
      <c r="A825" s="66">
        <v>24</v>
      </c>
      <c r="B825" s="67" t="s">
        <v>40</v>
      </c>
      <c r="C825" s="67" t="s">
        <v>329</v>
      </c>
      <c r="D825" s="72" t="s">
        <v>1662</v>
      </c>
      <c r="E825" s="69" t="s">
        <v>1663</v>
      </c>
      <c r="F825" s="67" t="s">
        <v>1623</v>
      </c>
      <c r="G825" s="67" t="s">
        <v>204</v>
      </c>
      <c r="H825" s="67" t="s">
        <v>205</v>
      </c>
      <c r="I825" s="67">
        <v>96</v>
      </c>
      <c r="J825" s="67" t="str">
        <f t="shared" si="70"/>
        <v>ATUNCOLLA</v>
      </c>
      <c r="K825" s="67" t="s">
        <v>206</v>
      </c>
      <c r="L825" s="67" t="str">
        <f>+VLOOKUP(D825,[2]Instituciones!$A$2:$G$1009,7,FALSE)</f>
        <v>Rural</v>
      </c>
      <c r="M825" s="70">
        <f t="shared" si="74"/>
        <v>3596</v>
      </c>
      <c r="N825" s="67">
        <f t="shared" si="71"/>
        <v>24</v>
      </c>
      <c r="Q825" s="70">
        <f t="shared" si="72"/>
        <v>3456</v>
      </c>
      <c r="S825" s="70">
        <f t="shared" si="73"/>
        <v>140</v>
      </c>
      <c r="T825" s="67">
        <f>VLOOKUP(D825,Hoja1!$G$5:$K$961,5,FALSE)</f>
        <v>96</v>
      </c>
    </row>
    <row r="826" spans="1:20" s="67" customFormat="1">
      <c r="A826" s="66">
        <v>25</v>
      </c>
      <c r="B826" s="67" t="s">
        <v>345</v>
      </c>
      <c r="C826" s="67" t="s">
        <v>347</v>
      </c>
      <c r="D826" s="72" t="s">
        <v>1664</v>
      </c>
      <c r="E826" s="69" t="s">
        <v>1665</v>
      </c>
      <c r="F826" s="67" t="s">
        <v>1623</v>
      </c>
      <c r="G826" s="67" t="s">
        <v>204</v>
      </c>
      <c r="H826" s="67" t="s">
        <v>205</v>
      </c>
      <c r="I826" s="67">
        <v>23</v>
      </c>
      <c r="J826" s="67" t="str">
        <f t="shared" si="70"/>
        <v>CAPACHICA</v>
      </c>
      <c r="K826" s="67" t="s">
        <v>206</v>
      </c>
      <c r="L826" s="67" t="str">
        <f>+VLOOKUP(D826,[2]Instituciones!$A$2:$G$1009,7,FALSE)</f>
        <v>Rural</v>
      </c>
      <c r="M826" s="70">
        <f t="shared" si="74"/>
        <v>968</v>
      </c>
      <c r="N826" s="67">
        <f t="shared" si="71"/>
        <v>25</v>
      </c>
      <c r="Q826" s="70">
        <f t="shared" si="72"/>
        <v>828</v>
      </c>
      <c r="S826" s="70">
        <f t="shared" si="73"/>
        <v>140</v>
      </c>
      <c r="T826" s="67">
        <f>VLOOKUP(D826,Hoja1!$G$5:$K$961,5,FALSE)</f>
        <v>23</v>
      </c>
    </row>
    <row r="827" spans="1:20" s="67" customFormat="1">
      <c r="A827" s="66">
        <v>26</v>
      </c>
      <c r="B827" s="67" t="s">
        <v>345</v>
      </c>
      <c r="C827" s="67" t="s">
        <v>361</v>
      </c>
      <c r="D827" s="72" t="s">
        <v>1666</v>
      </c>
      <c r="E827" s="69" t="s">
        <v>1667</v>
      </c>
      <c r="F827" s="67" t="s">
        <v>1623</v>
      </c>
      <c r="G827" s="67" t="s">
        <v>204</v>
      </c>
      <c r="H827" s="67" t="s">
        <v>205</v>
      </c>
      <c r="I827" s="67">
        <v>70</v>
      </c>
      <c r="J827" s="67" t="str">
        <f t="shared" si="70"/>
        <v>CAPACHICA</v>
      </c>
      <c r="K827" s="67" t="s">
        <v>206</v>
      </c>
      <c r="L827" s="67" t="str">
        <f>+VLOOKUP(D827,[2]Instituciones!$A$2:$G$1009,7,FALSE)</f>
        <v>Rural</v>
      </c>
      <c r="M827" s="70">
        <f t="shared" si="74"/>
        <v>2660</v>
      </c>
      <c r="N827" s="67">
        <f t="shared" si="71"/>
        <v>26</v>
      </c>
      <c r="Q827" s="70">
        <f t="shared" si="72"/>
        <v>2520</v>
      </c>
      <c r="S827" s="70">
        <f t="shared" si="73"/>
        <v>140</v>
      </c>
      <c r="T827" s="67">
        <f>VLOOKUP(D827,Hoja1!$G$5:$K$961,5,FALSE)</f>
        <v>70</v>
      </c>
    </row>
    <row r="828" spans="1:20" s="67" customFormat="1">
      <c r="A828" s="66">
        <v>27</v>
      </c>
      <c r="B828" s="67" t="s">
        <v>345</v>
      </c>
      <c r="C828" s="67" t="s">
        <v>349</v>
      </c>
      <c r="D828" s="72" t="s">
        <v>1668</v>
      </c>
      <c r="E828" s="69" t="s">
        <v>1669</v>
      </c>
      <c r="F828" s="67" t="s">
        <v>1623</v>
      </c>
      <c r="G828" s="67" t="s">
        <v>204</v>
      </c>
      <c r="H828" s="67" t="s">
        <v>205</v>
      </c>
      <c r="I828" s="67">
        <v>53</v>
      </c>
      <c r="J828" s="67" t="str">
        <f t="shared" si="70"/>
        <v>CAPACHICA</v>
      </c>
      <c r="K828" s="67" t="s">
        <v>2173</v>
      </c>
      <c r="L828" s="67" t="str">
        <f>+VLOOKUP(D828,[2]Instituciones!$A$2:$G$1009,7,FALSE)</f>
        <v>Rural</v>
      </c>
      <c r="M828" s="70">
        <f t="shared" si="74"/>
        <v>2366</v>
      </c>
      <c r="N828" s="67">
        <f t="shared" si="71"/>
        <v>27</v>
      </c>
      <c r="Q828" s="70">
        <f t="shared" si="72"/>
        <v>2226</v>
      </c>
      <c r="S828" s="70">
        <f t="shared" si="73"/>
        <v>140</v>
      </c>
      <c r="T828" s="67">
        <f>VLOOKUP(D828,Hoja1!$G$5:$K$961,5,FALSE)</f>
        <v>53</v>
      </c>
    </row>
    <row r="829" spans="1:20" s="67" customFormat="1">
      <c r="A829" s="66">
        <v>28</v>
      </c>
      <c r="B829" s="67" t="s">
        <v>345</v>
      </c>
      <c r="C829" s="67" t="s">
        <v>364</v>
      </c>
      <c r="D829" s="72" t="s">
        <v>1670</v>
      </c>
      <c r="E829" s="69" t="s">
        <v>364</v>
      </c>
      <c r="F829" s="67" t="s">
        <v>1623</v>
      </c>
      <c r="G829" s="67" t="s">
        <v>204</v>
      </c>
      <c r="H829" s="67" t="s">
        <v>205</v>
      </c>
      <c r="I829" s="67">
        <v>31</v>
      </c>
      <c r="J829" s="67" t="str">
        <f t="shared" si="70"/>
        <v>CAPACHICA</v>
      </c>
      <c r="K829" s="67" t="s">
        <v>206</v>
      </c>
      <c r="L829" s="67" t="str">
        <f>+VLOOKUP(D829,[2]Instituciones!$A$2:$G$1009,7,FALSE)</f>
        <v>Rural</v>
      </c>
      <c r="M829" s="70">
        <f t="shared" si="74"/>
        <v>1256</v>
      </c>
      <c r="N829" s="67">
        <f t="shared" si="71"/>
        <v>28</v>
      </c>
      <c r="Q829" s="70">
        <f t="shared" si="72"/>
        <v>1116</v>
      </c>
      <c r="S829" s="70">
        <f t="shared" si="73"/>
        <v>140</v>
      </c>
      <c r="T829" s="67">
        <f>VLOOKUP(D829,Hoja1!$G$5:$K$961,5,FALSE)</f>
        <v>31</v>
      </c>
    </row>
    <row r="830" spans="1:20" s="67" customFormat="1">
      <c r="A830" s="66">
        <v>29</v>
      </c>
      <c r="B830" s="67" t="s">
        <v>345</v>
      </c>
      <c r="C830" s="67" t="s">
        <v>352</v>
      </c>
      <c r="D830" s="72" t="s">
        <v>1671</v>
      </c>
      <c r="E830" s="69" t="s">
        <v>1672</v>
      </c>
      <c r="F830" s="67" t="s">
        <v>1623</v>
      </c>
      <c r="G830" s="67" t="s">
        <v>204</v>
      </c>
      <c r="H830" s="67" t="s">
        <v>205</v>
      </c>
      <c r="I830" s="67">
        <v>37</v>
      </c>
      <c r="J830" s="67" t="str">
        <f t="shared" si="70"/>
        <v>CAPACHICA</v>
      </c>
      <c r="K830" s="67" t="s">
        <v>206</v>
      </c>
      <c r="L830" s="67" t="str">
        <f>+VLOOKUP(D830,[2]Instituciones!$A$2:$G$1009,7,FALSE)</f>
        <v>Rural</v>
      </c>
      <c r="M830" s="70">
        <f t="shared" si="74"/>
        <v>1472</v>
      </c>
      <c r="N830" s="67">
        <f t="shared" si="71"/>
        <v>29</v>
      </c>
      <c r="Q830" s="70">
        <f t="shared" si="72"/>
        <v>1332</v>
      </c>
      <c r="S830" s="70">
        <f t="shared" si="73"/>
        <v>140</v>
      </c>
      <c r="T830" s="67">
        <f>VLOOKUP(D830,Hoja1!$G$5:$K$961,5,FALSE)</f>
        <v>37</v>
      </c>
    </row>
    <row r="831" spans="1:20" s="67" customFormat="1">
      <c r="A831" s="66">
        <v>30</v>
      </c>
      <c r="B831" s="67" t="s">
        <v>345</v>
      </c>
      <c r="C831" s="67" t="s">
        <v>345</v>
      </c>
      <c r="D831" s="72" t="s">
        <v>1673</v>
      </c>
      <c r="E831" s="69" t="s">
        <v>1674</v>
      </c>
      <c r="F831" s="67" t="s">
        <v>1623</v>
      </c>
      <c r="G831" s="67" t="s">
        <v>204</v>
      </c>
      <c r="H831" s="67" t="s">
        <v>205</v>
      </c>
      <c r="I831" s="67">
        <v>208</v>
      </c>
      <c r="J831" s="67" t="str">
        <f t="shared" si="70"/>
        <v>CAPACHICA</v>
      </c>
      <c r="K831" s="67" t="s">
        <v>2174</v>
      </c>
      <c r="L831" s="67" t="str">
        <f>+VLOOKUP(D831,[2]Instituciones!$A$2:$G$1009,7,FALSE)</f>
        <v>Rural</v>
      </c>
      <c r="M831" s="70">
        <f t="shared" si="74"/>
        <v>6350</v>
      </c>
      <c r="N831" s="67">
        <f t="shared" si="71"/>
        <v>30</v>
      </c>
      <c r="Q831" s="70">
        <f t="shared" si="72"/>
        <v>6240</v>
      </c>
      <c r="S831" s="70">
        <f t="shared" si="73"/>
        <v>110</v>
      </c>
      <c r="T831" s="67">
        <f>VLOOKUP(D831,Hoja1!$G$5:$K$961,5,FALSE)</f>
        <v>208</v>
      </c>
    </row>
    <row r="832" spans="1:20" s="67" customFormat="1">
      <c r="A832" s="66">
        <v>31</v>
      </c>
      <c r="B832" s="67" t="s">
        <v>345</v>
      </c>
      <c r="C832" s="67" t="s">
        <v>376</v>
      </c>
      <c r="D832" s="72" t="s">
        <v>1675</v>
      </c>
      <c r="E832" s="69" t="s">
        <v>1676</v>
      </c>
      <c r="F832" s="67" t="s">
        <v>1623</v>
      </c>
      <c r="G832" s="67" t="s">
        <v>204</v>
      </c>
      <c r="H832" s="67" t="s">
        <v>205</v>
      </c>
      <c r="I832" s="67">
        <v>45</v>
      </c>
      <c r="J832" s="67" t="str">
        <f t="shared" si="70"/>
        <v>CAPACHICA</v>
      </c>
      <c r="K832" s="67" t="s">
        <v>206</v>
      </c>
      <c r="L832" s="67" t="str">
        <f>+VLOOKUP(D832,[2]Instituciones!$A$2:$G$1009,7,FALSE)</f>
        <v>Rural</v>
      </c>
      <c r="M832" s="70">
        <f t="shared" si="74"/>
        <v>1760</v>
      </c>
      <c r="N832" s="67">
        <f t="shared" si="71"/>
        <v>31</v>
      </c>
      <c r="Q832" s="70">
        <f t="shared" si="72"/>
        <v>1620</v>
      </c>
      <c r="S832" s="70">
        <f t="shared" si="73"/>
        <v>140</v>
      </c>
      <c r="T832" s="67">
        <f>VLOOKUP(D832,Hoja1!$G$5:$K$961,5,FALSE)</f>
        <v>45</v>
      </c>
    </row>
    <row r="833" spans="1:20" s="67" customFormat="1">
      <c r="A833" s="66">
        <v>32</v>
      </c>
      <c r="B833" s="67" t="s">
        <v>381</v>
      </c>
      <c r="C833" s="67" t="s">
        <v>381</v>
      </c>
      <c r="D833" s="72" t="s">
        <v>1677</v>
      </c>
      <c r="E833" s="69" t="s">
        <v>1678</v>
      </c>
      <c r="F833" s="67" t="s">
        <v>1623</v>
      </c>
      <c r="G833" s="67" t="s">
        <v>204</v>
      </c>
      <c r="H833" s="67" t="s">
        <v>205</v>
      </c>
      <c r="I833" s="67">
        <v>289</v>
      </c>
      <c r="J833" s="67" t="str">
        <f t="shared" si="70"/>
        <v>CHUCUITO</v>
      </c>
      <c r="K833" s="67" t="s">
        <v>2174</v>
      </c>
      <c r="L833" s="67" t="str">
        <f>+VLOOKUP(D833,[2]Instituciones!$A$2:$G$1009,7,FALSE)</f>
        <v>Rural</v>
      </c>
      <c r="M833" s="70">
        <f t="shared" si="74"/>
        <v>8760</v>
      </c>
      <c r="N833" s="67">
        <f t="shared" si="71"/>
        <v>32</v>
      </c>
      <c r="Q833" s="70">
        <f t="shared" si="72"/>
        <v>8670</v>
      </c>
      <c r="S833" s="70">
        <f t="shared" si="73"/>
        <v>90</v>
      </c>
      <c r="T833" s="67">
        <f>VLOOKUP(D833,Hoja1!$G$5:$K$961,5,FALSE)</f>
        <v>289</v>
      </c>
    </row>
    <row r="834" spans="1:20" s="67" customFormat="1">
      <c r="A834" s="66">
        <v>33</v>
      </c>
      <c r="B834" s="67" t="s">
        <v>381</v>
      </c>
      <c r="C834" s="67" t="s">
        <v>381</v>
      </c>
      <c r="D834" s="72" t="s">
        <v>1679</v>
      </c>
      <c r="E834" s="69" t="s">
        <v>1680</v>
      </c>
      <c r="F834" s="67" t="s">
        <v>1623</v>
      </c>
      <c r="G834" s="67" t="s">
        <v>204</v>
      </c>
      <c r="H834" s="67" t="s">
        <v>205</v>
      </c>
      <c r="I834" s="67">
        <v>130</v>
      </c>
      <c r="J834" s="67" t="str">
        <f t="shared" si="70"/>
        <v>CHUCUITO</v>
      </c>
      <c r="K834" s="67" t="s">
        <v>2174</v>
      </c>
      <c r="L834" s="67" t="str">
        <f>+VLOOKUP(D834,[2]Instituciones!$A$2:$G$1009,7,FALSE)</f>
        <v>Rural</v>
      </c>
      <c r="M834" s="70">
        <f t="shared" si="74"/>
        <v>4040</v>
      </c>
      <c r="N834" s="67">
        <f t="shared" si="71"/>
        <v>33</v>
      </c>
      <c r="Q834" s="70">
        <f t="shared" si="72"/>
        <v>3900</v>
      </c>
      <c r="S834" s="70">
        <f t="shared" si="73"/>
        <v>140</v>
      </c>
      <c r="T834" s="67">
        <f>VLOOKUP(D834,Hoja1!$G$5:$K$961,5,FALSE)</f>
        <v>130</v>
      </c>
    </row>
    <row r="835" spans="1:20" s="67" customFormat="1">
      <c r="A835" s="66">
        <v>34</v>
      </c>
      <c r="B835" s="67" t="s">
        <v>381</v>
      </c>
      <c r="C835" s="67" t="s">
        <v>407</v>
      </c>
      <c r="D835" s="72" t="s">
        <v>1681</v>
      </c>
      <c r="E835" s="69" t="s">
        <v>1682</v>
      </c>
      <c r="F835" s="67" t="s">
        <v>1623</v>
      </c>
      <c r="G835" s="67" t="s">
        <v>204</v>
      </c>
      <c r="H835" s="67" t="s">
        <v>205</v>
      </c>
      <c r="I835" s="67">
        <v>33</v>
      </c>
      <c r="J835" s="67" t="str">
        <f t="shared" ref="J835:J897" si="75">+B835</f>
        <v>CHUCUITO</v>
      </c>
      <c r="K835" s="67" t="s">
        <v>206</v>
      </c>
      <c r="L835" s="67" t="str">
        <f>+VLOOKUP(D835,[2]Instituciones!$A$2:$G$1009,7,FALSE)</f>
        <v>Rural</v>
      </c>
      <c r="M835" s="70">
        <f t="shared" si="74"/>
        <v>1328</v>
      </c>
      <c r="N835" s="67">
        <f t="shared" ref="N835:N897" si="76">+A835</f>
        <v>34</v>
      </c>
      <c r="Q835" s="70">
        <f t="shared" ref="Q835:Q881" si="77">+IF(K835="Rural",I835*2*12,IF(K835="Rural 1",I835*3.5*12,IF(K835="Rural 2",I835*3*12,IF(K835="Rural 3",I835*2.5*12,IF(K835="Urbana",I835*1.3*12,IF(K835="Urbana 1",I835*1.4*12,0))))))</f>
        <v>1188</v>
      </c>
      <c r="S835" s="70">
        <f t="shared" ref="S835:S881" si="78">+M835-Q835</f>
        <v>140</v>
      </c>
      <c r="T835" s="67">
        <f>VLOOKUP(D835,Hoja1!$G$5:$K$961,5,FALSE)</f>
        <v>33</v>
      </c>
    </row>
    <row r="836" spans="1:20" s="67" customFormat="1">
      <c r="A836" s="66">
        <v>35</v>
      </c>
      <c r="B836" s="67" t="s">
        <v>381</v>
      </c>
      <c r="C836" s="67" t="s">
        <v>387</v>
      </c>
      <c r="D836" s="72" t="s">
        <v>1683</v>
      </c>
      <c r="E836" s="69" t="s">
        <v>387</v>
      </c>
      <c r="F836" s="67" t="s">
        <v>1623</v>
      </c>
      <c r="G836" s="67" t="s">
        <v>204</v>
      </c>
      <c r="H836" s="67" t="s">
        <v>1626</v>
      </c>
      <c r="I836" s="67">
        <v>14</v>
      </c>
      <c r="J836" s="67" t="str">
        <f t="shared" si="75"/>
        <v>CHUCUITO</v>
      </c>
      <c r="K836" s="67" t="s">
        <v>206</v>
      </c>
      <c r="L836" s="67" t="str">
        <f>+VLOOKUP(D836,[2]Instituciones!$A$2:$G$1009,7,FALSE)</f>
        <v>Rural</v>
      </c>
      <c r="M836" s="70">
        <f t="shared" si="74"/>
        <v>644</v>
      </c>
      <c r="N836" s="67">
        <f t="shared" si="76"/>
        <v>35</v>
      </c>
      <c r="Q836" s="70">
        <f t="shared" si="77"/>
        <v>504</v>
      </c>
      <c r="S836" s="70">
        <f t="shared" si="78"/>
        <v>140</v>
      </c>
      <c r="T836" s="67">
        <f>VLOOKUP(D836,Hoja1!$G$5:$K$961,5,FALSE)</f>
        <v>14</v>
      </c>
    </row>
    <row r="837" spans="1:20" s="67" customFormat="1">
      <c r="A837" s="66">
        <v>36</v>
      </c>
      <c r="B837" s="67" t="s">
        <v>381</v>
      </c>
      <c r="C837" s="67" t="s">
        <v>401</v>
      </c>
      <c r="D837" s="72" t="s">
        <v>1684</v>
      </c>
      <c r="E837" s="69" t="s">
        <v>1685</v>
      </c>
      <c r="F837" s="67" t="s">
        <v>1623</v>
      </c>
      <c r="G837" s="67" t="s">
        <v>204</v>
      </c>
      <c r="H837" s="67" t="s">
        <v>205</v>
      </c>
      <c r="I837" s="67">
        <v>45</v>
      </c>
      <c r="J837" s="67" t="str">
        <f t="shared" si="75"/>
        <v>CHUCUITO</v>
      </c>
      <c r="K837" s="67" t="s">
        <v>206</v>
      </c>
      <c r="L837" s="67" t="str">
        <f>+VLOOKUP(D837,[2]Instituciones!$A$2:$G$1009,7,FALSE)</f>
        <v>Rural</v>
      </c>
      <c r="M837" s="70">
        <f t="shared" si="74"/>
        <v>1760</v>
      </c>
      <c r="N837" s="67">
        <f t="shared" si="76"/>
        <v>36</v>
      </c>
      <c r="Q837" s="70">
        <f t="shared" si="77"/>
        <v>1620</v>
      </c>
      <c r="S837" s="70">
        <f t="shared" si="78"/>
        <v>140</v>
      </c>
      <c r="T837" s="67">
        <f>VLOOKUP(D837,Hoja1!$G$5:$K$961,5,FALSE)</f>
        <v>45</v>
      </c>
    </row>
    <row r="838" spans="1:20" s="67" customFormat="1">
      <c r="A838" s="66">
        <v>37</v>
      </c>
      <c r="B838" s="67" t="s">
        <v>381</v>
      </c>
      <c r="C838" s="67" t="s">
        <v>383</v>
      </c>
      <c r="D838" s="72" t="s">
        <v>1686</v>
      </c>
      <c r="E838" s="69" t="s">
        <v>1195</v>
      </c>
      <c r="F838" s="67" t="s">
        <v>1623</v>
      </c>
      <c r="G838" s="67" t="s">
        <v>204</v>
      </c>
      <c r="H838" s="67" t="s">
        <v>205</v>
      </c>
      <c r="I838" s="67">
        <v>46</v>
      </c>
      <c r="J838" s="67" t="str">
        <f t="shared" si="75"/>
        <v>CHUCUITO</v>
      </c>
      <c r="K838" s="67" t="s">
        <v>206</v>
      </c>
      <c r="L838" s="67" t="str">
        <f>+VLOOKUP(D838,[2]Instituciones!$A$2:$G$1009,7,FALSE)</f>
        <v>Rural</v>
      </c>
      <c r="M838" s="70">
        <f t="shared" si="74"/>
        <v>1796</v>
      </c>
      <c r="N838" s="67">
        <f t="shared" si="76"/>
        <v>37</v>
      </c>
      <c r="Q838" s="70">
        <f t="shared" si="77"/>
        <v>1656</v>
      </c>
      <c r="S838" s="70">
        <f t="shared" si="78"/>
        <v>140</v>
      </c>
      <c r="T838" s="67">
        <f>VLOOKUP(D838,Hoja1!$G$5:$K$961,5,FALSE)</f>
        <v>46</v>
      </c>
    </row>
    <row r="839" spans="1:20" s="67" customFormat="1">
      <c r="A839" s="66">
        <v>38</v>
      </c>
      <c r="B839" s="67" t="s">
        <v>381</v>
      </c>
      <c r="C839" s="67" t="s">
        <v>404</v>
      </c>
      <c r="D839" s="72" t="s">
        <v>1687</v>
      </c>
      <c r="E839" s="69" t="s">
        <v>1688</v>
      </c>
      <c r="F839" s="67" t="s">
        <v>1623</v>
      </c>
      <c r="G839" s="67" t="s">
        <v>204</v>
      </c>
      <c r="H839" s="67" t="s">
        <v>205</v>
      </c>
      <c r="I839" s="67">
        <v>31</v>
      </c>
      <c r="J839" s="67" t="str">
        <f t="shared" si="75"/>
        <v>CHUCUITO</v>
      </c>
      <c r="K839" s="67" t="s">
        <v>206</v>
      </c>
      <c r="L839" s="67" t="str">
        <f>+VLOOKUP(D839,[2]Instituciones!$A$2:$G$1009,7,FALSE)</f>
        <v>Rural</v>
      </c>
      <c r="M839" s="70">
        <f t="shared" si="74"/>
        <v>1256</v>
      </c>
      <c r="N839" s="67">
        <f t="shared" si="76"/>
        <v>38</v>
      </c>
      <c r="Q839" s="70">
        <f t="shared" si="77"/>
        <v>1116</v>
      </c>
      <c r="S839" s="70">
        <f t="shared" si="78"/>
        <v>140</v>
      </c>
      <c r="T839" s="67">
        <f>VLOOKUP(D839,Hoja1!$G$5:$K$961,5,FALSE)</f>
        <v>31</v>
      </c>
    </row>
    <row r="840" spans="1:20" s="67" customFormat="1">
      <c r="A840" s="66">
        <v>39</v>
      </c>
      <c r="B840" s="67" t="s">
        <v>381</v>
      </c>
      <c r="C840" s="67" t="s">
        <v>398</v>
      </c>
      <c r="D840" s="72" t="s">
        <v>1689</v>
      </c>
      <c r="E840" s="69" t="s">
        <v>398</v>
      </c>
      <c r="F840" s="67" t="s">
        <v>1623</v>
      </c>
      <c r="G840" s="67" t="s">
        <v>204</v>
      </c>
      <c r="H840" s="67" t="s">
        <v>205</v>
      </c>
      <c r="I840" s="67">
        <v>36</v>
      </c>
      <c r="J840" s="67" t="str">
        <f t="shared" si="75"/>
        <v>CHUCUITO</v>
      </c>
      <c r="K840" s="67" t="s">
        <v>206</v>
      </c>
      <c r="L840" s="67" t="str">
        <f>+VLOOKUP(D840,[2]Instituciones!$A$2:$G$1009,7,FALSE)</f>
        <v>Rural</v>
      </c>
      <c r="M840" s="70">
        <f t="shared" si="74"/>
        <v>1436</v>
      </c>
      <c r="N840" s="67">
        <f t="shared" si="76"/>
        <v>39</v>
      </c>
      <c r="Q840" s="70">
        <f t="shared" si="77"/>
        <v>1296</v>
      </c>
      <c r="S840" s="70">
        <f t="shared" si="78"/>
        <v>140</v>
      </c>
      <c r="T840" s="67">
        <f>VLOOKUP(D840,Hoja1!$G$5:$K$961,5,FALSE)</f>
        <v>36</v>
      </c>
    </row>
    <row r="841" spans="1:20" s="67" customFormat="1">
      <c r="A841" s="66">
        <v>40</v>
      </c>
      <c r="B841" s="67" t="s">
        <v>410</v>
      </c>
      <c r="C841" s="67" t="s">
        <v>1471</v>
      </c>
      <c r="D841" s="72" t="s">
        <v>1690</v>
      </c>
      <c r="E841" s="69" t="s">
        <v>1471</v>
      </c>
      <c r="F841" s="67" t="s">
        <v>1623</v>
      </c>
      <c r="G841" s="67" t="s">
        <v>204</v>
      </c>
      <c r="H841" s="67" t="s">
        <v>205</v>
      </c>
      <c r="I841" s="67">
        <v>35</v>
      </c>
      <c r="J841" s="67" t="str">
        <f t="shared" si="75"/>
        <v>COATA</v>
      </c>
      <c r="K841" s="67" t="s">
        <v>206</v>
      </c>
      <c r="L841" s="67" t="str">
        <f>+VLOOKUP(D841,[2]Instituciones!$A$2:$G$1009,7,FALSE)</f>
        <v>Rural</v>
      </c>
      <c r="M841" s="70">
        <f t="shared" si="74"/>
        <v>1400</v>
      </c>
      <c r="N841" s="67">
        <f t="shared" si="76"/>
        <v>40</v>
      </c>
      <c r="Q841" s="70">
        <f t="shared" si="77"/>
        <v>1260</v>
      </c>
      <c r="S841" s="70">
        <f t="shared" si="78"/>
        <v>140</v>
      </c>
      <c r="T841" s="67">
        <f>VLOOKUP(D841,Hoja1!$G$5:$K$961,5,FALSE)</f>
        <v>35</v>
      </c>
    </row>
    <row r="842" spans="1:20" s="67" customFormat="1">
      <c r="A842" s="66">
        <v>41</v>
      </c>
      <c r="B842" s="67" t="s">
        <v>410</v>
      </c>
      <c r="C842" s="67" t="s">
        <v>410</v>
      </c>
      <c r="D842" s="72" t="s">
        <v>1691</v>
      </c>
      <c r="E842" s="69" t="s">
        <v>1692</v>
      </c>
      <c r="F842" s="67" t="s">
        <v>1623</v>
      </c>
      <c r="G842" s="67" t="s">
        <v>204</v>
      </c>
      <c r="H842" s="67" t="s">
        <v>205</v>
      </c>
      <c r="I842" s="67">
        <v>273</v>
      </c>
      <c r="J842" s="67" t="str">
        <f t="shared" si="75"/>
        <v>COATA</v>
      </c>
      <c r="K842" s="67" t="s">
        <v>206</v>
      </c>
      <c r="L842" s="67" t="str">
        <f>+VLOOKUP(D842,[2]Instituciones!$A$2:$G$1009,7,FALSE)</f>
        <v>Rural</v>
      </c>
      <c r="M842" s="70">
        <f t="shared" si="74"/>
        <v>9918</v>
      </c>
      <c r="N842" s="67">
        <f t="shared" si="76"/>
        <v>41</v>
      </c>
      <c r="Q842" s="70">
        <f t="shared" si="77"/>
        <v>9828</v>
      </c>
      <c r="S842" s="70">
        <f t="shared" si="78"/>
        <v>90</v>
      </c>
      <c r="T842" s="67">
        <f>VLOOKUP(D842,Hoja1!$G$5:$K$961,5,FALSE)</f>
        <v>273</v>
      </c>
    </row>
    <row r="843" spans="1:20" s="67" customFormat="1">
      <c r="A843" s="66">
        <v>42</v>
      </c>
      <c r="B843" s="67" t="s">
        <v>410</v>
      </c>
      <c r="C843" s="67" t="s">
        <v>411</v>
      </c>
      <c r="D843" s="72" t="s">
        <v>1693</v>
      </c>
      <c r="E843" s="69" t="s">
        <v>411</v>
      </c>
      <c r="F843" s="67" t="s">
        <v>1623</v>
      </c>
      <c r="G843" s="67" t="s">
        <v>204</v>
      </c>
      <c r="H843" s="67" t="s">
        <v>205</v>
      </c>
      <c r="I843" s="67">
        <v>63</v>
      </c>
      <c r="J843" s="67" t="str">
        <f t="shared" si="75"/>
        <v>COATA</v>
      </c>
      <c r="K843" s="67" t="s">
        <v>206</v>
      </c>
      <c r="L843" s="67" t="str">
        <f>+VLOOKUP(D843,[2]Instituciones!$A$2:$G$1009,7,FALSE)</f>
        <v>Rural</v>
      </c>
      <c r="M843" s="70">
        <f t="shared" si="74"/>
        <v>2408</v>
      </c>
      <c r="N843" s="67">
        <f t="shared" si="76"/>
        <v>42</v>
      </c>
      <c r="Q843" s="70">
        <f t="shared" si="77"/>
        <v>2268</v>
      </c>
      <c r="S843" s="70">
        <f t="shared" si="78"/>
        <v>140</v>
      </c>
      <c r="T843" s="67">
        <f>VLOOKUP(D843,Hoja1!$G$5:$K$961,5,FALSE)</f>
        <v>63</v>
      </c>
    </row>
    <row r="844" spans="1:20" s="67" customFormat="1">
      <c r="A844" s="66">
        <v>43</v>
      </c>
      <c r="B844" s="67" t="s">
        <v>410</v>
      </c>
      <c r="C844" s="67" t="s">
        <v>415</v>
      </c>
      <c r="D844" s="72" t="s">
        <v>1694</v>
      </c>
      <c r="E844" s="69" t="s">
        <v>1695</v>
      </c>
      <c r="F844" s="67" t="s">
        <v>1623</v>
      </c>
      <c r="G844" s="67" t="s">
        <v>204</v>
      </c>
      <c r="H844" s="67" t="s">
        <v>205</v>
      </c>
      <c r="I844" s="67">
        <v>143</v>
      </c>
      <c r="J844" s="67" t="str">
        <f t="shared" si="75"/>
        <v>COATA</v>
      </c>
      <c r="K844" s="67" t="s">
        <v>2174</v>
      </c>
      <c r="L844" s="67" t="str">
        <f>+VLOOKUP(D844,[2]Instituciones!$A$2:$G$1009,7,FALSE)</f>
        <v>Rural</v>
      </c>
      <c r="M844" s="70">
        <f t="shared" si="74"/>
        <v>4430</v>
      </c>
      <c r="N844" s="67">
        <f t="shared" si="76"/>
        <v>43</v>
      </c>
      <c r="Q844" s="70">
        <f t="shared" si="77"/>
        <v>4290</v>
      </c>
      <c r="S844" s="70">
        <f t="shared" si="78"/>
        <v>140</v>
      </c>
      <c r="T844" s="67">
        <f>VLOOKUP(D844,Hoja1!$G$5:$K$961,5,FALSE)</f>
        <v>143</v>
      </c>
    </row>
    <row r="845" spans="1:20" s="67" customFormat="1">
      <c r="A845" s="66">
        <v>44</v>
      </c>
      <c r="B845" s="67" t="s">
        <v>449</v>
      </c>
      <c r="C845" s="67" t="s">
        <v>604</v>
      </c>
      <c r="D845" s="72" t="s">
        <v>1696</v>
      </c>
      <c r="E845" s="69" t="s">
        <v>1697</v>
      </c>
      <c r="F845" s="67" t="s">
        <v>1623</v>
      </c>
      <c r="G845" s="67" t="s">
        <v>204</v>
      </c>
      <c r="H845" s="67" t="s">
        <v>205</v>
      </c>
      <c r="I845" s="67">
        <v>37</v>
      </c>
      <c r="J845" s="67" t="str">
        <f t="shared" si="75"/>
        <v>HUATA</v>
      </c>
      <c r="K845" s="67" t="s">
        <v>2174</v>
      </c>
      <c r="L845" s="67" t="str">
        <f>+VLOOKUP(D845,[2]Instituciones!$A$2:$G$1009,7,FALSE)</f>
        <v>Rural</v>
      </c>
      <c r="M845" s="70">
        <f t="shared" si="74"/>
        <v>1250</v>
      </c>
      <c r="N845" s="67">
        <f t="shared" si="76"/>
        <v>44</v>
      </c>
      <c r="Q845" s="70">
        <f t="shared" si="77"/>
        <v>1110</v>
      </c>
      <c r="S845" s="70">
        <f t="shared" si="78"/>
        <v>140</v>
      </c>
      <c r="T845" s="67">
        <f>VLOOKUP(D845,Hoja1!$G$5:$K$961,5,FALSE)</f>
        <v>37</v>
      </c>
    </row>
    <row r="846" spans="1:20" s="67" customFormat="1">
      <c r="A846" s="66">
        <v>45</v>
      </c>
      <c r="B846" s="67" t="s">
        <v>449</v>
      </c>
      <c r="C846" s="67" t="s">
        <v>450</v>
      </c>
      <c r="D846" s="72" t="s">
        <v>1698</v>
      </c>
      <c r="E846" s="69" t="s">
        <v>2162</v>
      </c>
      <c r="F846" s="67" t="s">
        <v>1623</v>
      </c>
      <c r="G846" s="67" t="s">
        <v>204</v>
      </c>
      <c r="H846" s="67" t="s">
        <v>205</v>
      </c>
      <c r="I846" s="67">
        <v>216</v>
      </c>
      <c r="J846" s="67" t="str">
        <f t="shared" si="75"/>
        <v>HUATA</v>
      </c>
      <c r="K846" s="67" t="s">
        <v>2174</v>
      </c>
      <c r="L846" s="67" t="str">
        <f>+VLOOKUP(D846,[2]Instituciones!$A$2:$G$1009,7,FALSE)</f>
        <v>Rural</v>
      </c>
      <c r="M846" s="70">
        <f t="shared" si="74"/>
        <v>6590</v>
      </c>
      <c r="N846" s="67">
        <f t="shared" si="76"/>
        <v>45</v>
      </c>
      <c r="Q846" s="70">
        <f t="shared" si="77"/>
        <v>6480</v>
      </c>
      <c r="S846" s="70">
        <f t="shared" si="78"/>
        <v>110</v>
      </c>
      <c r="T846" s="67">
        <f>VLOOKUP(D846,Hoja1!$G$5:$K$961,5,FALSE)</f>
        <v>216</v>
      </c>
    </row>
    <row r="847" spans="1:20" s="67" customFormat="1">
      <c r="A847" s="66">
        <v>46</v>
      </c>
      <c r="B847" s="67" t="s">
        <v>175</v>
      </c>
      <c r="C847" s="67" t="s">
        <v>175</v>
      </c>
      <c r="D847" s="72" t="s">
        <v>1699</v>
      </c>
      <c r="E847" s="69" t="s">
        <v>1179</v>
      </c>
      <c r="F847" s="67" t="s">
        <v>1623</v>
      </c>
      <c r="G847" s="67" t="s">
        <v>204</v>
      </c>
      <c r="H847" s="67" t="s">
        <v>205</v>
      </c>
      <c r="I847" s="67">
        <v>56</v>
      </c>
      <c r="J847" s="67" t="str">
        <f t="shared" si="75"/>
        <v>MAÑAZO</v>
      </c>
      <c r="K847" s="67" t="s">
        <v>2173</v>
      </c>
      <c r="L847" s="67" t="str">
        <f>+VLOOKUP(D847,[2]Instituciones!$A$2:$G$1009,7,FALSE)</f>
        <v>Urbana</v>
      </c>
      <c r="M847" s="70">
        <f t="shared" si="74"/>
        <v>2492</v>
      </c>
      <c r="N847" s="67">
        <f t="shared" si="76"/>
        <v>46</v>
      </c>
      <c r="Q847" s="70">
        <f t="shared" si="77"/>
        <v>2352</v>
      </c>
      <c r="S847" s="70">
        <f t="shared" si="78"/>
        <v>140</v>
      </c>
      <c r="T847" s="67">
        <f>VLOOKUP(D847,Hoja1!$G$5:$K$961,5,FALSE)</f>
        <v>56</v>
      </c>
    </row>
    <row r="848" spans="1:20" s="67" customFormat="1">
      <c r="A848" s="66">
        <v>47</v>
      </c>
      <c r="B848" s="67" t="s">
        <v>175</v>
      </c>
      <c r="C848" s="67" t="s">
        <v>474</v>
      </c>
      <c r="D848" s="72" t="s">
        <v>1700</v>
      </c>
      <c r="E848" s="69" t="s">
        <v>175</v>
      </c>
      <c r="F848" s="67" t="s">
        <v>1623</v>
      </c>
      <c r="G848" s="67" t="s">
        <v>204</v>
      </c>
      <c r="H848" s="67" t="s">
        <v>205</v>
      </c>
      <c r="I848" s="67">
        <v>260</v>
      </c>
      <c r="J848" s="67" t="str">
        <f t="shared" si="75"/>
        <v>MAÑAZO</v>
      </c>
      <c r="K848" s="67" t="s">
        <v>2173</v>
      </c>
      <c r="L848" s="67" t="str">
        <f>+VLOOKUP(D848,[2]Instituciones!$A$2:$G$1009,7,FALSE)</f>
        <v>Urbana</v>
      </c>
      <c r="M848" s="70">
        <f t="shared" si="74"/>
        <v>11005</v>
      </c>
      <c r="N848" s="67">
        <f t="shared" si="76"/>
        <v>47</v>
      </c>
      <c r="Q848" s="70">
        <f t="shared" si="77"/>
        <v>10920</v>
      </c>
      <c r="S848" s="70">
        <f t="shared" si="78"/>
        <v>85</v>
      </c>
      <c r="T848" s="67">
        <f>VLOOKUP(D848,Hoja1!$G$5:$K$961,5,FALSE)</f>
        <v>260</v>
      </c>
    </row>
    <row r="849" spans="1:20" s="67" customFormat="1">
      <c r="A849" s="66">
        <v>48</v>
      </c>
      <c r="B849" s="67" t="s">
        <v>175</v>
      </c>
      <c r="C849" s="67" t="s">
        <v>468</v>
      </c>
      <c r="D849" s="72" t="s">
        <v>1701</v>
      </c>
      <c r="E849" s="69" t="s">
        <v>1702</v>
      </c>
      <c r="F849" s="67" t="s">
        <v>1623</v>
      </c>
      <c r="G849" s="67" t="s">
        <v>204</v>
      </c>
      <c r="H849" s="67" t="s">
        <v>205</v>
      </c>
      <c r="I849" s="67">
        <v>114</v>
      </c>
      <c r="J849" s="67" t="str">
        <f t="shared" si="75"/>
        <v>MAÑAZO</v>
      </c>
      <c r="K849" s="67" t="s">
        <v>206</v>
      </c>
      <c r="L849" s="67" t="str">
        <f>+VLOOKUP(D849,[2]Instituciones!$A$2:$G$1009,7,FALSE)</f>
        <v>Rural</v>
      </c>
      <c r="M849" s="70">
        <f t="shared" si="74"/>
        <v>4244</v>
      </c>
      <c r="N849" s="67">
        <f t="shared" si="76"/>
        <v>48</v>
      </c>
      <c r="Q849" s="70">
        <f t="shared" si="77"/>
        <v>4104</v>
      </c>
      <c r="S849" s="70">
        <f t="shared" si="78"/>
        <v>140</v>
      </c>
      <c r="T849" s="67">
        <f>VLOOKUP(D849,Hoja1!$G$5:$K$961,5,FALSE)</f>
        <v>114</v>
      </c>
    </row>
    <row r="850" spans="1:20" s="67" customFormat="1">
      <c r="A850" s="66">
        <v>49</v>
      </c>
      <c r="B850" s="67" t="s">
        <v>175</v>
      </c>
      <c r="C850" s="67" t="s">
        <v>464</v>
      </c>
      <c r="D850" s="72" t="s">
        <v>1703</v>
      </c>
      <c r="E850" s="69" t="s">
        <v>1704</v>
      </c>
      <c r="F850" s="67" t="s">
        <v>1623</v>
      </c>
      <c r="G850" s="67" t="s">
        <v>204</v>
      </c>
      <c r="H850" s="67" t="s">
        <v>205</v>
      </c>
      <c r="I850" s="67">
        <v>13</v>
      </c>
      <c r="J850" s="67" t="str">
        <f t="shared" si="75"/>
        <v>MAÑAZO</v>
      </c>
      <c r="K850" s="67" t="s">
        <v>2173</v>
      </c>
      <c r="L850" s="67" t="str">
        <f>+VLOOKUP(D850,[2]Instituciones!$A$2:$G$1009,7,FALSE)</f>
        <v>Rural</v>
      </c>
      <c r="M850" s="70">
        <f t="shared" si="74"/>
        <v>686</v>
      </c>
      <c r="N850" s="67">
        <f t="shared" si="76"/>
        <v>49</v>
      </c>
      <c r="Q850" s="70">
        <f t="shared" si="77"/>
        <v>546</v>
      </c>
      <c r="S850" s="70">
        <f t="shared" si="78"/>
        <v>140</v>
      </c>
      <c r="T850" s="67">
        <f>VLOOKUP(D850,Hoja1!$G$5:$K$961,5,FALSE)</f>
        <v>13</v>
      </c>
    </row>
    <row r="851" spans="1:20" s="67" customFormat="1">
      <c r="A851" s="66">
        <v>50</v>
      </c>
      <c r="B851" s="67" t="s">
        <v>479</v>
      </c>
      <c r="C851" s="67" t="s">
        <v>483</v>
      </c>
      <c r="D851" s="72" t="s">
        <v>1705</v>
      </c>
      <c r="E851" s="69" t="s">
        <v>1706</v>
      </c>
      <c r="F851" s="67" t="s">
        <v>1623</v>
      </c>
      <c r="G851" s="67" t="s">
        <v>204</v>
      </c>
      <c r="H851" s="67" t="s">
        <v>205</v>
      </c>
      <c r="I851" s="67">
        <v>33</v>
      </c>
      <c r="J851" s="67" t="str">
        <f t="shared" si="75"/>
        <v>PAUCARCOLLA</v>
      </c>
      <c r="K851" s="67" t="s">
        <v>2174</v>
      </c>
      <c r="L851" s="67" t="str">
        <f>+VLOOKUP(D851,[2]Instituciones!$A$2:$G$1009,7,FALSE)</f>
        <v>Rural</v>
      </c>
      <c r="M851" s="70">
        <f t="shared" si="74"/>
        <v>1130</v>
      </c>
      <c r="N851" s="67">
        <f t="shared" si="76"/>
        <v>50</v>
      </c>
      <c r="Q851" s="70">
        <f t="shared" si="77"/>
        <v>990</v>
      </c>
      <c r="S851" s="70">
        <f t="shared" si="78"/>
        <v>140</v>
      </c>
      <c r="T851" s="67">
        <f>VLOOKUP(D851,Hoja1!$G$5:$K$961,5,FALSE)</f>
        <v>33</v>
      </c>
    </row>
    <row r="852" spans="1:20" s="67" customFormat="1">
      <c r="A852" s="66">
        <v>51</v>
      </c>
      <c r="B852" s="67" t="s">
        <v>479</v>
      </c>
      <c r="C852" s="67" t="s">
        <v>479</v>
      </c>
      <c r="D852" s="72" t="s">
        <v>1707</v>
      </c>
      <c r="E852" s="69" t="s">
        <v>309</v>
      </c>
      <c r="F852" s="67" t="s">
        <v>1623</v>
      </c>
      <c r="G852" s="67" t="s">
        <v>204</v>
      </c>
      <c r="H852" s="67" t="s">
        <v>205</v>
      </c>
      <c r="I852" s="67">
        <v>142</v>
      </c>
      <c r="J852" s="67" t="str">
        <f t="shared" si="75"/>
        <v>PAUCARCOLLA</v>
      </c>
      <c r="K852" s="67" t="s">
        <v>2174</v>
      </c>
      <c r="L852" s="67" t="str">
        <f>+VLOOKUP(D852,[2]Instituciones!$A$2:$G$1009,7,FALSE)</f>
        <v>Rural</v>
      </c>
      <c r="M852" s="70">
        <f t="shared" si="74"/>
        <v>4400</v>
      </c>
      <c r="N852" s="67">
        <f t="shared" si="76"/>
        <v>51</v>
      </c>
      <c r="Q852" s="70">
        <f t="shared" si="77"/>
        <v>4260</v>
      </c>
      <c r="S852" s="70">
        <f t="shared" si="78"/>
        <v>140</v>
      </c>
      <c r="T852" s="67">
        <f>VLOOKUP(D852,Hoja1!$G$5:$K$961,5,FALSE)</f>
        <v>142</v>
      </c>
    </row>
    <row r="853" spans="1:20" s="67" customFormat="1">
      <c r="A853" s="66">
        <v>52</v>
      </c>
      <c r="B853" s="67" t="s">
        <v>501</v>
      </c>
      <c r="C853" s="67" t="s">
        <v>502</v>
      </c>
      <c r="D853" s="72" t="s">
        <v>1708</v>
      </c>
      <c r="E853" s="69" t="s">
        <v>1709</v>
      </c>
      <c r="F853" s="67" t="s">
        <v>1623</v>
      </c>
      <c r="G853" s="67" t="s">
        <v>204</v>
      </c>
      <c r="H853" s="67" t="s">
        <v>205</v>
      </c>
      <c r="I853" s="67">
        <v>238</v>
      </c>
      <c r="J853" s="67" t="str">
        <f t="shared" si="75"/>
        <v>PICHACANI</v>
      </c>
      <c r="K853" s="67" t="s">
        <v>2174</v>
      </c>
      <c r="L853" s="67" t="str">
        <f>+VLOOKUP(D853,[2]Instituciones!$A$2:$G$1009,7,FALSE)</f>
        <v>Urbana</v>
      </c>
      <c r="M853" s="70">
        <f t="shared" si="74"/>
        <v>7230</v>
      </c>
      <c r="N853" s="67">
        <f t="shared" si="76"/>
        <v>52</v>
      </c>
      <c r="Q853" s="70">
        <f t="shared" si="77"/>
        <v>7140</v>
      </c>
      <c r="S853" s="70">
        <f t="shared" si="78"/>
        <v>90</v>
      </c>
      <c r="T853" s="67">
        <f>VLOOKUP(D853,Hoja1!$G$5:$K$961,5,FALSE)</f>
        <v>238</v>
      </c>
    </row>
    <row r="854" spans="1:20" s="67" customFormat="1">
      <c r="A854" s="66">
        <v>53</v>
      </c>
      <c r="B854" s="67" t="s">
        <v>501</v>
      </c>
      <c r="C854" s="67" t="s">
        <v>1065</v>
      </c>
      <c r="D854" s="72" t="s">
        <v>1710</v>
      </c>
      <c r="E854" s="69" t="s">
        <v>1065</v>
      </c>
      <c r="F854" s="67" t="s">
        <v>1623</v>
      </c>
      <c r="G854" s="67" t="s">
        <v>204</v>
      </c>
      <c r="H854" s="67" t="s">
        <v>205</v>
      </c>
      <c r="I854" s="67">
        <v>29</v>
      </c>
      <c r="J854" s="67" t="str">
        <f t="shared" si="75"/>
        <v>PICHACANI</v>
      </c>
      <c r="K854" s="67" t="s">
        <v>206</v>
      </c>
      <c r="L854" s="67" t="str">
        <f>+VLOOKUP(D854,[2]Instituciones!$A$2:$G$1009,7,FALSE)</f>
        <v>Rural</v>
      </c>
      <c r="M854" s="70">
        <f t="shared" si="74"/>
        <v>1184</v>
      </c>
      <c r="N854" s="67">
        <f t="shared" si="76"/>
        <v>53</v>
      </c>
      <c r="Q854" s="70">
        <f t="shared" si="77"/>
        <v>1044</v>
      </c>
      <c r="S854" s="70">
        <f t="shared" si="78"/>
        <v>140</v>
      </c>
      <c r="T854" s="67">
        <f>VLOOKUP(D854,Hoja1!$G$5:$K$961,5,FALSE)</f>
        <v>29</v>
      </c>
    </row>
    <row r="855" spans="1:20" s="67" customFormat="1">
      <c r="A855" s="66">
        <v>54</v>
      </c>
      <c r="B855" s="67" t="s">
        <v>501</v>
      </c>
      <c r="C855" s="67" t="s">
        <v>501</v>
      </c>
      <c r="D855" s="72" t="s">
        <v>1711</v>
      </c>
      <c r="E855" s="69" t="s">
        <v>1712</v>
      </c>
      <c r="F855" s="67" t="s">
        <v>1623</v>
      </c>
      <c r="G855" s="67" t="s">
        <v>204</v>
      </c>
      <c r="H855" s="67" t="s">
        <v>205</v>
      </c>
      <c r="I855" s="67">
        <v>20</v>
      </c>
      <c r="J855" s="67" t="str">
        <f t="shared" si="75"/>
        <v>PICHACANI</v>
      </c>
      <c r="K855" s="67" t="s">
        <v>206</v>
      </c>
      <c r="L855" s="67" t="str">
        <f>+VLOOKUP(D855,[2]Instituciones!$A$2:$G$1009,7,FALSE)</f>
        <v>Rural</v>
      </c>
      <c r="M855" s="70">
        <f t="shared" si="74"/>
        <v>860</v>
      </c>
      <c r="N855" s="67">
        <f t="shared" si="76"/>
        <v>54</v>
      </c>
      <c r="Q855" s="70">
        <f t="shared" si="77"/>
        <v>720</v>
      </c>
      <c r="S855" s="70">
        <f t="shared" si="78"/>
        <v>140</v>
      </c>
      <c r="T855" s="67">
        <f>VLOOKUP(D855,Hoja1!$G$5:$K$961,5,FALSE)</f>
        <v>20</v>
      </c>
    </row>
    <row r="856" spans="1:20" s="67" customFormat="1">
      <c r="A856" s="66">
        <v>55</v>
      </c>
      <c r="B856" s="67" t="s">
        <v>501</v>
      </c>
      <c r="C856" s="67" t="s">
        <v>513</v>
      </c>
      <c r="D856" s="72" t="s">
        <v>1713</v>
      </c>
      <c r="E856" s="69" t="s">
        <v>1655</v>
      </c>
      <c r="F856" s="67" t="s">
        <v>1623</v>
      </c>
      <c r="G856" s="67" t="s">
        <v>204</v>
      </c>
      <c r="H856" s="67" t="s">
        <v>205</v>
      </c>
      <c r="I856" s="67">
        <v>38</v>
      </c>
      <c r="J856" s="67" t="str">
        <f t="shared" si="75"/>
        <v>PICHACANI</v>
      </c>
      <c r="K856" s="67" t="s">
        <v>206</v>
      </c>
      <c r="L856" s="67" t="str">
        <f>+VLOOKUP(D856,[2]Instituciones!$A$2:$G$1009,7,FALSE)</f>
        <v>Rural</v>
      </c>
      <c r="M856" s="70">
        <f t="shared" si="74"/>
        <v>1508</v>
      </c>
      <c r="N856" s="67">
        <f t="shared" si="76"/>
        <v>55</v>
      </c>
      <c r="Q856" s="70">
        <f t="shared" si="77"/>
        <v>1368</v>
      </c>
      <c r="S856" s="70">
        <f t="shared" si="78"/>
        <v>140</v>
      </c>
      <c r="T856" s="67">
        <f>VLOOKUP(D856,Hoja1!$G$5:$K$961,5,FALSE)</f>
        <v>38</v>
      </c>
    </row>
    <row r="857" spans="1:20" s="67" customFormat="1">
      <c r="A857" s="66">
        <v>56</v>
      </c>
      <c r="B857" s="67" t="s">
        <v>519</v>
      </c>
      <c r="C857" s="67" t="s">
        <v>520</v>
      </c>
      <c r="D857" s="72" t="s">
        <v>1715</v>
      </c>
      <c r="E857" s="69" t="s">
        <v>2163</v>
      </c>
      <c r="F857" s="67" t="s">
        <v>1623</v>
      </c>
      <c r="G857" s="67" t="s">
        <v>204</v>
      </c>
      <c r="H857" s="67" t="s">
        <v>205</v>
      </c>
      <c r="I857" s="67">
        <v>39</v>
      </c>
      <c r="J857" s="67" t="str">
        <f t="shared" si="75"/>
        <v>PLATERIA</v>
      </c>
      <c r="K857" s="67" t="s">
        <v>2174</v>
      </c>
      <c r="L857" s="67" t="str">
        <f>+VLOOKUP(D857,[2]Instituciones!$A$2:$G$1009,7,FALSE)</f>
        <v>Rural</v>
      </c>
      <c r="M857" s="70">
        <f t="shared" si="74"/>
        <v>1310</v>
      </c>
      <c r="N857" s="67">
        <f t="shared" si="76"/>
        <v>56</v>
      </c>
      <c r="Q857" s="70">
        <f t="shared" si="77"/>
        <v>1170</v>
      </c>
      <c r="S857" s="70">
        <f t="shared" si="78"/>
        <v>140</v>
      </c>
      <c r="T857" s="67">
        <f>VLOOKUP(D857,Hoja1!$G$5:$K$961,5,FALSE)</f>
        <v>39</v>
      </c>
    </row>
    <row r="858" spans="1:20" s="67" customFormat="1">
      <c r="A858" s="66">
        <v>57</v>
      </c>
      <c r="B858" s="67" t="s">
        <v>519</v>
      </c>
      <c r="C858" s="67" t="s">
        <v>1104</v>
      </c>
      <c r="D858" s="72" t="s">
        <v>1714</v>
      </c>
      <c r="E858" s="69" t="s">
        <v>1130</v>
      </c>
      <c r="F858" s="67" t="s">
        <v>1623</v>
      </c>
      <c r="G858" s="67" t="s">
        <v>204</v>
      </c>
      <c r="H858" s="67" t="s">
        <v>205</v>
      </c>
      <c r="I858" s="67">
        <v>25</v>
      </c>
      <c r="J858" s="67" t="str">
        <f t="shared" si="75"/>
        <v>PLATERIA</v>
      </c>
      <c r="K858" s="67" t="s">
        <v>206</v>
      </c>
      <c r="L858" s="67" t="str">
        <f>+VLOOKUP(D858,[2]Instituciones!$A$2:$G$1009,7,FALSE)</f>
        <v>Rural</v>
      </c>
      <c r="M858" s="70">
        <f t="shared" si="74"/>
        <v>1040</v>
      </c>
      <c r="N858" s="67">
        <f t="shared" si="76"/>
        <v>57</v>
      </c>
      <c r="Q858" s="70">
        <f t="shared" si="77"/>
        <v>900</v>
      </c>
      <c r="S858" s="70">
        <f t="shared" si="78"/>
        <v>140</v>
      </c>
      <c r="T858" s="67">
        <f>VLOOKUP(D858,Hoja1!$G$5:$K$961,5,FALSE)</f>
        <v>25</v>
      </c>
    </row>
    <row r="859" spans="1:20" s="67" customFormat="1">
      <c r="A859" s="66">
        <v>58</v>
      </c>
      <c r="B859" s="67" t="s">
        <v>519</v>
      </c>
      <c r="C859" s="67" t="s">
        <v>1029</v>
      </c>
      <c r="D859" s="72" t="s">
        <v>1716</v>
      </c>
      <c r="E859" s="69" t="s">
        <v>1717</v>
      </c>
      <c r="F859" s="67" t="s">
        <v>1623</v>
      </c>
      <c r="G859" s="67" t="s">
        <v>204</v>
      </c>
      <c r="H859" s="67" t="s">
        <v>205</v>
      </c>
      <c r="I859" s="67">
        <v>18</v>
      </c>
      <c r="J859" s="67" t="str">
        <f t="shared" si="75"/>
        <v>PLATERIA</v>
      </c>
      <c r="K859" s="67" t="s">
        <v>206</v>
      </c>
      <c r="L859" s="67" t="str">
        <f>+VLOOKUP(D859,[2]Instituciones!$A$2:$G$1009,7,FALSE)</f>
        <v>Rural</v>
      </c>
      <c r="M859" s="70">
        <f t="shared" si="74"/>
        <v>788</v>
      </c>
      <c r="N859" s="67">
        <f t="shared" si="76"/>
        <v>58</v>
      </c>
      <c r="Q859" s="70">
        <f t="shared" si="77"/>
        <v>648</v>
      </c>
      <c r="S859" s="70">
        <f t="shared" si="78"/>
        <v>140</v>
      </c>
      <c r="T859" s="67">
        <f>VLOOKUP(D859,Hoja1!$G$5:$K$961,5,FALSE)</f>
        <v>18</v>
      </c>
    </row>
    <row r="860" spans="1:20" s="67" customFormat="1">
      <c r="A860" s="66">
        <v>59</v>
      </c>
      <c r="B860" s="67" t="s">
        <v>519</v>
      </c>
      <c r="C860" s="67" t="s">
        <v>1095</v>
      </c>
      <c r="D860" s="72" t="s">
        <v>1718</v>
      </c>
      <c r="E860" s="69" t="s">
        <v>1719</v>
      </c>
      <c r="F860" s="67" t="s">
        <v>1623</v>
      </c>
      <c r="G860" s="67" t="s">
        <v>204</v>
      </c>
      <c r="H860" s="67" t="s">
        <v>205</v>
      </c>
      <c r="I860" s="67">
        <v>55</v>
      </c>
      <c r="J860" s="67" t="str">
        <f t="shared" si="75"/>
        <v>PLATERIA</v>
      </c>
      <c r="K860" s="67" t="s">
        <v>206</v>
      </c>
      <c r="L860" s="67" t="str">
        <f>+VLOOKUP(D860,[2]Instituciones!$A$2:$G$1009,7,FALSE)</f>
        <v>Rural</v>
      </c>
      <c r="M860" s="70">
        <f t="shared" si="74"/>
        <v>2120</v>
      </c>
      <c r="N860" s="67">
        <f t="shared" si="76"/>
        <v>59</v>
      </c>
      <c r="Q860" s="70">
        <f t="shared" si="77"/>
        <v>1980</v>
      </c>
      <c r="S860" s="70">
        <f t="shared" si="78"/>
        <v>140</v>
      </c>
      <c r="T860" s="67">
        <f>VLOOKUP(D860,Hoja1!$G$5:$K$961,5,FALSE)</f>
        <v>55</v>
      </c>
    </row>
    <row r="861" spans="1:20" s="67" customFormat="1">
      <c r="A861" s="66">
        <v>60</v>
      </c>
      <c r="B861" s="67" t="s">
        <v>519</v>
      </c>
      <c r="C861" s="67" t="s">
        <v>519</v>
      </c>
      <c r="D861" s="68" t="s">
        <v>1720</v>
      </c>
      <c r="E861" s="69" t="s">
        <v>2164</v>
      </c>
      <c r="F861" s="67" t="s">
        <v>1623</v>
      </c>
      <c r="G861" s="67" t="s">
        <v>204</v>
      </c>
      <c r="H861" s="67" t="s">
        <v>205</v>
      </c>
      <c r="I861" s="67">
        <v>66</v>
      </c>
      <c r="J861" s="67" t="str">
        <f t="shared" si="75"/>
        <v>PLATERIA</v>
      </c>
      <c r="K861" s="67" t="s">
        <v>2174</v>
      </c>
      <c r="L861" s="67" t="str">
        <f>+VLOOKUP(D861,[2]Instituciones!$A$2:$G$1009,7,FALSE)</f>
        <v>Rural</v>
      </c>
      <c r="M861" s="70">
        <f t="shared" si="74"/>
        <v>2120</v>
      </c>
      <c r="N861" s="67">
        <f t="shared" si="76"/>
        <v>60</v>
      </c>
      <c r="Q861" s="70">
        <f t="shared" si="77"/>
        <v>1980</v>
      </c>
      <c r="S861" s="70">
        <f t="shared" si="78"/>
        <v>140</v>
      </c>
      <c r="T861" s="67">
        <f>VLOOKUP(D861,Hoja1!$G$5:$K$961,5,FALSE)</f>
        <v>66</v>
      </c>
    </row>
    <row r="862" spans="1:20" s="67" customFormat="1">
      <c r="A862" s="66">
        <v>61</v>
      </c>
      <c r="B862" s="67" t="s">
        <v>519</v>
      </c>
      <c r="C862" s="67" t="s">
        <v>530</v>
      </c>
      <c r="D862" s="72" t="s">
        <v>1721</v>
      </c>
      <c r="E862" s="69" t="s">
        <v>646</v>
      </c>
      <c r="F862" s="67" t="s">
        <v>1623</v>
      </c>
      <c r="G862" s="67" t="s">
        <v>204</v>
      </c>
      <c r="H862" s="67" t="s">
        <v>205</v>
      </c>
      <c r="I862" s="67">
        <v>42</v>
      </c>
      <c r="J862" s="67" t="str">
        <f t="shared" si="75"/>
        <v>PLATERIA</v>
      </c>
      <c r="K862" s="67" t="s">
        <v>206</v>
      </c>
      <c r="L862" s="67" t="str">
        <f>+VLOOKUP(D862,[2]Instituciones!$A$2:$G$1009,7,FALSE)</f>
        <v>Rural</v>
      </c>
      <c r="M862" s="70">
        <f t="shared" si="74"/>
        <v>1652</v>
      </c>
      <c r="N862" s="67">
        <f t="shared" si="76"/>
        <v>61</v>
      </c>
      <c r="Q862" s="70">
        <f t="shared" si="77"/>
        <v>1512</v>
      </c>
      <c r="S862" s="70">
        <f t="shared" si="78"/>
        <v>140</v>
      </c>
      <c r="T862" s="67">
        <f>VLOOKUP(D862,Hoja1!$G$5:$K$961,5,FALSE)</f>
        <v>42</v>
      </c>
    </row>
    <row r="863" spans="1:20" s="67" customFormat="1">
      <c r="A863" s="66">
        <v>62</v>
      </c>
      <c r="B863" s="67" t="s">
        <v>180</v>
      </c>
      <c r="C863" s="67" t="s">
        <v>309</v>
      </c>
      <c r="D863" s="72" t="s">
        <v>1722</v>
      </c>
      <c r="E863" s="69" t="s">
        <v>2165</v>
      </c>
      <c r="F863" s="67" t="s">
        <v>1623</v>
      </c>
      <c r="G863" s="67" t="s">
        <v>204</v>
      </c>
      <c r="H863" s="67" t="s">
        <v>205</v>
      </c>
      <c r="I863" s="67">
        <v>640</v>
      </c>
      <c r="J863" s="67" t="str">
        <f t="shared" si="75"/>
        <v>PUNO</v>
      </c>
      <c r="K863" s="67" t="s">
        <v>183</v>
      </c>
      <c r="L863" s="67" t="str">
        <f>+VLOOKUP(D863,[2]Instituciones!$A$2:$G$1009,7,FALSE)</f>
        <v>Urbana</v>
      </c>
      <c r="M863" s="70">
        <f t="shared" si="74"/>
        <v>10074</v>
      </c>
      <c r="N863" s="67">
        <f t="shared" si="76"/>
        <v>62</v>
      </c>
      <c r="Q863" s="70">
        <f t="shared" si="77"/>
        <v>9984</v>
      </c>
      <c r="S863" s="70">
        <f t="shared" si="78"/>
        <v>90</v>
      </c>
      <c r="T863" s="67">
        <f>VLOOKUP(D863,Hoja1!$G$5:$K$961,5,FALSE)</f>
        <v>640</v>
      </c>
    </row>
    <row r="864" spans="1:20" s="67" customFormat="1">
      <c r="A864" s="66">
        <v>63</v>
      </c>
      <c r="B864" s="67" t="s">
        <v>180</v>
      </c>
      <c r="C864" s="67" t="s">
        <v>628</v>
      </c>
      <c r="D864" s="72" t="s">
        <v>1723</v>
      </c>
      <c r="E864" s="69" t="s">
        <v>1724</v>
      </c>
      <c r="F864" s="67" t="s">
        <v>1623</v>
      </c>
      <c r="G864" s="67" t="s">
        <v>204</v>
      </c>
      <c r="H864" s="67" t="s">
        <v>205</v>
      </c>
      <c r="I864" s="67">
        <v>954</v>
      </c>
      <c r="J864" s="67" t="str">
        <f t="shared" si="75"/>
        <v>PUNO</v>
      </c>
      <c r="K864" s="67" t="s">
        <v>183</v>
      </c>
      <c r="L864" s="67" t="str">
        <f>+VLOOKUP(D864,[2]Instituciones!$A$2:$G$1009,7,FALSE)</f>
        <v>Urbana</v>
      </c>
      <c r="M864" s="70">
        <f t="shared" si="74"/>
        <v>14967.400000000001</v>
      </c>
      <c r="N864" s="67">
        <f t="shared" si="76"/>
        <v>63</v>
      </c>
      <c r="Q864" s="70">
        <f t="shared" si="77"/>
        <v>14882.400000000001</v>
      </c>
      <c r="S864" s="70">
        <f t="shared" si="78"/>
        <v>85</v>
      </c>
      <c r="T864" s="67">
        <f>VLOOKUP(D864,Hoja1!$G$5:$K$961,5,FALSE)</f>
        <v>954</v>
      </c>
    </row>
    <row r="865" spans="1:20" s="67" customFormat="1">
      <c r="A865" s="66">
        <v>64</v>
      </c>
      <c r="B865" s="67" t="s">
        <v>180</v>
      </c>
      <c r="C865" s="67" t="s">
        <v>575</v>
      </c>
      <c r="D865" s="72" t="s">
        <v>1725</v>
      </c>
      <c r="E865" s="69" t="s">
        <v>1629</v>
      </c>
      <c r="F865" s="67" t="s">
        <v>1623</v>
      </c>
      <c r="G865" s="67" t="s">
        <v>204</v>
      </c>
      <c r="H865" s="67" t="s">
        <v>205</v>
      </c>
      <c r="I865" s="67">
        <v>36</v>
      </c>
      <c r="J865" s="67" t="str">
        <f t="shared" si="75"/>
        <v>PUNO</v>
      </c>
      <c r="K865" s="67" t="s">
        <v>183</v>
      </c>
      <c r="L865" s="67" t="str">
        <f>+VLOOKUP(D865,[2]Instituciones!$A$2:$G$1009,7,FALSE)</f>
        <v>Urbana</v>
      </c>
      <c r="M865" s="70">
        <f t="shared" si="74"/>
        <v>701.6</v>
      </c>
      <c r="N865" s="67">
        <f t="shared" si="76"/>
        <v>64</v>
      </c>
      <c r="Q865" s="70">
        <f t="shared" si="77"/>
        <v>561.6</v>
      </c>
      <c r="S865" s="70">
        <f t="shared" si="78"/>
        <v>140</v>
      </c>
      <c r="T865" s="67">
        <f>VLOOKUP(D865,Hoja1!$G$5:$K$961,5,FALSE)</f>
        <v>36</v>
      </c>
    </row>
    <row r="866" spans="1:20" s="67" customFormat="1">
      <c r="A866" s="66">
        <v>65</v>
      </c>
      <c r="B866" s="67" t="s">
        <v>180</v>
      </c>
      <c r="C866" s="67" t="s">
        <v>180</v>
      </c>
      <c r="D866" s="68" t="s">
        <v>1726</v>
      </c>
      <c r="E866" s="69" t="s">
        <v>1727</v>
      </c>
      <c r="F866" s="67" t="s">
        <v>1623</v>
      </c>
      <c r="G866" s="67" t="s">
        <v>204</v>
      </c>
      <c r="H866" s="67" t="s">
        <v>205</v>
      </c>
      <c r="I866" s="67">
        <v>398</v>
      </c>
      <c r="J866" s="67" t="str">
        <f t="shared" si="75"/>
        <v>PUNO</v>
      </c>
      <c r="K866" s="67" t="s">
        <v>183</v>
      </c>
      <c r="L866" s="67" t="str">
        <f>+VLOOKUP(D866,[2]Instituciones!$A$2:$G$1009,7,FALSE)</f>
        <v>Urbana</v>
      </c>
      <c r="M866" s="70">
        <f t="shared" si="74"/>
        <v>6318.7999999999993</v>
      </c>
      <c r="N866" s="67">
        <f t="shared" si="76"/>
        <v>65</v>
      </c>
      <c r="Q866" s="70">
        <f t="shared" si="77"/>
        <v>6208.7999999999993</v>
      </c>
      <c r="S866" s="70">
        <f t="shared" si="78"/>
        <v>110</v>
      </c>
      <c r="T866" s="67">
        <f>VLOOKUP(D866,Hoja1!$G$5:$K$961,5,FALSE)</f>
        <v>398</v>
      </c>
    </row>
    <row r="867" spans="1:20" s="67" customFormat="1">
      <c r="A867" s="66">
        <v>66</v>
      </c>
      <c r="B867" s="67" t="s">
        <v>180</v>
      </c>
      <c r="C867" s="67" t="s">
        <v>541</v>
      </c>
      <c r="D867" s="72" t="s">
        <v>1728</v>
      </c>
      <c r="E867" s="69" t="s">
        <v>1910</v>
      </c>
      <c r="F867" s="67" t="s">
        <v>1623</v>
      </c>
      <c r="G867" s="67" t="s">
        <v>204</v>
      </c>
      <c r="H867" s="67" t="s">
        <v>205</v>
      </c>
      <c r="I867" s="67">
        <v>16</v>
      </c>
      <c r="J867" s="67" t="str">
        <f t="shared" si="75"/>
        <v>PUNO</v>
      </c>
      <c r="K867" s="67" t="s">
        <v>206</v>
      </c>
      <c r="L867" s="67" t="str">
        <f>+VLOOKUP(D867,[2]Instituciones!$A$2:$G$1009,7,FALSE)</f>
        <v>Rural</v>
      </c>
      <c r="M867" s="70">
        <f t="shared" si="74"/>
        <v>716</v>
      </c>
      <c r="N867" s="67">
        <f t="shared" si="76"/>
        <v>66</v>
      </c>
      <c r="Q867" s="70">
        <f t="shared" si="77"/>
        <v>576</v>
      </c>
      <c r="S867" s="70">
        <f t="shared" si="78"/>
        <v>140</v>
      </c>
      <c r="T867" s="67">
        <f>VLOOKUP(D867,Hoja1!$G$5:$K$961,5,FALSE)</f>
        <v>16</v>
      </c>
    </row>
    <row r="868" spans="1:20" s="67" customFormat="1">
      <c r="A868" s="66">
        <v>67</v>
      </c>
      <c r="B868" s="67" t="s">
        <v>180</v>
      </c>
      <c r="C868" s="67" t="s">
        <v>180</v>
      </c>
      <c r="D868" s="72" t="s">
        <v>1729</v>
      </c>
      <c r="E868" s="69" t="s">
        <v>1730</v>
      </c>
      <c r="F868" s="67" t="s">
        <v>1623</v>
      </c>
      <c r="G868" s="67" t="s">
        <v>204</v>
      </c>
      <c r="H868" s="67" t="s">
        <v>205</v>
      </c>
      <c r="I868" s="67">
        <v>1094</v>
      </c>
      <c r="J868" s="67" t="str">
        <f t="shared" si="75"/>
        <v>PUNO</v>
      </c>
      <c r="K868" s="67" t="s">
        <v>183</v>
      </c>
      <c r="L868" s="67" t="str">
        <f>+VLOOKUP(D868,[2]Instituciones!$A$2:$G$1009,7,FALSE)</f>
        <v>Urbana</v>
      </c>
      <c r="M868" s="70">
        <f t="shared" si="74"/>
        <v>17146.400000000001</v>
      </c>
      <c r="N868" s="67">
        <f t="shared" si="76"/>
        <v>67</v>
      </c>
      <c r="Q868" s="70">
        <f t="shared" si="77"/>
        <v>17066.400000000001</v>
      </c>
      <c r="S868" s="70">
        <f t="shared" si="78"/>
        <v>80</v>
      </c>
      <c r="T868" s="67">
        <f>VLOOKUP(D868,Hoja1!$G$5:$K$961,5,FALSE)</f>
        <v>1094</v>
      </c>
    </row>
    <row r="869" spans="1:20" s="67" customFormat="1">
      <c r="A869" s="66">
        <v>68</v>
      </c>
      <c r="B869" s="67" t="s">
        <v>180</v>
      </c>
      <c r="C869" s="67" t="s">
        <v>538</v>
      </c>
      <c r="D869" s="72" t="s">
        <v>1731</v>
      </c>
      <c r="E869" s="69" t="s">
        <v>1732</v>
      </c>
      <c r="F869" s="67" t="s">
        <v>1623</v>
      </c>
      <c r="G869" s="67" t="s">
        <v>204</v>
      </c>
      <c r="H869" s="67" t="s">
        <v>205</v>
      </c>
      <c r="I869" s="67">
        <v>1594</v>
      </c>
      <c r="J869" s="67" t="str">
        <f t="shared" si="75"/>
        <v>PUNO</v>
      </c>
      <c r="K869" s="67" t="s">
        <v>183</v>
      </c>
      <c r="L869" s="67" t="str">
        <f>+VLOOKUP(D869,[2]Instituciones!$A$2:$G$1009,7,FALSE)</f>
        <v>Urbana</v>
      </c>
      <c r="M869" s="70">
        <f t="shared" si="74"/>
        <v>24946.400000000001</v>
      </c>
      <c r="N869" s="67">
        <f t="shared" si="76"/>
        <v>68</v>
      </c>
      <c r="Q869" s="70">
        <f t="shared" si="77"/>
        <v>24866.400000000001</v>
      </c>
      <c r="S869" s="70">
        <f t="shared" si="78"/>
        <v>80</v>
      </c>
      <c r="T869" s="67">
        <f>VLOOKUP(D869,Hoja1!$G$5:$K$961,5,FALSE)</f>
        <v>1594</v>
      </c>
    </row>
    <row r="870" spans="1:20" s="67" customFormat="1">
      <c r="A870" s="66">
        <v>69</v>
      </c>
      <c r="B870" s="67" t="s">
        <v>180</v>
      </c>
      <c r="C870" s="67" t="s">
        <v>559</v>
      </c>
      <c r="D870" s="72" t="s">
        <v>1735</v>
      </c>
      <c r="E870" s="69" t="s">
        <v>1685</v>
      </c>
      <c r="F870" s="67" t="s">
        <v>1623</v>
      </c>
      <c r="G870" s="67" t="s">
        <v>204</v>
      </c>
      <c r="H870" s="67" t="s">
        <v>205</v>
      </c>
      <c r="I870" s="67">
        <v>520</v>
      </c>
      <c r="J870" s="67" t="str">
        <f t="shared" si="75"/>
        <v>PUNO</v>
      </c>
      <c r="K870" s="67" t="s">
        <v>183</v>
      </c>
      <c r="L870" s="67" t="str">
        <f>+VLOOKUP(D870,[2]Instituciones!$A$2:$G$1009,7,FALSE)</f>
        <v>Urbana</v>
      </c>
      <c r="M870" s="70">
        <f t="shared" si="74"/>
        <v>8202</v>
      </c>
      <c r="N870" s="67">
        <f t="shared" si="76"/>
        <v>69</v>
      </c>
      <c r="Q870" s="70">
        <f t="shared" si="77"/>
        <v>8112</v>
      </c>
      <c r="S870" s="70">
        <f t="shared" si="78"/>
        <v>90</v>
      </c>
      <c r="T870" s="67">
        <f>VLOOKUP(D870,Hoja1!$G$5:$K$961,5,FALSE)</f>
        <v>520</v>
      </c>
    </row>
    <row r="871" spans="1:20" s="67" customFormat="1">
      <c r="A871" s="66">
        <v>70</v>
      </c>
      <c r="B871" s="67" t="s">
        <v>180</v>
      </c>
      <c r="C871" s="67" t="s">
        <v>1181</v>
      </c>
      <c r="D871" s="72" t="s">
        <v>1736</v>
      </c>
      <c r="E871" s="69" t="s">
        <v>1181</v>
      </c>
      <c r="F871" s="67" t="s">
        <v>1623</v>
      </c>
      <c r="G871" s="67" t="s">
        <v>204</v>
      </c>
      <c r="H871" s="67" t="s">
        <v>205</v>
      </c>
      <c r="I871" s="67">
        <v>173</v>
      </c>
      <c r="J871" s="67" t="str">
        <f t="shared" si="75"/>
        <v>PUNO</v>
      </c>
      <c r="K871" s="67" t="s">
        <v>183</v>
      </c>
      <c r="L871" s="67" t="str">
        <f>+VLOOKUP(D871,[2]Instituciones!$A$2:$G$1009,7,FALSE)</f>
        <v>Urbana</v>
      </c>
      <c r="M871" s="70">
        <f t="shared" si="74"/>
        <v>2838.8</v>
      </c>
      <c r="N871" s="67">
        <f t="shared" si="76"/>
        <v>70</v>
      </c>
      <c r="Q871" s="70">
        <f t="shared" si="77"/>
        <v>2698.8</v>
      </c>
      <c r="S871" s="70">
        <f t="shared" si="78"/>
        <v>140</v>
      </c>
      <c r="T871" s="67">
        <f>VLOOKUP(D871,Hoja1!$G$5:$K$961,5,FALSE)</f>
        <v>173</v>
      </c>
    </row>
    <row r="872" spans="1:20" s="67" customFormat="1">
      <c r="A872" s="66">
        <v>71</v>
      </c>
      <c r="B872" s="67" t="s">
        <v>180</v>
      </c>
      <c r="C872" s="67" t="s">
        <v>550</v>
      </c>
      <c r="D872" s="72" t="s">
        <v>1737</v>
      </c>
      <c r="E872" s="69" t="s">
        <v>1738</v>
      </c>
      <c r="F872" s="67" t="s">
        <v>1623</v>
      </c>
      <c r="G872" s="67" t="s">
        <v>204</v>
      </c>
      <c r="H872" s="67" t="s">
        <v>205</v>
      </c>
      <c r="I872" s="67">
        <v>313</v>
      </c>
      <c r="J872" s="67" t="str">
        <f t="shared" si="75"/>
        <v>PUNO</v>
      </c>
      <c r="K872" s="67" t="s">
        <v>183</v>
      </c>
      <c r="L872" s="67" t="str">
        <f>+VLOOKUP(D872,[2]Instituciones!$A$2:$G$1009,7,FALSE)</f>
        <v>Urbana</v>
      </c>
      <c r="M872" s="70">
        <f t="shared" si="74"/>
        <v>5012.8</v>
      </c>
      <c r="N872" s="67">
        <f t="shared" si="76"/>
        <v>71</v>
      </c>
      <c r="Q872" s="70">
        <f t="shared" si="77"/>
        <v>4882.8</v>
      </c>
      <c r="S872" s="70">
        <f t="shared" si="78"/>
        <v>130</v>
      </c>
      <c r="T872" s="67">
        <f>VLOOKUP(D872,Hoja1!$G$5:$K$961,5,FALSE)</f>
        <v>313</v>
      </c>
    </row>
    <row r="873" spans="1:20" s="67" customFormat="1">
      <c r="A873" s="66">
        <v>72</v>
      </c>
      <c r="B873" s="67" t="s">
        <v>180</v>
      </c>
      <c r="C873" s="67" t="s">
        <v>180</v>
      </c>
      <c r="D873" s="72" t="s">
        <v>1739</v>
      </c>
      <c r="E873" s="69" t="s">
        <v>1740</v>
      </c>
      <c r="F873" s="67" t="s">
        <v>1623</v>
      </c>
      <c r="G873" s="67" t="s">
        <v>204</v>
      </c>
      <c r="H873" s="67" t="s">
        <v>205</v>
      </c>
      <c r="I873" s="67">
        <v>833</v>
      </c>
      <c r="J873" s="67" t="str">
        <f t="shared" si="75"/>
        <v>PUNO</v>
      </c>
      <c r="K873" s="67" t="s">
        <v>183</v>
      </c>
      <c r="L873" s="67" t="str">
        <f>+VLOOKUP(D873,[2]Instituciones!$A$2:$G$1009,7,FALSE)</f>
        <v>Urbana</v>
      </c>
      <c r="M873" s="70">
        <f t="shared" si="74"/>
        <v>13079.800000000001</v>
      </c>
      <c r="N873" s="67">
        <f t="shared" si="76"/>
        <v>72</v>
      </c>
      <c r="Q873" s="70">
        <f t="shared" si="77"/>
        <v>12994.800000000001</v>
      </c>
      <c r="S873" s="70">
        <f t="shared" si="78"/>
        <v>85</v>
      </c>
      <c r="T873" s="67">
        <f>VLOOKUP(D873,Hoja1!$G$5:$K$961,5,FALSE)</f>
        <v>833</v>
      </c>
    </row>
    <row r="874" spans="1:20" s="67" customFormat="1">
      <c r="A874" s="66">
        <v>73</v>
      </c>
      <c r="B874" s="67" t="s">
        <v>180</v>
      </c>
      <c r="C874" s="67" t="s">
        <v>554</v>
      </c>
      <c r="D874" s="72" t="s">
        <v>1733</v>
      </c>
      <c r="E874" s="69" t="s">
        <v>2166</v>
      </c>
      <c r="F874" s="67" t="s">
        <v>1623</v>
      </c>
      <c r="G874" s="67" t="s">
        <v>204</v>
      </c>
      <c r="H874" s="67" t="s">
        <v>1734</v>
      </c>
      <c r="I874" s="67">
        <v>217</v>
      </c>
      <c r="J874" s="67" t="str">
        <f t="shared" si="75"/>
        <v>PUNO</v>
      </c>
      <c r="K874" s="67" t="s">
        <v>183</v>
      </c>
      <c r="L874" s="67" t="str">
        <f>+VLOOKUP(D874,[2]Instituciones!$A$2:$G$1009,7,FALSE)</f>
        <v>Urbana</v>
      </c>
      <c r="M874" s="70">
        <f t="shared" si="74"/>
        <v>3525.2000000000003</v>
      </c>
      <c r="N874" s="67">
        <f t="shared" si="76"/>
        <v>73</v>
      </c>
      <c r="Q874" s="70">
        <f t="shared" si="77"/>
        <v>3385.2000000000003</v>
      </c>
      <c r="S874" s="70">
        <f t="shared" si="78"/>
        <v>140</v>
      </c>
      <c r="T874" s="67">
        <f>VLOOKUP(D874,Hoja1!$G$5:$K$961,5,FALSE)</f>
        <v>217</v>
      </c>
    </row>
    <row r="875" spans="1:20" s="67" customFormat="1">
      <c r="A875" s="66">
        <v>74</v>
      </c>
      <c r="B875" s="67" t="s">
        <v>180</v>
      </c>
      <c r="C875" s="67" t="s">
        <v>180</v>
      </c>
      <c r="D875" s="72" t="s">
        <v>1741</v>
      </c>
      <c r="E875" s="69" t="s">
        <v>1742</v>
      </c>
      <c r="F875" s="67" t="s">
        <v>1623</v>
      </c>
      <c r="G875" s="67" t="s">
        <v>204</v>
      </c>
      <c r="H875" s="67" t="s">
        <v>205</v>
      </c>
      <c r="I875" s="67">
        <v>139</v>
      </c>
      <c r="J875" s="67" t="str">
        <f t="shared" si="75"/>
        <v>PUNO</v>
      </c>
      <c r="K875" s="67" t="s">
        <v>183</v>
      </c>
      <c r="L875" s="67" t="str">
        <f>+VLOOKUP(D875,[2]Instituciones!$A$2:$G$1009,7,FALSE)</f>
        <v>Urbana</v>
      </c>
      <c r="M875" s="70">
        <f t="shared" si="74"/>
        <v>2308.4</v>
      </c>
      <c r="N875" s="67">
        <f t="shared" si="76"/>
        <v>74</v>
      </c>
      <c r="Q875" s="70">
        <f t="shared" si="77"/>
        <v>2168.4</v>
      </c>
      <c r="S875" s="70">
        <f t="shared" si="78"/>
        <v>140</v>
      </c>
      <c r="T875" s="67">
        <f>VLOOKUP(D875,Hoja1!$G$5:$K$961,5,FALSE)</f>
        <v>139</v>
      </c>
    </row>
    <row r="876" spans="1:20" s="67" customFormat="1">
      <c r="A876" s="66">
        <v>75</v>
      </c>
      <c r="B876" s="67" t="s">
        <v>180</v>
      </c>
      <c r="C876" s="67" t="s">
        <v>607</v>
      </c>
      <c r="D876" s="68" t="s">
        <v>1743</v>
      </c>
      <c r="E876" s="69" t="s">
        <v>1744</v>
      </c>
      <c r="F876" s="67" t="s">
        <v>1623</v>
      </c>
      <c r="G876" s="67" t="s">
        <v>204</v>
      </c>
      <c r="H876" s="67" t="s">
        <v>205</v>
      </c>
      <c r="I876" s="67">
        <v>134</v>
      </c>
      <c r="J876" s="67" t="str">
        <f t="shared" si="75"/>
        <v>PUNO</v>
      </c>
      <c r="K876" s="67" t="s">
        <v>183</v>
      </c>
      <c r="L876" s="67" t="str">
        <f>+VLOOKUP(D876,[2]Instituciones!$A$2:$G$1009,7,FALSE)</f>
        <v>Urbana</v>
      </c>
      <c r="M876" s="70">
        <f t="shared" si="74"/>
        <v>2230.4</v>
      </c>
      <c r="N876" s="67">
        <f t="shared" si="76"/>
        <v>75</v>
      </c>
      <c r="Q876" s="70">
        <f t="shared" si="77"/>
        <v>2090.4</v>
      </c>
      <c r="S876" s="70">
        <f t="shared" si="78"/>
        <v>140</v>
      </c>
      <c r="T876" s="67">
        <f>VLOOKUP(D876,Hoja1!$G$5:$K$961,5,FALSE)</f>
        <v>134</v>
      </c>
    </row>
    <row r="877" spans="1:20" s="67" customFormat="1">
      <c r="A877" s="66">
        <v>76</v>
      </c>
      <c r="B877" s="67" t="s">
        <v>180</v>
      </c>
      <c r="C877" s="67" t="s">
        <v>180</v>
      </c>
      <c r="D877" s="72" t="s">
        <v>1745</v>
      </c>
      <c r="E877" s="69" t="s">
        <v>1746</v>
      </c>
      <c r="F877" s="67" t="s">
        <v>1623</v>
      </c>
      <c r="G877" s="67" t="s">
        <v>204</v>
      </c>
      <c r="H877" s="67" t="s">
        <v>205</v>
      </c>
      <c r="I877" s="67">
        <v>98</v>
      </c>
      <c r="J877" s="67" t="str">
        <f t="shared" si="75"/>
        <v>PUNO</v>
      </c>
      <c r="K877" s="67" t="s">
        <v>183</v>
      </c>
      <c r="L877" s="67" t="str">
        <f>+VLOOKUP(D877,[2]Instituciones!$A$2:$G$1009,7,FALSE)</f>
        <v>Urbana</v>
      </c>
      <c r="M877" s="70">
        <f t="shared" si="74"/>
        <v>1668.8000000000002</v>
      </c>
      <c r="N877" s="67">
        <f t="shared" si="76"/>
        <v>76</v>
      </c>
      <c r="Q877" s="70">
        <f t="shared" si="77"/>
        <v>1528.8000000000002</v>
      </c>
      <c r="S877" s="70">
        <f t="shared" si="78"/>
        <v>140</v>
      </c>
      <c r="T877" s="67">
        <f>VLOOKUP(D877,Hoja1!$G$5:$K$961,5,FALSE)</f>
        <v>98</v>
      </c>
    </row>
    <row r="878" spans="1:20" s="67" customFormat="1">
      <c r="A878" s="66">
        <v>77</v>
      </c>
      <c r="B878" s="67" t="s">
        <v>180</v>
      </c>
      <c r="C878" s="67" t="s">
        <v>570</v>
      </c>
      <c r="D878" s="72" t="s">
        <v>1747</v>
      </c>
      <c r="E878" s="69" t="s">
        <v>1748</v>
      </c>
      <c r="F878" s="67" t="s">
        <v>1623</v>
      </c>
      <c r="G878" s="67" t="s">
        <v>204</v>
      </c>
      <c r="H878" s="67" t="s">
        <v>205</v>
      </c>
      <c r="I878" s="67">
        <v>218</v>
      </c>
      <c r="J878" s="67" t="str">
        <f t="shared" si="75"/>
        <v>PUNO</v>
      </c>
      <c r="K878" s="67" t="s">
        <v>183</v>
      </c>
      <c r="L878" s="67" t="str">
        <f>+VLOOKUP(D878,[2]Instituciones!$A$2:$G$1009,7,FALSE)</f>
        <v>Urbana</v>
      </c>
      <c r="M878" s="70">
        <f t="shared" si="74"/>
        <v>3540.8</v>
      </c>
      <c r="N878" s="67">
        <f t="shared" si="76"/>
        <v>77</v>
      </c>
      <c r="Q878" s="70">
        <f t="shared" si="77"/>
        <v>3400.8</v>
      </c>
      <c r="S878" s="70">
        <f t="shared" si="78"/>
        <v>140</v>
      </c>
      <c r="T878" s="67">
        <f>VLOOKUP(D878,Hoja1!$G$5:$K$961,5,FALSE)</f>
        <v>218</v>
      </c>
    </row>
    <row r="879" spans="1:20" s="67" customFormat="1">
      <c r="A879" s="66">
        <v>78</v>
      </c>
      <c r="B879" s="67" t="s">
        <v>180</v>
      </c>
      <c r="C879" s="67" t="s">
        <v>198</v>
      </c>
      <c r="D879" s="72" t="s">
        <v>1749</v>
      </c>
      <c r="E879" s="69" t="s">
        <v>1167</v>
      </c>
      <c r="F879" s="67" t="s">
        <v>1623</v>
      </c>
      <c r="G879" s="67" t="s">
        <v>204</v>
      </c>
      <c r="H879" s="67" t="s">
        <v>205</v>
      </c>
      <c r="I879" s="67">
        <v>105</v>
      </c>
      <c r="J879" s="67" t="str">
        <f t="shared" si="75"/>
        <v>PUNO</v>
      </c>
      <c r="K879" s="67" t="s">
        <v>183</v>
      </c>
      <c r="L879" s="67" t="str">
        <f>+VLOOKUP(D879,[2]Instituciones!$A$2:$G$1009,7,FALSE)</f>
        <v>Urbana</v>
      </c>
      <c r="M879" s="70">
        <f t="shared" si="74"/>
        <v>1778</v>
      </c>
      <c r="N879" s="67">
        <f t="shared" si="76"/>
        <v>78</v>
      </c>
      <c r="Q879" s="70">
        <f t="shared" si="77"/>
        <v>1638</v>
      </c>
      <c r="S879" s="70">
        <f t="shared" si="78"/>
        <v>140</v>
      </c>
      <c r="T879" s="67">
        <f>VLOOKUP(D879,Hoja1!$G$5:$K$961,5,FALSE)</f>
        <v>105</v>
      </c>
    </row>
    <row r="880" spans="1:20" s="67" customFormat="1">
      <c r="A880" s="66">
        <v>79</v>
      </c>
      <c r="B880" s="67" t="s">
        <v>180</v>
      </c>
      <c r="C880" s="67" t="s">
        <v>1750</v>
      </c>
      <c r="D880" s="68" t="s">
        <v>1751</v>
      </c>
      <c r="E880" s="69" t="s">
        <v>471</v>
      </c>
      <c r="F880" s="67" t="s">
        <v>1623</v>
      </c>
      <c r="G880" s="67" t="s">
        <v>204</v>
      </c>
      <c r="H880" s="67" t="s">
        <v>205</v>
      </c>
      <c r="I880" s="67">
        <v>1010</v>
      </c>
      <c r="J880" s="67" t="str">
        <f t="shared" si="75"/>
        <v>PUNO</v>
      </c>
      <c r="K880" s="67" t="s">
        <v>183</v>
      </c>
      <c r="L880" s="67" t="str">
        <f>+VLOOKUP(D880,[2]Instituciones!$A$2:$G$1009,7,FALSE)</f>
        <v>Urbana</v>
      </c>
      <c r="M880" s="70">
        <f t="shared" ref="M880:M887" si="79">IF(F880="Inicial  Prog No Escolariz",IF(K880="Rural 1",Q880*1.15,Q880*1.16),IF(AND(Q880&gt;=0,Q880&lt;=100),Q880+150,IF(AND(Q880&gt;=101.01,Q880&lt;=4391),Q880+140,IF(AND(Q880&gt;=4391.01,Q880&lt;=5160), Q880+130,IF(AND(Q880&gt;=5160.01,Q880&lt;=6911), Q880+110,IF(AND(Q880&gt;=6911.01,Q880&lt;=10080), Q880+90,IF(AND(Q880&gt;=1080.01,Q880&lt;=15582), Q880+85,IF(AND(Q880&gt;=15582.01,Q880&lt;=26000), Q880+80,IF(AND(Q880&gt;=26000.01, Q880&lt;=30000), Q880+50,IF(Q880&gt;=30000.01,Q880+40, "No ha ingresado datos válidos"))))))))))</f>
        <v>15836</v>
      </c>
      <c r="N880" s="67">
        <f t="shared" si="76"/>
        <v>79</v>
      </c>
      <c r="Q880" s="70">
        <f t="shared" si="77"/>
        <v>15756</v>
      </c>
      <c r="S880" s="70">
        <f t="shared" si="78"/>
        <v>80</v>
      </c>
      <c r="T880" s="67">
        <f>VLOOKUP(D880,Hoja1!$G$5:$K$961,5,FALSE)</f>
        <v>1010</v>
      </c>
    </row>
    <row r="881" spans="1:21" s="67" customFormat="1">
      <c r="A881" s="66">
        <v>80</v>
      </c>
      <c r="B881" s="67" t="s">
        <v>180</v>
      </c>
      <c r="C881" s="67" t="s">
        <v>557</v>
      </c>
      <c r="D881" s="68" t="s">
        <v>1752</v>
      </c>
      <c r="E881" s="69" t="s">
        <v>557</v>
      </c>
      <c r="F881" s="67" t="s">
        <v>1623</v>
      </c>
      <c r="G881" s="67" t="s">
        <v>204</v>
      </c>
      <c r="H881" s="67" t="s">
        <v>205</v>
      </c>
      <c r="I881" s="67">
        <v>45</v>
      </c>
      <c r="J881" s="67" t="str">
        <f t="shared" si="75"/>
        <v>PUNO</v>
      </c>
      <c r="K881" s="67" t="s">
        <v>2174</v>
      </c>
      <c r="L881" s="67" t="str">
        <f>+VLOOKUP(D881,[2]Instituciones!$A$2:$G$1009,7,FALSE)</f>
        <v>Rural</v>
      </c>
      <c r="M881" s="70">
        <f t="shared" si="79"/>
        <v>1490</v>
      </c>
      <c r="N881" s="67">
        <f t="shared" si="76"/>
        <v>80</v>
      </c>
      <c r="Q881" s="70">
        <f t="shared" si="77"/>
        <v>1350</v>
      </c>
      <c r="S881" s="70">
        <f t="shared" si="78"/>
        <v>140</v>
      </c>
      <c r="T881" s="67">
        <f>VLOOKUP(D881,Hoja1!$G$5:$K$961,5,FALSE)</f>
        <v>45</v>
      </c>
    </row>
    <row r="882" spans="1:21">
      <c r="A882" s="59">
        <v>81</v>
      </c>
      <c r="B882" s="60" t="s">
        <v>180</v>
      </c>
      <c r="C882" s="60" t="s">
        <v>625</v>
      </c>
      <c r="D882" s="64" t="s">
        <v>1753</v>
      </c>
      <c r="E882" s="62" t="s">
        <v>625</v>
      </c>
      <c r="F882" s="60" t="s">
        <v>1623</v>
      </c>
      <c r="G882" s="60" t="s">
        <v>204</v>
      </c>
      <c r="H882" s="60" t="s">
        <v>205</v>
      </c>
      <c r="I882" s="60">
        <v>191</v>
      </c>
      <c r="J882" s="67" t="str">
        <f t="shared" si="75"/>
        <v>PUNO</v>
      </c>
      <c r="K882" s="67" t="s">
        <v>183</v>
      </c>
      <c r="L882" s="67" t="str">
        <f>+VLOOKUP(D882,[2]Instituciones!$A$2:$G$1009,7,FALSE)</f>
        <v>Urbana</v>
      </c>
      <c r="M882" s="70">
        <f t="shared" si="79"/>
        <v>3119.6000000000004</v>
      </c>
      <c r="N882" s="67">
        <f t="shared" si="76"/>
        <v>81</v>
      </c>
      <c r="Q882" s="63">
        <f>+IF(K882="Rural",I882*2*12,IF(K882="Rural 1",I882*3.5*12,IF(K882="Rural 2",I882*3*12,IF(K882="Rural 3",I882*2.5*12,IF(K882="Urbana",I882*1.3*12,IF(K882="Urbana 1",I882*1.4*12,0))))))</f>
        <v>2979.6000000000004</v>
      </c>
      <c r="S882" s="63">
        <f>+M882-Q882</f>
        <v>140</v>
      </c>
      <c r="T882" s="67">
        <f>VLOOKUP(D882,Hoja1!$G$5:$K$961,5,FALSE)</f>
        <v>191</v>
      </c>
    </row>
    <row r="883" spans="1:21">
      <c r="A883" s="59">
        <v>82</v>
      </c>
      <c r="B883" s="60" t="s">
        <v>607</v>
      </c>
      <c r="C883" s="60" t="s">
        <v>647</v>
      </c>
      <c r="D883" s="64" t="s">
        <v>1754</v>
      </c>
      <c r="E883" s="62" t="s">
        <v>578</v>
      </c>
      <c r="F883" s="60" t="s">
        <v>1623</v>
      </c>
      <c r="G883" s="60" t="s">
        <v>204</v>
      </c>
      <c r="H883" s="60" t="s">
        <v>205</v>
      </c>
      <c r="I883" s="60">
        <v>37</v>
      </c>
      <c r="J883" s="67" t="str">
        <f t="shared" si="75"/>
        <v>SAN ANTONIO</v>
      </c>
      <c r="K883" s="67" t="s">
        <v>2173</v>
      </c>
      <c r="L883" s="67" t="str">
        <f>+VLOOKUP(D883,[2]Instituciones!$A$2:$G$1009,7,FALSE)</f>
        <v>Rural</v>
      </c>
      <c r="M883" s="70">
        <f t="shared" si="79"/>
        <v>1694</v>
      </c>
      <c r="N883" s="67">
        <f t="shared" si="76"/>
        <v>82</v>
      </c>
      <c r="Q883" s="63">
        <f t="shared" ref="Q883:Q897" si="80">+IF(K883="Rural",I883*2*12,IF(K883="Rural 1",I883*3.5*12,IF(K883="Rural 2",I883*3*12,IF(K883="Rural 3",I883*2.5*12,IF(K883="Urbana",I883*1.3*12,IF(K883="Urbana 1",I883*1.4*12,0))))))</f>
        <v>1554</v>
      </c>
      <c r="S883" s="63">
        <f>+M883-Q883</f>
        <v>140</v>
      </c>
      <c r="T883" s="67">
        <f>VLOOKUP(D883,Hoja1!$G$5:$K$961,5,FALSE)</f>
        <v>37</v>
      </c>
    </row>
    <row r="884" spans="1:21">
      <c r="A884" s="59">
        <v>83</v>
      </c>
      <c r="B884" s="60" t="s">
        <v>607</v>
      </c>
      <c r="C884" s="60" t="s">
        <v>649</v>
      </c>
      <c r="D884" s="64" t="s">
        <v>1755</v>
      </c>
      <c r="E884" s="62" t="s">
        <v>642</v>
      </c>
      <c r="F884" s="60" t="s">
        <v>1623</v>
      </c>
      <c r="G884" s="60" t="s">
        <v>204</v>
      </c>
      <c r="H884" s="60" t="s">
        <v>205</v>
      </c>
      <c r="I884" s="60">
        <v>17</v>
      </c>
      <c r="J884" s="67" t="str">
        <f t="shared" si="75"/>
        <v>SAN ANTONIO</v>
      </c>
      <c r="K884" s="67" t="s">
        <v>2173</v>
      </c>
      <c r="L884" s="67" t="str">
        <f>+VLOOKUP(D884,[2]Instituciones!$A$2:$G$1009,7,FALSE)</f>
        <v>Rural</v>
      </c>
      <c r="M884" s="70">
        <f t="shared" si="79"/>
        <v>854</v>
      </c>
      <c r="N884" s="67">
        <f t="shared" si="76"/>
        <v>83</v>
      </c>
      <c r="Q884" s="63">
        <f t="shared" si="80"/>
        <v>714</v>
      </c>
      <c r="S884" s="63">
        <f t="shared" ref="S884:S896" si="81">+M884-Q884</f>
        <v>140</v>
      </c>
      <c r="T884" s="67">
        <f>VLOOKUP(D884,Hoja1!$G$5:$K$961,5,FALSE)</f>
        <v>17</v>
      </c>
    </row>
    <row r="885" spans="1:21">
      <c r="A885" s="59">
        <v>84</v>
      </c>
      <c r="B885" s="60" t="s">
        <v>655</v>
      </c>
      <c r="C885" s="60" t="s">
        <v>655</v>
      </c>
      <c r="D885" s="64" t="s">
        <v>1756</v>
      </c>
      <c r="E885" s="62" t="s">
        <v>1757</v>
      </c>
      <c r="F885" s="60" t="s">
        <v>1623</v>
      </c>
      <c r="G885" s="60" t="s">
        <v>204</v>
      </c>
      <c r="H885" s="60" t="s">
        <v>205</v>
      </c>
      <c r="I885" s="60">
        <v>54</v>
      </c>
      <c r="J885" s="67" t="str">
        <f t="shared" si="75"/>
        <v>TIQUILLACA</v>
      </c>
      <c r="K885" s="67" t="s">
        <v>206</v>
      </c>
      <c r="L885" s="67" t="str">
        <f>+VLOOKUP(D885,[2]Instituciones!$A$2:$G$1009,7,FALSE)</f>
        <v>Rural</v>
      </c>
      <c r="M885" s="70">
        <f t="shared" si="79"/>
        <v>2084</v>
      </c>
      <c r="N885" s="67">
        <f t="shared" si="76"/>
        <v>84</v>
      </c>
      <c r="Q885" s="63">
        <f>+IF(K885="Rural",I885*2*12,IF(K885="Rural 1",I885*3.5*12,IF(K885="Rural 2",I885*3*12,IF(K885="Rural 3",I885*2.5*12,IF(K885="Urbana",I885*1*12,IF(K885="Urbana 1",I885*1.4*12,0))))))</f>
        <v>1944</v>
      </c>
      <c r="S885" s="63">
        <f t="shared" si="81"/>
        <v>140</v>
      </c>
      <c r="T885" s="67">
        <f>VLOOKUP(D885,Hoja1!$G$5:$K$961,5,FALSE)</f>
        <v>54</v>
      </c>
    </row>
    <row r="886" spans="1:21">
      <c r="A886" s="59">
        <v>85</v>
      </c>
      <c r="B886" s="60" t="s">
        <v>663</v>
      </c>
      <c r="C886" s="60" t="s">
        <v>663</v>
      </c>
      <c r="D886" s="64" t="s">
        <v>1758</v>
      </c>
      <c r="E886" s="62" t="s">
        <v>1759</v>
      </c>
      <c r="F886" s="60" t="s">
        <v>1623</v>
      </c>
      <c r="G886" s="60" t="s">
        <v>204</v>
      </c>
      <c r="H886" s="60" t="s">
        <v>205</v>
      </c>
      <c r="I886" s="60">
        <v>143</v>
      </c>
      <c r="J886" s="67" t="str">
        <f t="shared" si="75"/>
        <v>VILQUE</v>
      </c>
      <c r="K886" s="67" t="s">
        <v>2174</v>
      </c>
      <c r="L886" s="67" t="str">
        <f>+VLOOKUP(D886,[2]Instituciones!$A$2:$G$1009,7,FALSE)</f>
        <v>Rural</v>
      </c>
      <c r="M886" s="70">
        <f t="shared" si="79"/>
        <v>4430</v>
      </c>
      <c r="N886" s="67">
        <f t="shared" si="76"/>
        <v>85</v>
      </c>
      <c r="Q886" s="63">
        <f t="shared" si="80"/>
        <v>4290</v>
      </c>
      <c r="S886" s="63">
        <f t="shared" si="81"/>
        <v>140</v>
      </c>
      <c r="T886" s="67">
        <f>VLOOKUP(D886,Hoja1!$G$5:$K$961,5,FALSE)</f>
        <v>143</v>
      </c>
    </row>
    <row r="887" spans="1:21">
      <c r="A887" s="59">
        <v>86</v>
      </c>
      <c r="B887" s="65" t="s">
        <v>663</v>
      </c>
      <c r="C887" s="60" t="s">
        <v>1341</v>
      </c>
      <c r="D887" s="64" t="s">
        <v>1760</v>
      </c>
      <c r="E887" s="62" t="s">
        <v>1341</v>
      </c>
      <c r="F887" s="60" t="s">
        <v>1623</v>
      </c>
      <c r="G887" s="60" t="s">
        <v>204</v>
      </c>
      <c r="H887" s="60" t="s">
        <v>205</v>
      </c>
      <c r="I887" s="60">
        <v>33</v>
      </c>
      <c r="J887" s="67" t="str">
        <f t="shared" si="75"/>
        <v>VILQUE</v>
      </c>
      <c r="K887" s="67" t="s">
        <v>206</v>
      </c>
      <c r="L887" s="67" t="str">
        <f>+VLOOKUP(D887,[2]Instituciones!$A$2:$G$1009,7,FALSE)</f>
        <v>Rural</v>
      </c>
      <c r="M887" s="70">
        <f t="shared" si="79"/>
        <v>1328</v>
      </c>
      <c r="N887" s="67">
        <f t="shared" si="76"/>
        <v>86</v>
      </c>
      <c r="Q887" s="63">
        <f t="shared" si="80"/>
        <v>1188</v>
      </c>
      <c r="S887" s="63">
        <f t="shared" si="81"/>
        <v>140</v>
      </c>
      <c r="T887" s="67">
        <f>VLOOKUP(D887,Hoja1!$G$5:$K$961,5,FALSE)</f>
        <v>33</v>
      </c>
    </row>
    <row r="888" spans="1:21">
      <c r="A888" s="74">
        <v>1</v>
      </c>
      <c r="B888" s="75" t="s">
        <v>2167</v>
      </c>
      <c r="C888" s="75" t="s">
        <v>1761</v>
      </c>
      <c r="D888" s="76" t="s">
        <v>1762</v>
      </c>
      <c r="E888" s="77" t="s">
        <v>201</v>
      </c>
      <c r="F888" s="75" t="s">
        <v>1763</v>
      </c>
      <c r="G888" s="75" t="s">
        <v>1786</v>
      </c>
      <c r="H888" s="75"/>
      <c r="I888" s="75" t="e">
        <v>#N/A</v>
      </c>
      <c r="J888" s="78" t="str">
        <f t="shared" si="75"/>
        <v>Acora</v>
      </c>
      <c r="K888" s="78" t="s">
        <v>183</v>
      </c>
      <c r="L888" s="78" t="str">
        <f>+VLOOKUP(D888,[2]Instituciones!$A$2:$G$1009,7,FALSE)</f>
        <v>Urbana</v>
      </c>
      <c r="M888" s="79" t="e">
        <f>+IF(Q888&lt;=4100,Q888*1.2,IF(Q888&gt;=6000,Q888*0.4,Q888*0.99))</f>
        <v>#N/A</v>
      </c>
      <c r="N888" s="78">
        <f t="shared" si="76"/>
        <v>1</v>
      </c>
      <c r="O888" s="75"/>
      <c r="P888" s="75"/>
      <c r="Q888" s="81" t="e">
        <f t="shared" si="80"/>
        <v>#N/A</v>
      </c>
      <c r="R888" s="75"/>
      <c r="S888" s="81" t="e">
        <f t="shared" si="81"/>
        <v>#N/A</v>
      </c>
      <c r="T888" s="67" t="e">
        <f>VLOOKUP(D888,Hoja1!$G$5:$K$961,5,FALSE)</f>
        <v>#N/A</v>
      </c>
    </row>
    <row r="889" spans="1:21">
      <c r="A889" s="74">
        <v>2</v>
      </c>
      <c r="B889" s="75" t="s">
        <v>2168</v>
      </c>
      <c r="C889" s="75" t="s">
        <v>1764</v>
      </c>
      <c r="D889" s="80" t="s">
        <v>1765</v>
      </c>
      <c r="E889" s="77" t="s">
        <v>450</v>
      </c>
      <c r="F889" s="75" t="s">
        <v>1763</v>
      </c>
      <c r="G889" s="75" t="s">
        <v>1786</v>
      </c>
      <c r="H889" s="75"/>
      <c r="I889" s="75" t="e">
        <v>#N/A</v>
      </c>
      <c r="J889" s="78" t="str">
        <f t="shared" si="75"/>
        <v>Huata</v>
      </c>
      <c r="K889" s="78" t="s">
        <v>2173</v>
      </c>
      <c r="L889" s="78" t="str">
        <f>+VLOOKUP(D889,[2]Instituciones!$A$2:$G$1009,7,FALSE)</f>
        <v>Rural</v>
      </c>
      <c r="M889" s="79" t="e">
        <f t="shared" ref="M889:M897" si="82">+IF(Q889&lt;=4100,Q889*1.2,IF(Q889&gt;=6000,Q889*0.4,Q889*0.99))</f>
        <v>#N/A</v>
      </c>
      <c r="N889" s="78">
        <f t="shared" si="76"/>
        <v>2</v>
      </c>
      <c r="O889" s="75"/>
      <c r="P889" s="75"/>
      <c r="Q889" s="81" t="e">
        <f t="shared" si="80"/>
        <v>#N/A</v>
      </c>
      <c r="R889" s="75"/>
      <c r="S889" s="81" t="e">
        <f t="shared" si="81"/>
        <v>#N/A</v>
      </c>
      <c r="T889" s="67" t="e">
        <f>VLOOKUP(D889,Hoja1!$G$5:$K$961,5,FALSE)</f>
        <v>#N/A</v>
      </c>
    </row>
    <row r="890" spans="1:21">
      <c r="A890" s="74">
        <v>3</v>
      </c>
      <c r="B890" s="75" t="s">
        <v>1785</v>
      </c>
      <c r="C890" s="75" t="s">
        <v>1766</v>
      </c>
      <c r="D890" s="80" t="s">
        <v>1767</v>
      </c>
      <c r="E890" s="77" t="s">
        <v>175</v>
      </c>
      <c r="F890" s="75" t="s">
        <v>1763</v>
      </c>
      <c r="G890" s="75" t="s">
        <v>1786</v>
      </c>
      <c r="H890" s="75"/>
      <c r="I890" s="75" t="e">
        <v>#N/A</v>
      </c>
      <c r="J890" s="78" t="str">
        <f t="shared" si="75"/>
        <v>Mañazo</v>
      </c>
      <c r="K890" s="78" t="s">
        <v>183</v>
      </c>
      <c r="L890" s="78" t="str">
        <f>+VLOOKUP(D890,[2]Instituciones!$A$2:$G$1009,7,FALSE)</f>
        <v>Urbana</v>
      </c>
      <c r="M890" s="79" t="e">
        <f t="shared" si="82"/>
        <v>#N/A</v>
      </c>
      <c r="N890" s="78">
        <f t="shared" si="76"/>
        <v>3</v>
      </c>
      <c r="O890" s="75"/>
      <c r="P890" s="75"/>
      <c r="Q890" s="81" t="e">
        <f t="shared" si="80"/>
        <v>#N/A</v>
      </c>
      <c r="R890" s="75"/>
      <c r="S890" s="81" t="e">
        <f t="shared" si="81"/>
        <v>#N/A</v>
      </c>
      <c r="T890" s="67" t="e">
        <f>VLOOKUP(D890,Hoja1!$G$5:$K$961,5,FALSE)</f>
        <v>#N/A</v>
      </c>
    </row>
    <row r="891" spans="1:21">
      <c r="A891" s="74">
        <v>4</v>
      </c>
      <c r="B891" s="75" t="s">
        <v>1768</v>
      </c>
      <c r="C891" s="75" t="s">
        <v>1769</v>
      </c>
      <c r="D891" s="80" t="s">
        <v>1770</v>
      </c>
      <c r="E891" s="77" t="s">
        <v>2169</v>
      </c>
      <c r="F891" s="75" t="s">
        <v>1763</v>
      </c>
      <c r="G891" s="75" t="s">
        <v>2170</v>
      </c>
      <c r="H891" s="75"/>
      <c r="I891" s="75" t="e">
        <v>#N/A</v>
      </c>
      <c r="J891" s="78" t="str">
        <f t="shared" si="75"/>
        <v>Paucarcolla</v>
      </c>
      <c r="K891" s="78" t="s">
        <v>2173</v>
      </c>
      <c r="L891" s="78" t="str">
        <f>+VLOOKUP(D891,[2]Instituciones!$A$2:$G$1009,7,FALSE)</f>
        <v>Rural</v>
      </c>
      <c r="M891" s="79" t="e">
        <f>+IF(Q891&lt;=4100,Q891*1,IF(Q891&gt;=6000,Q891*0.4,Q891*0.99))</f>
        <v>#N/A</v>
      </c>
      <c r="N891" s="78">
        <f t="shared" si="76"/>
        <v>4</v>
      </c>
      <c r="O891" s="75"/>
      <c r="P891" s="75"/>
      <c r="Q891" s="81" t="e">
        <f t="shared" si="80"/>
        <v>#N/A</v>
      </c>
      <c r="R891" s="75"/>
      <c r="S891" s="81" t="e">
        <f t="shared" si="81"/>
        <v>#N/A</v>
      </c>
      <c r="T891" s="67" t="e">
        <f>VLOOKUP(D891,Hoja1!$G$5:$K$961,5,FALSE)</f>
        <v>#N/A</v>
      </c>
    </row>
    <row r="892" spans="1:21">
      <c r="A892" s="74">
        <v>5</v>
      </c>
      <c r="B892" s="75" t="s">
        <v>1771</v>
      </c>
      <c r="C892" s="75" t="s">
        <v>527</v>
      </c>
      <c r="D892" s="80" t="s">
        <v>1772</v>
      </c>
      <c r="E892" s="77" t="s">
        <v>527</v>
      </c>
      <c r="F892" s="75" t="s">
        <v>1763</v>
      </c>
      <c r="G892" s="75" t="s">
        <v>1786</v>
      </c>
      <c r="H892" s="75"/>
      <c r="I892" s="75" t="e">
        <v>#N/A</v>
      </c>
      <c r="J892" s="78" t="str">
        <f t="shared" si="75"/>
        <v>Plateria</v>
      </c>
      <c r="K892" s="78" t="s">
        <v>183</v>
      </c>
      <c r="L892" s="78" t="str">
        <f>+VLOOKUP(D892,[2]Instituciones!$A$2:$G$1009,7,FALSE)</f>
        <v>Rural</v>
      </c>
      <c r="M892" s="79" t="e">
        <f>+IF(Q892&lt;=4100,Q892*1.2,IF(Q892&gt;=6000,Q892*0.3756,Q892*0.99))</f>
        <v>#N/A</v>
      </c>
      <c r="N892" s="78">
        <f t="shared" si="76"/>
        <v>5</v>
      </c>
      <c r="O892" s="75"/>
      <c r="P892" s="75"/>
      <c r="Q892" s="81" t="e">
        <f t="shared" si="80"/>
        <v>#N/A</v>
      </c>
      <c r="R892" s="75"/>
      <c r="S892" s="81" t="e">
        <f t="shared" si="81"/>
        <v>#N/A</v>
      </c>
      <c r="T892" s="67" t="e">
        <f>VLOOKUP(D892,Hoja1!$G$5:$K$961,5,FALSE)</f>
        <v>#N/A</v>
      </c>
    </row>
    <row r="893" spans="1:21">
      <c r="A893" s="74">
        <v>6</v>
      </c>
      <c r="B893" s="75" t="s">
        <v>1771</v>
      </c>
      <c r="C893" s="75" t="s">
        <v>520</v>
      </c>
      <c r="D893" s="80" t="s">
        <v>1773</v>
      </c>
      <c r="E893" s="77" t="s">
        <v>520</v>
      </c>
      <c r="F893" s="75" t="s">
        <v>1763</v>
      </c>
      <c r="G893" s="75" t="s">
        <v>1786</v>
      </c>
      <c r="H893" s="75"/>
      <c r="I893" s="75" t="e">
        <v>#N/A</v>
      </c>
      <c r="J893" s="78" t="str">
        <f t="shared" si="75"/>
        <v>Plateria</v>
      </c>
      <c r="K893" s="78" t="s">
        <v>2173</v>
      </c>
      <c r="L893" s="78" t="str">
        <f>+VLOOKUP(D893,[2]Instituciones!$A$2:$G$1009,7,FALSE)</f>
        <v>Rural</v>
      </c>
      <c r="M893" s="79" t="e">
        <f t="shared" si="82"/>
        <v>#N/A</v>
      </c>
      <c r="N893" s="78">
        <f t="shared" si="76"/>
        <v>6</v>
      </c>
      <c r="O893" s="75"/>
      <c r="P893" s="75"/>
      <c r="Q893" s="81" t="e">
        <f t="shared" si="80"/>
        <v>#N/A</v>
      </c>
      <c r="R893" s="75"/>
      <c r="S893" s="81" t="e">
        <f t="shared" si="81"/>
        <v>#N/A</v>
      </c>
      <c r="T893" s="67" t="e">
        <f>VLOOKUP(D893,Hoja1!$G$5:$K$961,5,FALSE)</f>
        <v>#N/A</v>
      </c>
      <c r="U893" s="63"/>
    </row>
    <row r="894" spans="1:21">
      <c r="A894" s="74">
        <v>7</v>
      </c>
      <c r="B894" s="75" t="s">
        <v>1787</v>
      </c>
      <c r="C894" s="75" t="s">
        <v>1774</v>
      </c>
      <c r="D894" s="80" t="s">
        <v>1775</v>
      </c>
      <c r="E894" s="77" t="s">
        <v>1776</v>
      </c>
      <c r="F894" s="75" t="s">
        <v>1763</v>
      </c>
      <c r="G894" s="75" t="s">
        <v>1786</v>
      </c>
      <c r="H894" s="75"/>
      <c r="I894" s="75" t="e">
        <v>#N/A</v>
      </c>
      <c r="J894" s="78" t="str">
        <f t="shared" si="75"/>
        <v>Puno</v>
      </c>
      <c r="K894" s="78" t="s">
        <v>183</v>
      </c>
      <c r="L894" s="78" t="str">
        <f>+VLOOKUP(D894,[2]Instituciones!$A$2:$G$1009,7,FALSE)</f>
        <v>Urbana</v>
      </c>
      <c r="M894" s="79" t="e">
        <f t="shared" si="82"/>
        <v>#N/A</v>
      </c>
      <c r="N894" s="78">
        <f t="shared" si="76"/>
        <v>7</v>
      </c>
      <c r="O894" s="75"/>
      <c r="P894" s="75"/>
      <c r="Q894" s="81" t="e">
        <f t="shared" si="80"/>
        <v>#N/A</v>
      </c>
      <c r="R894" s="75"/>
      <c r="S894" s="81" t="e">
        <f t="shared" si="81"/>
        <v>#N/A</v>
      </c>
      <c r="T894" s="67" t="e">
        <f>VLOOKUP(D894,Hoja1!$G$5:$K$961,5,FALSE)</f>
        <v>#N/A</v>
      </c>
      <c r="U894" s="63"/>
    </row>
    <row r="895" spans="1:21">
      <c r="A895" s="74">
        <v>8</v>
      </c>
      <c r="B895" s="75" t="s">
        <v>1787</v>
      </c>
      <c r="C895" s="75" t="s">
        <v>2171</v>
      </c>
      <c r="D895" s="80" t="s">
        <v>1777</v>
      </c>
      <c r="E895" s="77" t="s">
        <v>1642</v>
      </c>
      <c r="F895" s="75" t="s">
        <v>1763</v>
      </c>
      <c r="G895" s="75" t="s">
        <v>2172</v>
      </c>
      <c r="H895" s="75"/>
      <c r="I895" s="75" t="e">
        <v>#N/A</v>
      </c>
      <c r="J895" s="78" t="str">
        <f t="shared" si="75"/>
        <v>Puno</v>
      </c>
      <c r="K895" s="78" t="s">
        <v>183</v>
      </c>
      <c r="L895" s="78" t="str">
        <f>+VLOOKUP(D895,[2]Instituciones!$A$2:$G$1009,7,FALSE)</f>
        <v>Urbana</v>
      </c>
      <c r="M895" s="79" t="e">
        <f t="shared" si="82"/>
        <v>#N/A</v>
      </c>
      <c r="N895" s="78">
        <f t="shared" si="76"/>
        <v>8</v>
      </c>
      <c r="O895" s="75"/>
      <c r="P895" s="75"/>
      <c r="Q895" s="81" t="e">
        <f t="shared" si="80"/>
        <v>#N/A</v>
      </c>
      <c r="R895" s="75"/>
      <c r="S895" s="81" t="e">
        <f t="shared" si="81"/>
        <v>#N/A</v>
      </c>
      <c r="T895" s="67" t="e">
        <f>VLOOKUP(D895,Hoja1!$G$5:$K$961,5,FALSE)</f>
        <v>#N/A</v>
      </c>
    </row>
    <row r="896" spans="1:21">
      <c r="A896" s="74">
        <v>9</v>
      </c>
      <c r="B896" s="75" t="s">
        <v>1787</v>
      </c>
      <c r="C896" s="75" t="s">
        <v>1778</v>
      </c>
      <c r="D896" s="80" t="s">
        <v>1779</v>
      </c>
      <c r="E896" s="77" t="s">
        <v>180</v>
      </c>
      <c r="F896" s="75" t="s">
        <v>1763</v>
      </c>
      <c r="G896" s="75" t="s">
        <v>1786</v>
      </c>
      <c r="H896" s="75"/>
      <c r="I896" s="75" t="e">
        <v>#N/A</v>
      </c>
      <c r="J896" s="78" t="str">
        <f t="shared" si="75"/>
        <v>Puno</v>
      </c>
      <c r="K896" s="78" t="s">
        <v>183</v>
      </c>
      <c r="L896" s="78" t="str">
        <f>+VLOOKUP(D896,[2]Instituciones!$A$2:$G$1009,7,FALSE)</f>
        <v>Urbana</v>
      </c>
      <c r="M896" s="79" t="e">
        <f t="shared" si="82"/>
        <v>#N/A</v>
      </c>
      <c r="N896" s="78">
        <f t="shared" si="76"/>
        <v>9</v>
      </c>
      <c r="O896" s="75"/>
      <c r="P896" s="75"/>
      <c r="Q896" s="81" t="e">
        <f t="shared" si="80"/>
        <v>#N/A</v>
      </c>
      <c r="R896" s="75"/>
      <c r="S896" s="81" t="e">
        <f t="shared" si="81"/>
        <v>#N/A</v>
      </c>
      <c r="T896" s="67" t="e">
        <f>VLOOKUP(D896,Hoja1!$G$5:$K$961,5,FALSE)</f>
        <v>#N/A</v>
      </c>
    </row>
    <row r="897" spans="1:20">
      <c r="A897" s="74">
        <v>10</v>
      </c>
      <c r="B897" s="75" t="s">
        <v>1787</v>
      </c>
      <c r="C897" s="75" t="s">
        <v>1780</v>
      </c>
      <c r="D897" s="80" t="s">
        <v>1781</v>
      </c>
      <c r="E897" s="77" t="s">
        <v>1782</v>
      </c>
      <c r="F897" s="75" t="s">
        <v>1763</v>
      </c>
      <c r="G897" s="75" t="s">
        <v>1786</v>
      </c>
      <c r="H897" s="75"/>
      <c r="I897" s="75" t="e">
        <v>#N/A</v>
      </c>
      <c r="J897" s="78" t="str">
        <f t="shared" si="75"/>
        <v>Puno</v>
      </c>
      <c r="K897" s="78" t="s">
        <v>2173</v>
      </c>
      <c r="L897" s="78" t="str">
        <f>+VLOOKUP(D897,[2]Instituciones!$A$2:$G$1009,7,FALSE)</f>
        <v>Rural</v>
      </c>
      <c r="M897" s="79" t="e">
        <f t="shared" si="82"/>
        <v>#N/A</v>
      </c>
      <c r="N897" s="78">
        <f t="shared" si="76"/>
        <v>10</v>
      </c>
      <c r="O897" s="75"/>
      <c r="P897" s="75"/>
      <c r="Q897" s="81" t="e">
        <f t="shared" si="80"/>
        <v>#N/A</v>
      </c>
      <c r="R897" s="75"/>
      <c r="S897" s="81" t="e">
        <f>+M897-Q897</f>
        <v>#N/A</v>
      </c>
      <c r="T897" s="67" t="e">
        <f>VLOOKUP(D897,Hoja1!$G$5:$K$961,5,FALSE)</f>
        <v>#N/A</v>
      </c>
    </row>
    <row r="898" spans="1:20">
      <c r="M898" s="73" t="e">
        <f>SUM(M2:M897)</f>
        <v>#N/A</v>
      </c>
      <c r="Q898" s="73" t="e">
        <f>SUM(Q2:Q897)</f>
        <v>#N/A</v>
      </c>
    </row>
    <row r="899" spans="1:20">
      <c r="M899" s="73"/>
      <c r="Q899" s="73"/>
    </row>
    <row r="900" spans="1:20">
      <c r="M900" s="63">
        <f>133721+182014+187203+254875+213946+224105</f>
        <v>1195864</v>
      </c>
      <c r="Q900" s="63"/>
    </row>
    <row r="901" spans="1:20">
      <c r="M901" s="63" t="e">
        <f>+M898</f>
        <v>#N/A</v>
      </c>
    </row>
    <row r="902" spans="1:20">
      <c r="M902" s="63" t="e">
        <f>+M900-M901</f>
        <v>#N/A</v>
      </c>
    </row>
  </sheetData>
  <autoFilter ref="A1:U898" xr:uid="{00000000-0009-0000-0000-000004000000}"/>
  <sortState xmlns:xlrd2="http://schemas.microsoft.com/office/spreadsheetml/2017/richdata2" ref="A2:M888">
    <sortCondition ref="F2:F888"/>
    <sortCondition ref="B2:B888"/>
    <sortCondition ref="E2:E888"/>
  </sortState>
  <customSheetViews>
    <customSheetView guid="{CF84CFFB-6EA4-4410-B9A4-3DFFBE9C39A1}" scale="80" showAutoFilter="1" topLeftCell="I1">
      <pane ySplit="1" topLeftCell="A2" activePane="bottomLeft" state="frozen"/>
      <selection pane="bottomLeft" activeCell="I29" sqref="I29"/>
      <pageMargins left="0.7" right="0.7" top="0.75" bottom="0.75" header="0.3" footer="0.3"/>
      <pageSetup paperSize="9" orientation="portrait" r:id="rId1"/>
      <autoFilter ref="A1:U898" xr:uid="{00000000-0000-0000-0000-000000000000}"/>
    </customSheetView>
    <customSheetView guid="{20E0D422-172E-440B-AE45-9019330DBB0E}" scale="80" showAutoFilter="1">
      <pane ySplit="1" topLeftCell="A513" activePane="bottomLeft" state="frozen"/>
      <selection pane="bottomLeft" activeCell="A539" sqref="A539"/>
      <pageMargins left="0.7" right="0.7" top="0.75" bottom="0.75" header="0.3" footer="0.3"/>
      <pageSetup paperSize="9" orientation="portrait" r:id="rId2"/>
      <autoFilter ref="A1:U898" xr:uid="{00000000-0000-0000-0000-000000000000}"/>
    </customSheetView>
    <customSheetView guid="{8473C790-8521-4A75-B221-BD61411A1DBA}" scale="80" showAutoFilter="1">
      <pane ySplit="1" topLeftCell="A2" activePane="bottomLeft" state="frozen"/>
      <selection pane="bottomLeft" activeCell="T15" sqref="T15"/>
      <pageMargins left="0.7" right="0.7" top="0.75" bottom="0.75" header="0.3" footer="0.3"/>
      <pageSetup paperSize="9" orientation="portrait" r:id="rId3"/>
      <autoFilter ref="A1:U896" xr:uid="{00000000-0000-0000-0000-000000000000}"/>
    </customSheetView>
    <customSheetView guid="{6F0D0C0E-D4A7-4E8A-8B24-342BA835C688}" scale="80" showAutoFilter="1" topLeftCell="F1">
      <pane ySplit="1" topLeftCell="A864" activePane="bottomLeft" state="frozen"/>
      <selection pane="bottomLeft" activeCell="H891" sqref="H891"/>
      <pageMargins left="0.7" right="0.7" top="0.75" bottom="0.75" header="0.3" footer="0.3"/>
      <pageSetup paperSize="9" orientation="portrait" r:id="rId4"/>
      <autoFilter ref="A1:U898" xr:uid="{00000000-0000-0000-0000-000000000000}"/>
    </customSheetView>
    <customSheetView guid="{CAE4D555-53E6-45BD-934C-8250B0922F25}" scale="80" showAutoFilter="1" topLeftCell="I1">
      <pane ySplit="1" topLeftCell="A2" activePane="bottomLeft" state="frozen"/>
      <selection pane="bottomLeft" activeCell="I39" sqref="I39"/>
      <pageMargins left="0.7" right="0.7" top="0.75" bottom="0.75" header="0.3" footer="0.3"/>
      <pageSetup paperSize="9" orientation="portrait" r:id="rId5"/>
      <autoFilter ref="A1:U898" xr:uid="{00000000-0000-0000-0000-000000000000}"/>
    </customSheetView>
  </customSheetViews>
  <conditionalFormatting sqref="E864:E888">
    <cfRule type="duplicateValues" dxfId="0" priority="3"/>
  </conditionalFormatting>
  <conditionalFormatting sqref="M882:M891">
    <cfRule type="expression" priority="2">
      <formula>$M$882</formula>
    </cfRule>
  </conditionalFormatting>
  <conditionalFormatting sqref="M2:M881">
    <cfRule type="expression" priority="1">
      <formula>$M$882</formula>
    </cfRule>
  </conditionalFormatting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48CDE-31E5-4718-BAF7-2056B968367A}">
  <sheetPr codeName="Hoja7"/>
  <dimension ref="A1:AM961"/>
  <sheetViews>
    <sheetView workbookViewId="0">
      <selection activeCell="K24" sqref="K24"/>
    </sheetView>
  </sheetViews>
  <sheetFormatPr baseColWidth="10" defaultRowHeight="15"/>
  <cols>
    <col min="1" max="1" width="9.5703125" style="97" customWidth="1"/>
    <col min="2" max="2" width="9" style="97" customWidth="1"/>
    <col min="3" max="3" width="13.42578125" style="97" customWidth="1"/>
    <col min="4" max="4" width="13.5703125" style="97" customWidth="1"/>
    <col min="5" max="6" width="13.42578125" style="97" customWidth="1"/>
    <col min="7" max="7" width="8" style="106" customWidth="1"/>
    <col min="8" max="8" width="6.7109375" style="97" customWidth="1"/>
    <col min="9" max="9" width="16" style="97" customWidth="1"/>
    <col min="10" max="10" width="13.7109375" style="97" customWidth="1"/>
    <col min="11" max="11" width="13.28515625" style="97" customWidth="1"/>
    <col min="12" max="12" width="7.5703125" style="97" customWidth="1"/>
    <col min="13" max="13" width="8.5703125" style="97" customWidth="1"/>
    <col min="14" max="14" width="9.140625" style="97" customWidth="1"/>
    <col min="15" max="15" width="0" style="97" hidden="1" customWidth="1"/>
    <col min="16" max="16" width="4.28515625" style="97" customWidth="1"/>
    <col min="17" max="17" width="13.28515625" style="97" customWidth="1"/>
    <col min="18" max="18" width="13.42578125" style="97" customWidth="1"/>
    <col min="19" max="19" width="17.140625" style="97" customWidth="1"/>
    <col min="20" max="20" width="13.42578125" style="97" customWidth="1"/>
    <col min="21" max="21" width="7.85546875" style="97" customWidth="1"/>
    <col min="22" max="22" width="8.42578125" style="97" customWidth="1"/>
    <col min="23" max="23" width="10.85546875" style="97" customWidth="1"/>
    <col min="24" max="24" width="11.5703125" style="97" customWidth="1"/>
    <col min="25" max="25" width="12.140625" style="97" customWidth="1"/>
    <col min="26" max="39" width="8.140625" style="97" customWidth="1"/>
    <col min="40" max="16384" width="11.42578125" style="97"/>
  </cols>
  <sheetData>
    <row r="1" spans="1:39" ht="63" customHeight="1">
      <c r="K1" s="98" t="s">
        <v>2342</v>
      </c>
      <c r="L1"/>
      <c r="M1"/>
      <c r="N1"/>
    </row>
    <row r="2" spans="1:39" ht="25.5" customHeight="1"/>
    <row r="3" spans="1:39" ht="25.5" customHeight="1">
      <c r="A3" s="99" t="s">
        <v>2343</v>
      </c>
      <c r="B3" s="99" t="s">
        <v>2343</v>
      </c>
      <c r="C3" s="99" t="s">
        <v>2343</v>
      </c>
      <c r="D3" s="99" t="s">
        <v>2343</v>
      </c>
      <c r="E3" s="99" t="s">
        <v>2343</v>
      </c>
      <c r="F3" s="99" t="s">
        <v>2343</v>
      </c>
      <c r="G3" s="107" t="s">
        <v>2343</v>
      </c>
      <c r="H3" s="99" t="s">
        <v>2343</v>
      </c>
      <c r="I3" s="99" t="s">
        <v>2343</v>
      </c>
      <c r="J3" s="99" t="s">
        <v>2343</v>
      </c>
      <c r="K3" s="99" t="s">
        <v>2343</v>
      </c>
      <c r="L3"/>
      <c r="M3" s="99" t="s">
        <v>2343</v>
      </c>
      <c r="N3"/>
      <c r="P3" s="99" t="s">
        <v>2343</v>
      </c>
      <c r="Q3"/>
      <c r="R3" s="99" t="s">
        <v>2343</v>
      </c>
      <c r="S3" s="99" t="s">
        <v>2343</v>
      </c>
      <c r="T3" s="99" t="s">
        <v>2343</v>
      </c>
      <c r="U3" s="99" t="s">
        <v>2343</v>
      </c>
      <c r="V3" s="99" t="s">
        <v>2343</v>
      </c>
      <c r="W3" s="100" t="s">
        <v>2343</v>
      </c>
      <c r="X3"/>
      <c r="Y3"/>
      <c r="Z3" s="101" t="s">
        <v>2344</v>
      </c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ht="25.5" customHeight="1">
      <c r="A4" s="102" t="s">
        <v>2345</v>
      </c>
      <c r="B4" s="102" t="s">
        <v>2346</v>
      </c>
      <c r="C4" s="102" t="s">
        <v>2347</v>
      </c>
      <c r="D4" s="102" t="s">
        <v>2348</v>
      </c>
      <c r="E4" s="102" t="s">
        <v>164</v>
      </c>
      <c r="F4" s="102" t="s">
        <v>165</v>
      </c>
      <c r="G4" s="108" t="s">
        <v>166</v>
      </c>
      <c r="H4" s="102" t="s">
        <v>2349</v>
      </c>
      <c r="I4" s="102" t="s">
        <v>167</v>
      </c>
      <c r="J4" s="102" t="s">
        <v>168</v>
      </c>
      <c r="K4" s="102" t="s">
        <v>171</v>
      </c>
      <c r="L4"/>
      <c r="M4" s="102" t="s">
        <v>2350</v>
      </c>
      <c r="N4"/>
      <c r="P4" s="102" t="s">
        <v>2351</v>
      </c>
      <c r="Q4"/>
      <c r="R4" s="102" t="s">
        <v>2352</v>
      </c>
      <c r="S4" s="102" t="s">
        <v>2353</v>
      </c>
      <c r="T4" s="102" t="s">
        <v>2354</v>
      </c>
      <c r="U4" s="102" t="s">
        <v>2355</v>
      </c>
      <c r="V4" s="102" t="s">
        <v>2356</v>
      </c>
      <c r="W4" s="103" t="s">
        <v>2357</v>
      </c>
      <c r="X4"/>
      <c r="Y4"/>
      <c r="Z4" s="101" t="s">
        <v>2358</v>
      </c>
      <c r="AA4"/>
      <c r="AB4" s="101" t="s">
        <v>2359</v>
      </c>
      <c r="AC4"/>
      <c r="AD4" s="101" t="s">
        <v>2360</v>
      </c>
      <c r="AE4"/>
      <c r="AF4" s="101" t="s">
        <v>2361</v>
      </c>
      <c r="AG4"/>
      <c r="AH4" s="101" t="s">
        <v>2362</v>
      </c>
      <c r="AI4"/>
      <c r="AJ4" s="101" t="s">
        <v>2363</v>
      </c>
      <c r="AK4"/>
      <c r="AL4" s="101" t="s">
        <v>2364</v>
      </c>
      <c r="AM4"/>
    </row>
    <row r="5" spans="1:39" ht="18">
      <c r="A5" s="104" t="s">
        <v>2365</v>
      </c>
      <c r="B5" s="104" t="s">
        <v>2366</v>
      </c>
      <c r="C5" s="104" t="s">
        <v>180</v>
      </c>
      <c r="D5" s="104" t="s">
        <v>180</v>
      </c>
      <c r="E5" s="104" t="s">
        <v>201</v>
      </c>
      <c r="F5" s="104" t="s">
        <v>782</v>
      </c>
      <c r="G5" s="109" t="s">
        <v>783</v>
      </c>
      <c r="H5" s="104" t="s">
        <v>2367</v>
      </c>
      <c r="I5" s="105" t="s">
        <v>782</v>
      </c>
      <c r="J5" s="104" t="s">
        <v>2368</v>
      </c>
      <c r="K5" s="104">
        <v>10</v>
      </c>
      <c r="L5"/>
      <c r="M5" s="104">
        <v>10</v>
      </c>
      <c r="N5"/>
      <c r="P5" s="104">
        <v>0</v>
      </c>
      <c r="Q5"/>
      <c r="R5" s="104">
        <v>10</v>
      </c>
      <c r="S5" s="104">
        <v>0</v>
      </c>
      <c r="T5" s="104">
        <v>0</v>
      </c>
      <c r="U5" s="104">
        <v>1</v>
      </c>
      <c r="V5" s="104">
        <v>3</v>
      </c>
      <c r="W5" s="104">
        <v>0</v>
      </c>
      <c r="X5" s="104">
        <v>3</v>
      </c>
      <c r="Y5" s="104">
        <v>0</v>
      </c>
      <c r="Z5" s="104">
        <v>1</v>
      </c>
      <c r="AA5" s="104">
        <v>0</v>
      </c>
      <c r="AB5" s="104">
        <v>3</v>
      </c>
      <c r="AC5" s="104">
        <v>2</v>
      </c>
      <c r="AD5" s="104">
        <v>0</v>
      </c>
      <c r="AE5" s="104">
        <v>4</v>
      </c>
      <c r="AF5" s="104">
        <v>0</v>
      </c>
      <c r="AG5" s="104">
        <v>0</v>
      </c>
      <c r="AH5" s="104">
        <v>0</v>
      </c>
      <c r="AI5" s="104">
        <v>0</v>
      </c>
      <c r="AJ5" s="104">
        <v>0</v>
      </c>
      <c r="AK5" s="104">
        <v>0</v>
      </c>
      <c r="AL5" s="104">
        <v>0</v>
      </c>
      <c r="AM5" s="104">
        <v>0</v>
      </c>
    </row>
    <row r="6" spans="1:39" ht="18">
      <c r="A6" s="104" t="s">
        <v>2365</v>
      </c>
      <c r="B6" s="104" t="s">
        <v>2366</v>
      </c>
      <c r="C6" s="104" t="s">
        <v>180</v>
      </c>
      <c r="D6" s="104" t="s">
        <v>180</v>
      </c>
      <c r="E6" s="104" t="s">
        <v>201</v>
      </c>
      <c r="F6" s="104" t="s">
        <v>723</v>
      </c>
      <c r="G6" s="109" t="s">
        <v>724</v>
      </c>
      <c r="H6" s="104" t="s">
        <v>2367</v>
      </c>
      <c r="I6" s="105" t="s">
        <v>725</v>
      </c>
      <c r="J6" s="104" t="s">
        <v>2368</v>
      </c>
      <c r="K6" s="104">
        <v>7</v>
      </c>
      <c r="L6"/>
      <c r="M6" s="104">
        <v>7</v>
      </c>
      <c r="N6"/>
      <c r="P6" s="104">
        <v>0</v>
      </c>
      <c r="Q6"/>
      <c r="R6" s="104">
        <v>7</v>
      </c>
      <c r="S6" s="104">
        <v>0</v>
      </c>
      <c r="T6" s="104">
        <v>0</v>
      </c>
      <c r="U6" s="104">
        <v>3</v>
      </c>
      <c r="V6" s="104">
        <v>3</v>
      </c>
      <c r="W6" s="104">
        <v>0</v>
      </c>
      <c r="X6" s="104">
        <v>2</v>
      </c>
      <c r="Y6" s="104">
        <v>0</v>
      </c>
      <c r="Z6" s="104">
        <v>0</v>
      </c>
      <c r="AA6" s="104">
        <v>0</v>
      </c>
      <c r="AB6" s="104">
        <v>0</v>
      </c>
      <c r="AC6" s="104">
        <v>0</v>
      </c>
      <c r="AD6" s="104">
        <v>0</v>
      </c>
      <c r="AE6" s="104">
        <v>0</v>
      </c>
      <c r="AF6" s="104">
        <v>3</v>
      </c>
      <c r="AG6" s="104">
        <v>2</v>
      </c>
      <c r="AH6" s="104">
        <v>0</v>
      </c>
      <c r="AI6" s="104">
        <v>1</v>
      </c>
      <c r="AJ6" s="104">
        <v>0</v>
      </c>
      <c r="AK6" s="104">
        <v>1</v>
      </c>
      <c r="AL6" s="104">
        <v>0</v>
      </c>
      <c r="AM6" s="104">
        <v>0</v>
      </c>
    </row>
    <row r="7" spans="1:39" ht="18">
      <c r="A7" s="104" t="s">
        <v>2365</v>
      </c>
      <c r="B7" s="104" t="s">
        <v>2366</v>
      </c>
      <c r="C7" s="104" t="s">
        <v>180</v>
      </c>
      <c r="D7" s="104" t="s">
        <v>180</v>
      </c>
      <c r="E7" s="104" t="s">
        <v>201</v>
      </c>
      <c r="F7" s="104" t="s">
        <v>260</v>
      </c>
      <c r="G7" s="109" t="s">
        <v>714</v>
      </c>
      <c r="H7" s="104" t="s">
        <v>2367</v>
      </c>
      <c r="I7" s="105" t="s">
        <v>260</v>
      </c>
      <c r="J7" s="104" t="s">
        <v>2368</v>
      </c>
      <c r="K7" s="104">
        <v>9</v>
      </c>
      <c r="L7"/>
      <c r="M7" s="104">
        <v>9</v>
      </c>
      <c r="N7"/>
      <c r="P7" s="104">
        <v>0</v>
      </c>
      <c r="Q7"/>
      <c r="R7" s="104">
        <v>9</v>
      </c>
      <c r="S7" s="104">
        <v>0</v>
      </c>
      <c r="T7" s="104">
        <v>0</v>
      </c>
      <c r="U7" s="104">
        <v>1</v>
      </c>
      <c r="V7" s="104">
        <v>2</v>
      </c>
      <c r="W7" s="104">
        <v>0</v>
      </c>
      <c r="X7" s="104">
        <v>2</v>
      </c>
      <c r="Y7" s="104">
        <v>0</v>
      </c>
      <c r="Z7" s="104">
        <v>0</v>
      </c>
      <c r="AA7" s="104">
        <v>0</v>
      </c>
      <c r="AB7" s="104">
        <v>3</v>
      </c>
      <c r="AC7" s="104">
        <v>1</v>
      </c>
      <c r="AD7" s="104">
        <v>2</v>
      </c>
      <c r="AE7" s="104">
        <v>3</v>
      </c>
      <c r="AF7" s="104">
        <v>0</v>
      </c>
      <c r="AG7" s="104">
        <v>0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0</v>
      </c>
    </row>
    <row r="8" spans="1:39" ht="18">
      <c r="A8" s="104" t="s">
        <v>2365</v>
      </c>
      <c r="B8" s="104" t="s">
        <v>2366</v>
      </c>
      <c r="C8" s="104" t="s">
        <v>180</v>
      </c>
      <c r="D8" s="104" t="s">
        <v>180</v>
      </c>
      <c r="E8" s="104" t="s">
        <v>201</v>
      </c>
      <c r="F8" s="104" t="s">
        <v>685</v>
      </c>
      <c r="G8" s="109" t="s">
        <v>686</v>
      </c>
      <c r="H8" s="104" t="s">
        <v>2367</v>
      </c>
      <c r="I8" s="105" t="s">
        <v>685</v>
      </c>
      <c r="J8" s="104" t="s">
        <v>2368</v>
      </c>
      <c r="K8" s="104">
        <v>8</v>
      </c>
      <c r="L8"/>
      <c r="M8" s="104">
        <v>8</v>
      </c>
      <c r="N8"/>
      <c r="P8" s="104">
        <v>0</v>
      </c>
      <c r="Q8"/>
      <c r="R8" s="104">
        <v>8</v>
      </c>
      <c r="S8" s="104">
        <v>0</v>
      </c>
      <c r="T8" s="104">
        <v>0</v>
      </c>
      <c r="U8" s="104">
        <v>1</v>
      </c>
      <c r="V8" s="104">
        <v>2</v>
      </c>
      <c r="W8" s="104">
        <v>0</v>
      </c>
      <c r="X8" s="104">
        <v>2</v>
      </c>
      <c r="Y8" s="104">
        <v>0</v>
      </c>
      <c r="Z8" s="104">
        <v>0</v>
      </c>
      <c r="AA8" s="104">
        <v>0</v>
      </c>
      <c r="AB8" s="104">
        <v>1</v>
      </c>
      <c r="AC8" s="104">
        <v>1</v>
      </c>
      <c r="AD8" s="104">
        <v>4</v>
      </c>
      <c r="AE8" s="104">
        <v>2</v>
      </c>
      <c r="AF8" s="104">
        <v>0</v>
      </c>
      <c r="AG8" s="104">
        <v>0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4">
        <v>0</v>
      </c>
    </row>
    <row r="9" spans="1:39" ht="18">
      <c r="A9" s="104" t="s">
        <v>2365</v>
      </c>
      <c r="B9" s="104" t="s">
        <v>2366</v>
      </c>
      <c r="C9" s="104" t="s">
        <v>180</v>
      </c>
      <c r="D9" s="104" t="s">
        <v>180</v>
      </c>
      <c r="E9" s="104" t="s">
        <v>201</v>
      </c>
      <c r="F9" s="104" t="s">
        <v>690</v>
      </c>
      <c r="G9" s="109" t="s">
        <v>691</v>
      </c>
      <c r="H9" s="104" t="s">
        <v>2367</v>
      </c>
      <c r="I9" s="105" t="s">
        <v>692</v>
      </c>
      <c r="J9" s="104" t="s">
        <v>2368</v>
      </c>
      <c r="K9" s="104">
        <v>5</v>
      </c>
      <c r="L9"/>
      <c r="M9" s="104">
        <v>5</v>
      </c>
      <c r="N9"/>
      <c r="P9" s="104">
        <v>0</v>
      </c>
      <c r="Q9"/>
      <c r="R9" s="104">
        <v>5</v>
      </c>
      <c r="S9" s="104">
        <v>0</v>
      </c>
      <c r="T9" s="104">
        <v>0</v>
      </c>
      <c r="U9" s="104">
        <v>3</v>
      </c>
      <c r="V9" s="104">
        <v>3</v>
      </c>
      <c r="W9" s="104">
        <v>0</v>
      </c>
      <c r="X9" s="104">
        <v>3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v>0</v>
      </c>
      <c r="AE9" s="104">
        <v>0</v>
      </c>
      <c r="AF9" s="104">
        <v>1</v>
      </c>
      <c r="AG9" s="104">
        <v>0</v>
      </c>
      <c r="AH9" s="104">
        <v>3</v>
      </c>
      <c r="AI9" s="104">
        <v>0</v>
      </c>
      <c r="AJ9" s="104">
        <v>1</v>
      </c>
      <c r="AK9" s="104">
        <v>0</v>
      </c>
      <c r="AL9" s="104">
        <v>0</v>
      </c>
      <c r="AM9" s="104">
        <v>0</v>
      </c>
    </row>
    <row r="10" spans="1:39" ht="18">
      <c r="A10" s="104" t="s">
        <v>2365</v>
      </c>
      <c r="B10" s="104" t="s">
        <v>2366</v>
      </c>
      <c r="C10" s="104" t="s">
        <v>180</v>
      </c>
      <c r="D10" s="104" t="s">
        <v>180</v>
      </c>
      <c r="E10" s="104" t="s">
        <v>201</v>
      </c>
      <c r="F10" s="104" t="s">
        <v>214</v>
      </c>
      <c r="G10" s="109" t="s">
        <v>788</v>
      </c>
      <c r="H10" s="104" t="s">
        <v>2367</v>
      </c>
      <c r="I10" s="105" t="s">
        <v>214</v>
      </c>
      <c r="J10" s="104" t="s">
        <v>2368</v>
      </c>
      <c r="K10" s="104">
        <v>8</v>
      </c>
      <c r="L10"/>
      <c r="M10" s="104">
        <v>8</v>
      </c>
      <c r="N10"/>
      <c r="P10" s="104">
        <v>0</v>
      </c>
      <c r="Q10"/>
      <c r="R10" s="104">
        <v>8</v>
      </c>
      <c r="S10" s="104">
        <v>0</v>
      </c>
      <c r="T10" s="104">
        <v>0</v>
      </c>
      <c r="U10" s="104">
        <v>1</v>
      </c>
      <c r="V10" s="104">
        <v>2</v>
      </c>
      <c r="W10" s="104">
        <v>0</v>
      </c>
      <c r="X10" s="104">
        <v>2</v>
      </c>
      <c r="Y10" s="104">
        <v>0</v>
      </c>
      <c r="Z10" s="104">
        <v>0</v>
      </c>
      <c r="AA10" s="104">
        <v>0</v>
      </c>
      <c r="AB10" s="104">
        <v>0</v>
      </c>
      <c r="AC10" s="104">
        <v>1</v>
      </c>
      <c r="AD10" s="104">
        <v>1</v>
      </c>
      <c r="AE10" s="104">
        <v>6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</row>
    <row r="11" spans="1:39" ht="18">
      <c r="A11" s="104" t="s">
        <v>2365</v>
      </c>
      <c r="B11" s="104" t="s">
        <v>2366</v>
      </c>
      <c r="C11" s="104" t="s">
        <v>180</v>
      </c>
      <c r="D11" s="104" t="s">
        <v>180</v>
      </c>
      <c r="E11" s="104" t="s">
        <v>201</v>
      </c>
      <c r="F11" s="104" t="s">
        <v>765</v>
      </c>
      <c r="G11" s="109" t="s">
        <v>766</v>
      </c>
      <c r="H11" s="104" t="s">
        <v>2367</v>
      </c>
      <c r="I11" s="105" t="s">
        <v>767</v>
      </c>
      <c r="J11" s="104" t="s">
        <v>2368</v>
      </c>
      <c r="K11" s="104">
        <v>11</v>
      </c>
      <c r="L11"/>
      <c r="M11" s="104">
        <v>11</v>
      </c>
      <c r="N11"/>
      <c r="P11" s="104">
        <v>0</v>
      </c>
      <c r="Q11"/>
      <c r="R11" s="104">
        <v>11</v>
      </c>
      <c r="S11" s="104">
        <v>0</v>
      </c>
      <c r="T11" s="104">
        <v>0</v>
      </c>
      <c r="U11" s="104">
        <v>1</v>
      </c>
      <c r="V11" s="104">
        <v>3</v>
      </c>
      <c r="W11" s="104">
        <v>0</v>
      </c>
      <c r="X11" s="104">
        <v>3</v>
      </c>
      <c r="Y11" s="104">
        <v>0</v>
      </c>
      <c r="Z11" s="104">
        <v>3</v>
      </c>
      <c r="AA11" s="104">
        <v>1</v>
      </c>
      <c r="AB11" s="104">
        <v>3</v>
      </c>
      <c r="AC11" s="104">
        <v>1</v>
      </c>
      <c r="AD11" s="104">
        <v>2</v>
      </c>
      <c r="AE11" s="104">
        <v>1</v>
      </c>
      <c r="AF11" s="104">
        <v>0</v>
      </c>
      <c r="AG11" s="104">
        <v>0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4">
        <v>0</v>
      </c>
    </row>
    <row r="12" spans="1:39" ht="18">
      <c r="A12" s="104" t="s">
        <v>2365</v>
      </c>
      <c r="B12" s="104" t="s">
        <v>2366</v>
      </c>
      <c r="C12" s="104" t="s">
        <v>180</v>
      </c>
      <c r="D12" s="104" t="s">
        <v>180</v>
      </c>
      <c r="E12" s="104" t="s">
        <v>201</v>
      </c>
      <c r="F12" s="104" t="s">
        <v>265</v>
      </c>
      <c r="G12" s="109" t="s">
        <v>733</v>
      </c>
      <c r="H12" s="104" t="s">
        <v>2367</v>
      </c>
      <c r="I12" s="105" t="s">
        <v>734</v>
      </c>
      <c r="J12" s="104" t="s">
        <v>2368</v>
      </c>
      <c r="K12" s="104">
        <v>3</v>
      </c>
      <c r="L12"/>
      <c r="M12" s="104">
        <v>3</v>
      </c>
      <c r="N12"/>
      <c r="P12" s="104">
        <v>0</v>
      </c>
      <c r="Q12"/>
      <c r="R12" s="104">
        <v>3</v>
      </c>
      <c r="S12" s="104">
        <v>0</v>
      </c>
      <c r="T12" s="104">
        <v>0</v>
      </c>
      <c r="U12" s="104">
        <v>2</v>
      </c>
      <c r="V12" s="104">
        <v>2</v>
      </c>
      <c r="W12" s="104">
        <v>0</v>
      </c>
      <c r="X12" s="104">
        <v>2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104">
        <v>3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</row>
    <row r="13" spans="1:39" ht="18">
      <c r="A13" s="104" t="s">
        <v>2365</v>
      </c>
      <c r="B13" s="104" t="s">
        <v>2366</v>
      </c>
      <c r="C13" s="104" t="s">
        <v>180</v>
      </c>
      <c r="D13" s="104" t="s">
        <v>180</v>
      </c>
      <c r="E13" s="104" t="s">
        <v>201</v>
      </c>
      <c r="F13" s="104" t="s">
        <v>784</v>
      </c>
      <c r="G13" s="109" t="s">
        <v>785</v>
      </c>
      <c r="H13" s="104" t="s">
        <v>2367</v>
      </c>
      <c r="I13" s="105" t="s">
        <v>786</v>
      </c>
      <c r="J13" s="104" t="s">
        <v>2368</v>
      </c>
      <c r="K13" s="104">
        <v>10</v>
      </c>
      <c r="L13"/>
      <c r="M13" s="104">
        <v>10</v>
      </c>
      <c r="N13"/>
      <c r="P13" s="104">
        <v>0</v>
      </c>
      <c r="Q13"/>
      <c r="R13" s="104">
        <v>10</v>
      </c>
      <c r="S13" s="104">
        <v>0</v>
      </c>
      <c r="T13" s="104">
        <v>0</v>
      </c>
      <c r="U13" s="104">
        <v>1</v>
      </c>
      <c r="V13" s="104">
        <v>3</v>
      </c>
      <c r="W13" s="104">
        <v>0</v>
      </c>
      <c r="X13" s="104">
        <v>3</v>
      </c>
      <c r="Y13" s="104">
        <v>0</v>
      </c>
      <c r="Z13" s="104">
        <v>2</v>
      </c>
      <c r="AA13" s="104">
        <v>0</v>
      </c>
      <c r="AB13" s="104">
        <v>4</v>
      </c>
      <c r="AC13" s="104">
        <v>2</v>
      </c>
      <c r="AD13" s="104">
        <v>1</v>
      </c>
      <c r="AE13" s="104">
        <v>1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</row>
    <row r="14" spans="1:39" ht="18">
      <c r="A14" s="104" t="s">
        <v>2365</v>
      </c>
      <c r="B14" s="104" t="s">
        <v>2366</v>
      </c>
      <c r="C14" s="104" t="s">
        <v>180</v>
      </c>
      <c r="D14" s="104" t="s">
        <v>180</v>
      </c>
      <c r="E14" s="104" t="s">
        <v>201</v>
      </c>
      <c r="F14" s="104" t="s">
        <v>224</v>
      </c>
      <c r="G14" s="109" t="s">
        <v>746</v>
      </c>
      <c r="H14" s="104" t="s">
        <v>2367</v>
      </c>
      <c r="I14" s="105" t="s">
        <v>747</v>
      </c>
      <c r="J14" s="104" t="s">
        <v>2368</v>
      </c>
      <c r="K14" s="104">
        <v>5</v>
      </c>
      <c r="L14"/>
      <c r="M14" s="104">
        <v>5</v>
      </c>
      <c r="N14"/>
      <c r="P14" s="104">
        <v>0</v>
      </c>
      <c r="Q14"/>
      <c r="R14" s="104">
        <v>5</v>
      </c>
      <c r="S14" s="104">
        <v>0</v>
      </c>
      <c r="T14" s="104">
        <v>0</v>
      </c>
      <c r="U14" s="104">
        <v>1</v>
      </c>
      <c r="V14" s="104">
        <v>3</v>
      </c>
      <c r="W14" s="104">
        <v>0</v>
      </c>
      <c r="X14" s="104">
        <v>3</v>
      </c>
      <c r="Y14" s="104">
        <v>0</v>
      </c>
      <c r="Z14" s="104">
        <v>0</v>
      </c>
      <c r="AA14" s="104">
        <v>2</v>
      </c>
      <c r="AB14" s="104">
        <v>1</v>
      </c>
      <c r="AC14" s="104">
        <v>0</v>
      </c>
      <c r="AD14" s="104">
        <v>2</v>
      </c>
      <c r="AE14" s="104">
        <v>0</v>
      </c>
      <c r="AF14" s="104">
        <v>0</v>
      </c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</row>
    <row r="15" spans="1:39" ht="18">
      <c r="A15" s="104" t="s">
        <v>2365</v>
      </c>
      <c r="B15" s="104" t="s">
        <v>2366</v>
      </c>
      <c r="C15" s="104" t="s">
        <v>180</v>
      </c>
      <c r="D15" s="104" t="s">
        <v>180</v>
      </c>
      <c r="E15" s="104" t="s">
        <v>201</v>
      </c>
      <c r="F15" s="104" t="s">
        <v>263</v>
      </c>
      <c r="G15" s="109" t="s">
        <v>787</v>
      </c>
      <c r="H15" s="104" t="s">
        <v>2367</v>
      </c>
      <c r="I15" s="105" t="s">
        <v>263</v>
      </c>
      <c r="J15" s="104" t="s">
        <v>2368</v>
      </c>
      <c r="K15" s="104">
        <v>10</v>
      </c>
      <c r="L15"/>
      <c r="M15" s="104">
        <v>10</v>
      </c>
      <c r="N15"/>
      <c r="P15" s="104">
        <v>0</v>
      </c>
      <c r="Q15"/>
      <c r="R15" s="104">
        <v>10</v>
      </c>
      <c r="S15" s="104">
        <v>0</v>
      </c>
      <c r="T15" s="104">
        <v>0</v>
      </c>
      <c r="U15" s="104">
        <v>1</v>
      </c>
      <c r="V15" s="104">
        <v>3</v>
      </c>
      <c r="W15" s="104">
        <v>0</v>
      </c>
      <c r="X15" s="104">
        <v>3</v>
      </c>
      <c r="Y15" s="104">
        <v>0</v>
      </c>
      <c r="Z15" s="104">
        <v>1</v>
      </c>
      <c r="AA15" s="104">
        <v>1</v>
      </c>
      <c r="AB15" s="104">
        <v>1</v>
      </c>
      <c r="AC15" s="104">
        <v>3</v>
      </c>
      <c r="AD15" s="104">
        <v>1</v>
      </c>
      <c r="AE15" s="104">
        <v>3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4">
        <v>0</v>
      </c>
    </row>
    <row r="16" spans="1:39" ht="18">
      <c r="A16" s="104" t="s">
        <v>2365</v>
      </c>
      <c r="B16" s="104" t="s">
        <v>2366</v>
      </c>
      <c r="C16" s="104" t="s">
        <v>180</v>
      </c>
      <c r="D16" s="104" t="s">
        <v>180</v>
      </c>
      <c r="E16" s="104" t="s">
        <v>201</v>
      </c>
      <c r="F16" s="104" t="s">
        <v>688</v>
      </c>
      <c r="G16" s="109" t="s">
        <v>689</v>
      </c>
      <c r="H16" s="104" t="s">
        <v>2367</v>
      </c>
      <c r="I16" s="105" t="s">
        <v>688</v>
      </c>
      <c r="J16" s="104" t="s">
        <v>2368</v>
      </c>
      <c r="K16" s="104">
        <v>10</v>
      </c>
      <c r="L16"/>
      <c r="M16" s="104">
        <v>10</v>
      </c>
      <c r="N16"/>
      <c r="P16" s="104">
        <v>0</v>
      </c>
      <c r="Q16"/>
      <c r="R16" s="104">
        <v>10</v>
      </c>
      <c r="S16" s="104">
        <v>0</v>
      </c>
      <c r="T16" s="104">
        <v>0</v>
      </c>
      <c r="U16" s="104">
        <v>1</v>
      </c>
      <c r="V16" s="104">
        <v>3</v>
      </c>
      <c r="W16" s="104">
        <v>0</v>
      </c>
      <c r="X16" s="104">
        <v>3</v>
      </c>
      <c r="Y16" s="104">
        <v>0</v>
      </c>
      <c r="Z16" s="104">
        <v>1</v>
      </c>
      <c r="AA16" s="104">
        <v>1</v>
      </c>
      <c r="AB16" s="104">
        <v>3</v>
      </c>
      <c r="AC16" s="104">
        <v>0</v>
      </c>
      <c r="AD16" s="104">
        <v>3</v>
      </c>
      <c r="AE16" s="104">
        <v>2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4">
        <v>0</v>
      </c>
    </row>
    <row r="17" spans="1:39" ht="18">
      <c r="A17" s="104" t="s">
        <v>2365</v>
      </c>
      <c r="B17" s="104" t="s">
        <v>2366</v>
      </c>
      <c r="C17" s="104" t="s">
        <v>180</v>
      </c>
      <c r="D17" s="104" t="s">
        <v>180</v>
      </c>
      <c r="E17" s="104" t="s">
        <v>201</v>
      </c>
      <c r="F17" s="104" t="s">
        <v>257</v>
      </c>
      <c r="G17" s="109" t="s">
        <v>704</v>
      </c>
      <c r="H17" s="104" t="s">
        <v>2367</v>
      </c>
      <c r="I17" s="105" t="s">
        <v>705</v>
      </c>
      <c r="J17" s="104" t="s">
        <v>2368</v>
      </c>
      <c r="K17" s="104">
        <v>7</v>
      </c>
      <c r="L17"/>
      <c r="M17" s="104">
        <v>7</v>
      </c>
      <c r="N17"/>
      <c r="P17" s="104">
        <v>0</v>
      </c>
      <c r="Q17"/>
      <c r="R17" s="104">
        <v>7</v>
      </c>
      <c r="S17" s="104">
        <v>0</v>
      </c>
      <c r="T17" s="104">
        <v>0</v>
      </c>
      <c r="U17" s="104">
        <v>1</v>
      </c>
      <c r="V17" s="104">
        <v>2</v>
      </c>
      <c r="W17" s="104">
        <v>0</v>
      </c>
      <c r="X17" s="104">
        <v>2</v>
      </c>
      <c r="Y17" s="104">
        <v>0</v>
      </c>
      <c r="Z17" s="104">
        <v>0</v>
      </c>
      <c r="AA17" s="104">
        <v>0</v>
      </c>
      <c r="AB17" s="104">
        <v>3</v>
      </c>
      <c r="AC17" s="104">
        <v>1</v>
      </c>
      <c r="AD17" s="104">
        <v>0</v>
      </c>
      <c r="AE17" s="104">
        <v>3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</row>
    <row r="18" spans="1:39" ht="18">
      <c r="A18" s="104" t="s">
        <v>2365</v>
      </c>
      <c r="B18" s="104" t="s">
        <v>2366</v>
      </c>
      <c r="C18" s="104" t="s">
        <v>180</v>
      </c>
      <c r="D18" s="104" t="s">
        <v>180</v>
      </c>
      <c r="E18" s="104" t="s">
        <v>201</v>
      </c>
      <c r="F18" s="104" t="s">
        <v>688</v>
      </c>
      <c r="G18" s="109" t="s">
        <v>794</v>
      </c>
      <c r="H18" s="104" t="s">
        <v>2367</v>
      </c>
      <c r="I18" s="105" t="s">
        <v>795</v>
      </c>
      <c r="J18" s="104" t="s">
        <v>2368</v>
      </c>
      <c r="K18" s="104">
        <v>4</v>
      </c>
      <c r="L18"/>
      <c r="M18" s="104">
        <v>4</v>
      </c>
      <c r="N18"/>
      <c r="P18" s="104">
        <v>0</v>
      </c>
      <c r="Q18"/>
      <c r="R18" s="104">
        <v>4</v>
      </c>
      <c r="S18" s="104">
        <v>0</v>
      </c>
      <c r="T18" s="104">
        <v>0</v>
      </c>
      <c r="U18" s="104">
        <v>3</v>
      </c>
      <c r="V18" s="104">
        <v>3</v>
      </c>
      <c r="W18" s="104">
        <v>0</v>
      </c>
      <c r="X18" s="104">
        <v>3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1</v>
      </c>
      <c r="AG18" s="104">
        <v>0</v>
      </c>
      <c r="AH18" s="104">
        <v>0</v>
      </c>
      <c r="AI18" s="104">
        <v>2</v>
      </c>
      <c r="AJ18" s="104">
        <v>0</v>
      </c>
      <c r="AK18" s="104">
        <v>1</v>
      </c>
      <c r="AL18" s="104">
        <v>0</v>
      </c>
      <c r="AM18" s="104">
        <v>0</v>
      </c>
    </row>
    <row r="19" spans="1:39" ht="18">
      <c r="A19" s="104" t="s">
        <v>2365</v>
      </c>
      <c r="B19" s="104" t="s">
        <v>2366</v>
      </c>
      <c r="C19" s="104" t="s">
        <v>180</v>
      </c>
      <c r="D19" s="104" t="s">
        <v>180</v>
      </c>
      <c r="E19" s="104" t="s">
        <v>201</v>
      </c>
      <c r="F19" s="104" t="s">
        <v>690</v>
      </c>
      <c r="G19" s="109" t="s">
        <v>713</v>
      </c>
      <c r="H19" s="104" t="s">
        <v>2367</v>
      </c>
      <c r="I19" s="105" t="s">
        <v>690</v>
      </c>
      <c r="J19" s="104" t="s">
        <v>2368</v>
      </c>
      <c r="K19" s="104">
        <v>7</v>
      </c>
      <c r="L19"/>
      <c r="M19" s="104">
        <v>7</v>
      </c>
      <c r="N19"/>
      <c r="P19" s="104">
        <v>0</v>
      </c>
      <c r="Q19"/>
      <c r="R19" s="104">
        <v>7</v>
      </c>
      <c r="S19" s="104">
        <v>0</v>
      </c>
      <c r="T19" s="104">
        <v>0</v>
      </c>
      <c r="U19" s="104">
        <v>1</v>
      </c>
      <c r="V19" s="104">
        <v>2</v>
      </c>
      <c r="W19" s="104">
        <v>0</v>
      </c>
      <c r="X19" s="104">
        <v>2</v>
      </c>
      <c r="Y19" s="104">
        <v>0</v>
      </c>
      <c r="Z19" s="104">
        <v>0</v>
      </c>
      <c r="AA19" s="104">
        <v>0</v>
      </c>
      <c r="AB19" s="104">
        <v>2</v>
      </c>
      <c r="AC19" s="104">
        <v>1</v>
      </c>
      <c r="AD19" s="104">
        <v>2</v>
      </c>
      <c r="AE19" s="104">
        <v>2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4">
        <v>0</v>
      </c>
    </row>
    <row r="20" spans="1:39" ht="18">
      <c r="A20" s="104" t="s">
        <v>2365</v>
      </c>
      <c r="B20" s="104" t="s">
        <v>2366</v>
      </c>
      <c r="C20" s="104" t="s">
        <v>180</v>
      </c>
      <c r="D20" s="104" t="s">
        <v>180</v>
      </c>
      <c r="E20" s="104" t="s">
        <v>201</v>
      </c>
      <c r="F20" s="104" t="s">
        <v>798</v>
      </c>
      <c r="G20" s="109" t="s">
        <v>800</v>
      </c>
      <c r="H20" s="104" t="s">
        <v>2367</v>
      </c>
      <c r="I20" s="105" t="s">
        <v>798</v>
      </c>
      <c r="J20" s="104" t="s">
        <v>2368</v>
      </c>
      <c r="K20" s="104">
        <v>7</v>
      </c>
      <c r="L20"/>
      <c r="M20" s="104">
        <v>7</v>
      </c>
      <c r="N20"/>
      <c r="P20" s="104">
        <v>0</v>
      </c>
      <c r="Q20"/>
      <c r="R20" s="104">
        <v>7</v>
      </c>
      <c r="S20" s="104">
        <v>0</v>
      </c>
      <c r="T20" s="104">
        <v>0</v>
      </c>
      <c r="U20" s="104">
        <v>1</v>
      </c>
      <c r="V20" s="104">
        <v>3</v>
      </c>
      <c r="W20" s="104">
        <v>0</v>
      </c>
      <c r="X20" s="104">
        <v>3</v>
      </c>
      <c r="Y20" s="104">
        <v>0</v>
      </c>
      <c r="Z20" s="104">
        <v>1</v>
      </c>
      <c r="AA20" s="104">
        <v>0</v>
      </c>
      <c r="AB20" s="104">
        <v>1</v>
      </c>
      <c r="AC20" s="104">
        <v>2</v>
      </c>
      <c r="AD20" s="104">
        <v>1</v>
      </c>
      <c r="AE20" s="104">
        <v>2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</row>
    <row r="21" spans="1:39" ht="18">
      <c r="A21" s="104" t="s">
        <v>2365</v>
      </c>
      <c r="B21" s="104" t="s">
        <v>2366</v>
      </c>
      <c r="C21" s="104" t="s">
        <v>180</v>
      </c>
      <c r="D21" s="104" t="s">
        <v>180</v>
      </c>
      <c r="E21" s="104" t="s">
        <v>201</v>
      </c>
      <c r="F21" s="104" t="s">
        <v>735</v>
      </c>
      <c r="G21" s="109" t="s">
        <v>736</v>
      </c>
      <c r="H21" s="104" t="s">
        <v>2367</v>
      </c>
      <c r="I21" s="105" t="s">
        <v>735</v>
      </c>
      <c r="J21" s="104" t="s">
        <v>2368</v>
      </c>
      <c r="K21" s="104">
        <v>8</v>
      </c>
      <c r="L21"/>
      <c r="M21" s="104">
        <v>8</v>
      </c>
      <c r="N21"/>
      <c r="P21" s="104">
        <v>0</v>
      </c>
      <c r="Q21"/>
      <c r="R21" s="104">
        <v>8</v>
      </c>
      <c r="S21" s="104">
        <v>0</v>
      </c>
      <c r="T21" s="104">
        <v>0</v>
      </c>
      <c r="U21" s="104">
        <v>3</v>
      </c>
      <c r="V21" s="104">
        <v>3</v>
      </c>
      <c r="W21" s="104">
        <v>0</v>
      </c>
      <c r="X21" s="104">
        <v>3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1</v>
      </c>
      <c r="AH21" s="104">
        <v>2</v>
      </c>
      <c r="AI21" s="104">
        <v>1</v>
      </c>
      <c r="AJ21" s="104">
        <v>3</v>
      </c>
      <c r="AK21" s="104">
        <v>1</v>
      </c>
      <c r="AL21" s="104">
        <v>0</v>
      </c>
      <c r="AM21" s="104">
        <v>0</v>
      </c>
    </row>
    <row r="22" spans="1:39" ht="18">
      <c r="A22" s="104" t="s">
        <v>2365</v>
      </c>
      <c r="B22" s="104" t="s">
        <v>2366</v>
      </c>
      <c r="C22" s="104" t="s">
        <v>180</v>
      </c>
      <c r="D22" s="104" t="s">
        <v>180</v>
      </c>
      <c r="E22" s="104" t="s">
        <v>201</v>
      </c>
      <c r="F22" s="104" t="s">
        <v>2369</v>
      </c>
      <c r="G22" s="109" t="s">
        <v>2370</v>
      </c>
      <c r="H22" s="104" t="s">
        <v>2367</v>
      </c>
      <c r="I22" s="105" t="s">
        <v>2371</v>
      </c>
      <c r="J22" s="104" t="s">
        <v>2368</v>
      </c>
      <c r="K22" s="104">
        <v>11</v>
      </c>
      <c r="L22"/>
      <c r="M22" s="104">
        <v>11</v>
      </c>
      <c r="N22"/>
      <c r="P22" s="104">
        <v>0</v>
      </c>
      <c r="Q22"/>
      <c r="R22" s="104">
        <v>11</v>
      </c>
      <c r="S22" s="104">
        <v>0</v>
      </c>
      <c r="T22" s="104">
        <v>0</v>
      </c>
      <c r="U22" s="104">
        <v>1</v>
      </c>
      <c r="V22" s="104">
        <v>3</v>
      </c>
      <c r="W22" s="104">
        <v>0</v>
      </c>
      <c r="X22" s="104">
        <v>3</v>
      </c>
      <c r="Y22" s="104">
        <v>0</v>
      </c>
      <c r="Z22" s="104">
        <v>2</v>
      </c>
      <c r="AA22" s="104">
        <v>0</v>
      </c>
      <c r="AB22" s="104">
        <v>4</v>
      </c>
      <c r="AC22" s="104">
        <v>1</v>
      </c>
      <c r="AD22" s="104">
        <v>3</v>
      </c>
      <c r="AE22" s="104">
        <v>1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</row>
    <row r="23" spans="1:39" ht="18">
      <c r="A23" s="104" t="s">
        <v>2365</v>
      </c>
      <c r="B23" s="104" t="s">
        <v>2366</v>
      </c>
      <c r="C23" s="104" t="s">
        <v>180</v>
      </c>
      <c r="D23" s="104" t="s">
        <v>180</v>
      </c>
      <c r="E23" s="104" t="s">
        <v>201</v>
      </c>
      <c r="F23" s="104" t="s">
        <v>295</v>
      </c>
      <c r="G23" s="109" t="s">
        <v>739</v>
      </c>
      <c r="H23" s="104" t="s">
        <v>2367</v>
      </c>
      <c r="I23" s="105" t="s">
        <v>295</v>
      </c>
      <c r="J23" s="104" t="s">
        <v>2368</v>
      </c>
      <c r="K23" s="104">
        <v>9</v>
      </c>
      <c r="L23"/>
      <c r="M23" s="104">
        <v>9</v>
      </c>
      <c r="N23"/>
      <c r="P23" s="104">
        <v>0</v>
      </c>
      <c r="Q23"/>
      <c r="R23" s="104">
        <v>9</v>
      </c>
      <c r="S23" s="104">
        <v>0</v>
      </c>
      <c r="T23" s="104">
        <v>0</v>
      </c>
      <c r="U23" s="104">
        <v>1</v>
      </c>
      <c r="V23" s="104">
        <v>2</v>
      </c>
      <c r="W23" s="104">
        <v>0</v>
      </c>
      <c r="X23" s="104">
        <v>2</v>
      </c>
      <c r="Y23" s="104">
        <v>0</v>
      </c>
      <c r="Z23" s="104">
        <v>0</v>
      </c>
      <c r="AA23" s="104">
        <v>0</v>
      </c>
      <c r="AB23" s="104">
        <v>3</v>
      </c>
      <c r="AC23" s="104">
        <v>2</v>
      </c>
      <c r="AD23" s="104">
        <v>1</v>
      </c>
      <c r="AE23" s="104">
        <v>3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</row>
    <row r="24" spans="1:39" ht="18">
      <c r="A24" s="104" t="s">
        <v>2365</v>
      </c>
      <c r="B24" s="104" t="s">
        <v>2366</v>
      </c>
      <c r="C24" s="104" t="s">
        <v>180</v>
      </c>
      <c r="D24" s="104" t="s">
        <v>180</v>
      </c>
      <c r="E24" s="104" t="s">
        <v>201</v>
      </c>
      <c r="F24" s="104" t="s">
        <v>720</v>
      </c>
      <c r="G24" s="109" t="s">
        <v>721</v>
      </c>
      <c r="H24" s="104" t="s">
        <v>2367</v>
      </c>
      <c r="I24" s="105" t="s">
        <v>722</v>
      </c>
      <c r="J24" s="104" t="s">
        <v>2368</v>
      </c>
      <c r="K24" s="104">
        <v>11</v>
      </c>
      <c r="L24"/>
      <c r="M24" s="104">
        <v>11</v>
      </c>
      <c r="N24"/>
      <c r="P24" s="104">
        <v>0</v>
      </c>
      <c r="Q24"/>
      <c r="R24" s="104">
        <v>11</v>
      </c>
      <c r="S24" s="104">
        <v>0</v>
      </c>
      <c r="T24" s="104">
        <v>0</v>
      </c>
      <c r="U24" s="104">
        <v>3</v>
      </c>
      <c r="V24" s="104">
        <v>3</v>
      </c>
      <c r="W24" s="104">
        <v>0</v>
      </c>
      <c r="X24" s="104">
        <v>3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3</v>
      </c>
      <c r="AH24" s="104">
        <v>2</v>
      </c>
      <c r="AI24" s="104">
        <v>2</v>
      </c>
      <c r="AJ24" s="104">
        <v>1</v>
      </c>
      <c r="AK24" s="104">
        <v>3</v>
      </c>
      <c r="AL24" s="104">
        <v>0</v>
      </c>
      <c r="AM24" s="104">
        <v>0</v>
      </c>
    </row>
    <row r="25" spans="1:39" ht="18">
      <c r="A25" s="104" t="s">
        <v>2365</v>
      </c>
      <c r="B25" s="104" t="s">
        <v>2366</v>
      </c>
      <c r="C25" s="104" t="s">
        <v>180</v>
      </c>
      <c r="D25" s="104" t="s">
        <v>180</v>
      </c>
      <c r="E25" s="104" t="s">
        <v>201</v>
      </c>
      <c r="F25" s="104" t="s">
        <v>755</v>
      </c>
      <c r="G25" s="109" t="s">
        <v>756</v>
      </c>
      <c r="H25" s="104" t="s">
        <v>2367</v>
      </c>
      <c r="I25" s="105" t="s">
        <v>755</v>
      </c>
      <c r="J25" s="104" t="s">
        <v>2368</v>
      </c>
      <c r="K25" s="104">
        <v>4</v>
      </c>
      <c r="L25"/>
      <c r="M25" s="104">
        <v>4</v>
      </c>
      <c r="N25"/>
      <c r="P25" s="104">
        <v>0</v>
      </c>
      <c r="Q25"/>
      <c r="R25" s="104">
        <v>4</v>
      </c>
      <c r="S25" s="104">
        <v>0</v>
      </c>
      <c r="T25" s="104">
        <v>0</v>
      </c>
      <c r="U25" s="104">
        <v>2</v>
      </c>
      <c r="V25" s="104">
        <v>2</v>
      </c>
      <c r="W25" s="104">
        <v>0</v>
      </c>
      <c r="X25" s="104">
        <v>2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1</v>
      </c>
      <c r="AH25" s="104">
        <v>0</v>
      </c>
      <c r="AI25" s="104">
        <v>0</v>
      </c>
      <c r="AJ25" s="104">
        <v>0</v>
      </c>
      <c r="AK25" s="104">
        <v>3</v>
      </c>
      <c r="AL25" s="104">
        <v>0</v>
      </c>
      <c r="AM25" s="104">
        <v>0</v>
      </c>
    </row>
    <row r="26" spans="1:39" ht="18">
      <c r="A26" s="104" t="s">
        <v>2365</v>
      </c>
      <c r="B26" s="104" t="s">
        <v>2366</v>
      </c>
      <c r="C26" s="104" t="s">
        <v>180</v>
      </c>
      <c r="D26" s="104" t="s">
        <v>180</v>
      </c>
      <c r="E26" s="104" t="s">
        <v>201</v>
      </c>
      <c r="F26" s="104" t="s">
        <v>778</v>
      </c>
      <c r="G26" s="109" t="s">
        <v>779</v>
      </c>
      <c r="H26" s="104" t="s">
        <v>2367</v>
      </c>
      <c r="I26" s="105" t="s">
        <v>778</v>
      </c>
      <c r="J26" s="104" t="s">
        <v>2368</v>
      </c>
      <c r="K26" s="104">
        <v>8</v>
      </c>
      <c r="L26"/>
      <c r="M26" s="104">
        <v>8</v>
      </c>
      <c r="N26"/>
      <c r="P26" s="104">
        <v>0</v>
      </c>
      <c r="Q26"/>
      <c r="R26" s="104">
        <v>8</v>
      </c>
      <c r="S26" s="104">
        <v>0</v>
      </c>
      <c r="T26" s="104">
        <v>0</v>
      </c>
      <c r="U26" s="104">
        <v>3</v>
      </c>
      <c r="V26" s="104">
        <v>3</v>
      </c>
      <c r="W26" s="104">
        <v>0</v>
      </c>
      <c r="X26" s="104">
        <v>3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2</v>
      </c>
      <c r="AG26" s="104">
        <v>1</v>
      </c>
      <c r="AH26" s="104">
        <v>0</v>
      </c>
      <c r="AI26" s="104">
        <v>3</v>
      </c>
      <c r="AJ26" s="104">
        <v>0</v>
      </c>
      <c r="AK26" s="104">
        <v>2</v>
      </c>
      <c r="AL26" s="104">
        <v>0</v>
      </c>
      <c r="AM26" s="104">
        <v>0</v>
      </c>
    </row>
    <row r="27" spans="1:39" ht="18">
      <c r="A27" s="104" t="s">
        <v>2365</v>
      </c>
      <c r="B27" s="104" t="s">
        <v>2366</v>
      </c>
      <c r="C27" s="104" t="s">
        <v>180</v>
      </c>
      <c r="D27" s="104" t="s">
        <v>180</v>
      </c>
      <c r="E27" s="104" t="s">
        <v>201</v>
      </c>
      <c r="F27" s="104" t="s">
        <v>792</v>
      </c>
      <c r="G27" s="109" t="s">
        <v>793</v>
      </c>
      <c r="H27" s="104" t="s">
        <v>2367</v>
      </c>
      <c r="I27" s="105" t="s">
        <v>792</v>
      </c>
      <c r="J27" s="104" t="s">
        <v>2368</v>
      </c>
      <c r="K27" s="104">
        <v>7</v>
      </c>
      <c r="L27"/>
      <c r="M27" s="104">
        <v>7</v>
      </c>
      <c r="N27"/>
      <c r="P27" s="104">
        <v>0</v>
      </c>
      <c r="Q27"/>
      <c r="R27" s="104">
        <v>7</v>
      </c>
      <c r="S27" s="104">
        <v>0</v>
      </c>
      <c r="T27" s="104">
        <v>0</v>
      </c>
      <c r="U27" s="104">
        <v>1</v>
      </c>
      <c r="V27" s="104">
        <v>2</v>
      </c>
      <c r="W27" s="104">
        <v>0</v>
      </c>
      <c r="X27" s="104">
        <v>2</v>
      </c>
      <c r="Y27" s="104">
        <v>0</v>
      </c>
      <c r="Z27" s="104">
        <v>0</v>
      </c>
      <c r="AA27" s="104">
        <v>0</v>
      </c>
      <c r="AB27" s="104">
        <v>1</v>
      </c>
      <c r="AC27" s="104">
        <v>0</v>
      </c>
      <c r="AD27" s="104">
        <v>2</v>
      </c>
      <c r="AE27" s="104">
        <v>4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</row>
    <row r="28" spans="1:39" ht="18">
      <c r="A28" s="104" t="s">
        <v>2365</v>
      </c>
      <c r="B28" s="104" t="s">
        <v>2366</v>
      </c>
      <c r="C28" s="104" t="s">
        <v>180</v>
      </c>
      <c r="D28" s="104" t="s">
        <v>180</v>
      </c>
      <c r="E28" s="104" t="s">
        <v>201</v>
      </c>
      <c r="F28" s="104" t="s">
        <v>1924</v>
      </c>
      <c r="G28" s="109" t="s">
        <v>1925</v>
      </c>
      <c r="H28" s="104" t="s">
        <v>2367</v>
      </c>
      <c r="I28" s="105" t="s">
        <v>1926</v>
      </c>
      <c r="J28" s="104" t="s">
        <v>2368</v>
      </c>
      <c r="K28" s="104">
        <v>7</v>
      </c>
      <c r="L28"/>
      <c r="M28" s="104">
        <v>7</v>
      </c>
      <c r="N28"/>
      <c r="P28" s="104">
        <v>0</v>
      </c>
      <c r="Q28"/>
      <c r="R28" s="104">
        <v>7</v>
      </c>
      <c r="S28" s="104">
        <v>0</v>
      </c>
      <c r="T28" s="104">
        <v>0</v>
      </c>
      <c r="U28" s="104">
        <v>1</v>
      </c>
      <c r="V28" s="104">
        <v>3</v>
      </c>
      <c r="W28" s="104">
        <v>0</v>
      </c>
      <c r="X28" s="104">
        <v>3</v>
      </c>
      <c r="Y28" s="104">
        <v>0</v>
      </c>
      <c r="Z28" s="104">
        <v>2</v>
      </c>
      <c r="AA28" s="104">
        <v>0</v>
      </c>
      <c r="AB28" s="104">
        <v>2</v>
      </c>
      <c r="AC28" s="104">
        <v>0</v>
      </c>
      <c r="AD28" s="104">
        <v>2</v>
      </c>
      <c r="AE28" s="104">
        <v>1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4">
        <v>0</v>
      </c>
    </row>
    <row r="29" spans="1:39" ht="18">
      <c r="A29" s="104" t="s">
        <v>2365</v>
      </c>
      <c r="B29" s="104" t="s">
        <v>2366</v>
      </c>
      <c r="C29" s="104" t="s">
        <v>180</v>
      </c>
      <c r="D29" s="104" t="s">
        <v>180</v>
      </c>
      <c r="E29" s="104" t="s">
        <v>201</v>
      </c>
      <c r="F29" s="104" t="s">
        <v>732</v>
      </c>
      <c r="G29" s="109" t="s">
        <v>1920</v>
      </c>
      <c r="H29" s="104" t="s">
        <v>2367</v>
      </c>
      <c r="I29" s="105" t="s">
        <v>1921</v>
      </c>
      <c r="J29" s="104" t="s">
        <v>2368</v>
      </c>
      <c r="K29" s="104">
        <v>7</v>
      </c>
      <c r="L29"/>
      <c r="M29" s="104">
        <v>7</v>
      </c>
      <c r="N29"/>
      <c r="P29" s="104">
        <v>0</v>
      </c>
      <c r="Q29"/>
      <c r="R29" s="104">
        <v>7</v>
      </c>
      <c r="S29" s="104">
        <v>0</v>
      </c>
      <c r="T29" s="104">
        <v>0</v>
      </c>
      <c r="U29" s="104">
        <v>1</v>
      </c>
      <c r="V29" s="104">
        <v>3</v>
      </c>
      <c r="W29" s="104">
        <v>0</v>
      </c>
      <c r="X29" s="104">
        <v>3</v>
      </c>
      <c r="Y29" s="104">
        <v>0</v>
      </c>
      <c r="Z29" s="104">
        <v>0</v>
      </c>
      <c r="AA29" s="104">
        <v>2</v>
      </c>
      <c r="AB29" s="104">
        <v>0</v>
      </c>
      <c r="AC29" s="104">
        <v>1</v>
      </c>
      <c r="AD29" s="104">
        <v>3</v>
      </c>
      <c r="AE29" s="104">
        <v>1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</row>
    <row r="30" spans="1:39" ht="18">
      <c r="A30" s="104" t="s">
        <v>2365</v>
      </c>
      <c r="B30" s="104" t="s">
        <v>2366</v>
      </c>
      <c r="C30" s="104" t="s">
        <v>180</v>
      </c>
      <c r="D30" s="104" t="s">
        <v>180</v>
      </c>
      <c r="E30" s="104" t="s">
        <v>201</v>
      </c>
      <c r="F30" s="104" t="s">
        <v>1917</v>
      </c>
      <c r="G30" s="109" t="s">
        <v>1918</v>
      </c>
      <c r="H30" s="104" t="s">
        <v>2367</v>
      </c>
      <c r="I30" s="105" t="s">
        <v>1917</v>
      </c>
      <c r="J30" s="104" t="s">
        <v>2368</v>
      </c>
      <c r="K30" s="104">
        <v>11</v>
      </c>
      <c r="L30"/>
      <c r="M30" s="104">
        <v>11</v>
      </c>
      <c r="N30"/>
      <c r="P30" s="104">
        <v>0</v>
      </c>
      <c r="Q30"/>
      <c r="R30" s="104">
        <v>10</v>
      </c>
      <c r="S30" s="104">
        <v>0</v>
      </c>
      <c r="T30" s="104">
        <v>1</v>
      </c>
      <c r="U30" s="104">
        <v>1</v>
      </c>
      <c r="V30" s="104">
        <v>3</v>
      </c>
      <c r="W30" s="104">
        <v>0</v>
      </c>
      <c r="X30" s="104">
        <v>3</v>
      </c>
      <c r="Y30" s="104">
        <v>0</v>
      </c>
      <c r="Z30" s="104">
        <v>0</v>
      </c>
      <c r="AA30" s="104">
        <v>2</v>
      </c>
      <c r="AB30" s="104">
        <v>2</v>
      </c>
      <c r="AC30" s="104">
        <v>4</v>
      </c>
      <c r="AD30" s="104">
        <v>2</v>
      </c>
      <c r="AE30" s="104">
        <v>1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4">
        <v>0</v>
      </c>
    </row>
    <row r="31" spans="1:39" ht="18">
      <c r="A31" s="104" t="s">
        <v>2365</v>
      </c>
      <c r="B31" s="104" t="s">
        <v>2366</v>
      </c>
      <c r="C31" s="104" t="s">
        <v>180</v>
      </c>
      <c r="D31" s="104" t="s">
        <v>180</v>
      </c>
      <c r="E31" s="104" t="s">
        <v>201</v>
      </c>
      <c r="F31" s="104" t="s">
        <v>715</v>
      </c>
      <c r="G31" s="109" t="s">
        <v>1919</v>
      </c>
      <c r="H31" s="104" t="s">
        <v>2367</v>
      </c>
      <c r="I31" s="105" t="s">
        <v>715</v>
      </c>
      <c r="J31" s="104" t="s">
        <v>2368</v>
      </c>
      <c r="K31" s="104"/>
      <c r="L31"/>
      <c r="M31" s="104"/>
      <c r="N31"/>
      <c r="P31" s="104"/>
      <c r="Q31"/>
      <c r="R31" s="104"/>
      <c r="S31" s="104"/>
      <c r="T31" s="104"/>
      <c r="U31" s="104"/>
      <c r="V31" s="104"/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</row>
    <row r="32" spans="1:39" ht="18">
      <c r="A32" s="104" t="s">
        <v>2365</v>
      </c>
      <c r="B32" s="104" t="s">
        <v>2366</v>
      </c>
      <c r="C32" s="104" t="s">
        <v>180</v>
      </c>
      <c r="D32" s="104" t="s">
        <v>180</v>
      </c>
      <c r="E32" s="104" t="s">
        <v>201</v>
      </c>
      <c r="F32" s="104" t="s">
        <v>226</v>
      </c>
      <c r="G32" s="109" t="s">
        <v>1922</v>
      </c>
      <c r="H32" s="104" t="s">
        <v>2367</v>
      </c>
      <c r="I32" s="105" t="s">
        <v>1923</v>
      </c>
      <c r="J32" s="104" t="s">
        <v>2368</v>
      </c>
      <c r="K32" s="104">
        <v>10</v>
      </c>
      <c r="L32"/>
      <c r="M32" s="104">
        <v>10</v>
      </c>
      <c r="N32"/>
      <c r="P32" s="104">
        <v>0</v>
      </c>
      <c r="Q32"/>
      <c r="R32" s="104">
        <v>10</v>
      </c>
      <c r="S32" s="104">
        <v>0</v>
      </c>
      <c r="T32" s="104">
        <v>0</v>
      </c>
      <c r="U32" s="104">
        <v>1</v>
      </c>
      <c r="V32" s="104">
        <v>3</v>
      </c>
      <c r="W32" s="104">
        <v>0</v>
      </c>
      <c r="X32" s="104">
        <v>2</v>
      </c>
      <c r="Y32" s="104">
        <v>0</v>
      </c>
      <c r="Z32" s="104">
        <v>2</v>
      </c>
      <c r="AA32" s="104">
        <v>0</v>
      </c>
      <c r="AB32" s="104">
        <v>3</v>
      </c>
      <c r="AC32" s="104">
        <v>0</v>
      </c>
      <c r="AD32" s="104">
        <v>1</v>
      </c>
      <c r="AE32" s="104">
        <v>4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4">
        <v>0</v>
      </c>
    </row>
    <row r="33" spans="1:39">
      <c r="A33" s="104" t="s">
        <v>2365</v>
      </c>
      <c r="B33" s="104" t="s">
        <v>2366</v>
      </c>
      <c r="C33" s="104" t="s">
        <v>180</v>
      </c>
      <c r="D33" s="104" t="s">
        <v>180</v>
      </c>
      <c r="E33" s="104" t="s">
        <v>201</v>
      </c>
      <c r="F33" s="104" t="s">
        <v>792</v>
      </c>
      <c r="G33" s="109" t="s">
        <v>207</v>
      </c>
      <c r="H33" s="104" t="s">
        <v>2367</v>
      </c>
      <c r="I33" s="105" t="s">
        <v>1827</v>
      </c>
      <c r="J33" s="104" t="s">
        <v>2372</v>
      </c>
      <c r="K33" s="104">
        <v>15</v>
      </c>
      <c r="L33"/>
      <c r="M33" s="104">
        <v>15</v>
      </c>
      <c r="N33"/>
      <c r="P33" s="104">
        <v>0</v>
      </c>
      <c r="Q33"/>
      <c r="R33" s="104">
        <v>15</v>
      </c>
      <c r="S33" s="104">
        <v>0</v>
      </c>
      <c r="T33" s="104">
        <v>0</v>
      </c>
      <c r="U33" s="104">
        <v>3</v>
      </c>
      <c r="V33" s="104">
        <v>3</v>
      </c>
      <c r="W33" s="104">
        <v>0</v>
      </c>
      <c r="X33" s="104">
        <v>3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2</v>
      </c>
      <c r="AG33" s="104">
        <v>1</v>
      </c>
      <c r="AH33" s="104">
        <v>4</v>
      </c>
      <c r="AI33" s="104">
        <v>5</v>
      </c>
      <c r="AJ33" s="104">
        <v>1</v>
      </c>
      <c r="AK33" s="104">
        <v>2</v>
      </c>
      <c r="AL33" s="104">
        <v>0</v>
      </c>
      <c r="AM33" s="104">
        <v>0</v>
      </c>
    </row>
    <row r="34" spans="1:39">
      <c r="A34" s="104" t="s">
        <v>2365</v>
      </c>
      <c r="B34" s="104" t="s">
        <v>2366</v>
      </c>
      <c r="C34" s="104" t="s">
        <v>180</v>
      </c>
      <c r="D34" s="104" t="s">
        <v>180</v>
      </c>
      <c r="E34" s="104" t="s">
        <v>201</v>
      </c>
      <c r="F34" s="104" t="s">
        <v>202</v>
      </c>
      <c r="G34" s="109" t="s">
        <v>203</v>
      </c>
      <c r="H34" s="104" t="s">
        <v>2367</v>
      </c>
      <c r="I34" s="105" t="s">
        <v>1826</v>
      </c>
      <c r="J34" s="104" t="s">
        <v>2372</v>
      </c>
      <c r="K34" s="104">
        <v>10</v>
      </c>
      <c r="L34"/>
      <c r="M34" s="104">
        <v>10</v>
      </c>
      <c r="N34"/>
      <c r="P34" s="104">
        <v>0</v>
      </c>
      <c r="Q34"/>
      <c r="R34" s="104">
        <v>10</v>
      </c>
      <c r="S34" s="104">
        <v>0</v>
      </c>
      <c r="T34" s="104">
        <v>0</v>
      </c>
      <c r="U34" s="104">
        <v>3</v>
      </c>
      <c r="V34" s="104">
        <v>3</v>
      </c>
      <c r="W34" s="104">
        <v>0</v>
      </c>
      <c r="X34" s="104">
        <v>3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1</v>
      </c>
      <c r="AG34" s="104">
        <v>2</v>
      </c>
      <c r="AH34" s="104">
        <v>2</v>
      </c>
      <c r="AI34" s="104">
        <v>2</v>
      </c>
      <c r="AJ34" s="104">
        <v>2</v>
      </c>
      <c r="AK34" s="104">
        <v>1</v>
      </c>
      <c r="AL34" s="104">
        <v>0</v>
      </c>
      <c r="AM34" s="104">
        <v>0</v>
      </c>
    </row>
    <row r="35" spans="1:39" ht="18">
      <c r="A35" s="104" t="s">
        <v>2365</v>
      </c>
      <c r="B35" s="104" t="s">
        <v>2366</v>
      </c>
      <c r="C35" s="104" t="s">
        <v>180</v>
      </c>
      <c r="D35" s="104" t="s">
        <v>180</v>
      </c>
      <c r="E35" s="104" t="s">
        <v>201</v>
      </c>
      <c r="F35" s="104" t="s">
        <v>201</v>
      </c>
      <c r="G35" s="109" t="s">
        <v>301</v>
      </c>
      <c r="H35" s="104" t="s">
        <v>2367</v>
      </c>
      <c r="I35" s="105" t="s">
        <v>302</v>
      </c>
      <c r="J35" s="104" t="s">
        <v>2372</v>
      </c>
      <c r="K35" s="104">
        <v>99</v>
      </c>
      <c r="L35"/>
      <c r="M35" s="104">
        <v>99</v>
      </c>
      <c r="N35"/>
      <c r="P35" s="104">
        <v>0</v>
      </c>
      <c r="Q35"/>
      <c r="R35" s="104">
        <v>99</v>
      </c>
      <c r="S35" s="104">
        <v>0</v>
      </c>
      <c r="T35" s="104">
        <v>0</v>
      </c>
      <c r="U35" s="104">
        <v>3</v>
      </c>
      <c r="V35" s="104">
        <v>6</v>
      </c>
      <c r="W35" s="104">
        <v>0</v>
      </c>
      <c r="X35" s="104">
        <v>6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0</v>
      </c>
      <c r="AE35" s="104">
        <v>0</v>
      </c>
      <c r="AF35" s="104">
        <v>11</v>
      </c>
      <c r="AG35" s="104">
        <v>12</v>
      </c>
      <c r="AH35" s="104">
        <v>18</v>
      </c>
      <c r="AI35" s="104">
        <v>17</v>
      </c>
      <c r="AJ35" s="104">
        <v>22</v>
      </c>
      <c r="AK35" s="104">
        <v>19</v>
      </c>
      <c r="AL35" s="104">
        <v>0</v>
      </c>
      <c r="AM35" s="104">
        <v>0</v>
      </c>
    </row>
    <row r="36" spans="1:39">
      <c r="A36" s="104" t="s">
        <v>2365</v>
      </c>
      <c r="B36" s="104" t="s">
        <v>2366</v>
      </c>
      <c r="C36" s="104" t="s">
        <v>180</v>
      </c>
      <c r="D36" s="104" t="s">
        <v>180</v>
      </c>
      <c r="E36" s="104" t="s">
        <v>201</v>
      </c>
      <c r="F36" s="104" t="s">
        <v>208</v>
      </c>
      <c r="G36" s="109" t="s">
        <v>209</v>
      </c>
      <c r="H36" s="104" t="s">
        <v>2367</v>
      </c>
      <c r="I36" s="105" t="s">
        <v>1828</v>
      </c>
      <c r="J36" s="104" t="s">
        <v>2372</v>
      </c>
      <c r="K36" s="104">
        <v>9</v>
      </c>
      <c r="L36"/>
      <c r="M36" s="104">
        <v>9</v>
      </c>
      <c r="N36"/>
      <c r="P36" s="104">
        <v>0</v>
      </c>
      <c r="Q36"/>
      <c r="R36" s="104">
        <v>9</v>
      </c>
      <c r="S36" s="104">
        <v>0</v>
      </c>
      <c r="T36" s="104">
        <v>0</v>
      </c>
      <c r="U36" s="104">
        <v>3</v>
      </c>
      <c r="V36" s="104">
        <v>3</v>
      </c>
      <c r="W36" s="104">
        <v>0</v>
      </c>
      <c r="X36" s="104">
        <v>3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4</v>
      </c>
      <c r="AH36" s="104">
        <v>0</v>
      </c>
      <c r="AI36" s="104">
        <v>0</v>
      </c>
      <c r="AJ36" s="104">
        <v>1</v>
      </c>
      <c r="AK36" s="104">
        <v>4</v>
      </c>
      <c r="AL36" s="104">
        <v>0</v>
      </c>
      <c r="AM36" s="104">
        <v>0</v>
      </c>
    </row>
    <row r="37" spans="1:39">
      <c r="A37" s="104" t="s">
        <v>2365</v>
      </c>
      <c r="B37" s="104" t="s">
        <v>2366</v>
      </c>
      <c r="C37" s="104" t="s">
        <v>180</v>
      </c>
      <c r="D37" s="104" t="s">
        <v>180</v>
      </c>
      <c r="E37" s="104" t="s">
        <v>201</v>
      </c>
      <c r="F37" s="104" t="s">
        <v>210</v>
      </c>
      <c r="G37" s="109" t="s">
        <v>211</v>
      </c>
      <c r="H37" s="104" t="s">
        <v>2367</v>
      </c>
      <c r="I37" s="105" t="s">
        <v>1829</v>
      </c>
      <c r="J37" s="104" t="s">
        <v>2372</v>
      </c>
      <c r="K37" s="104">
        <v>6</v>
      </c>
      <c r="L37"/>
      <c r="M37" s="104">
        <v>6</v>
      </c>
      <c r="N37"/>
      <c r="P37" s="104">
        <v>0</v>
      </c>
      <c r="Q37"/>
      <c r="R37" s="104">
        <v>6</v>
      </c>
      <c r="S37" s="104">
        <v>0</v>
      </c>
      <c r="T37" s="104">
        <v>0</v>
      </c>
      <c r="U37" s="104">
        <v>3</v>
      </c>
      <c r="V37" s="104">
        <v>2</v>
      </c>
      <c r="W37" s="104">
        <v>0</v>
      </c>
      <c r="X37" s="104">
        <v>2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3</v>
      </c>
      <c r="AG37" s="104">
        <v>1</v>
      </c>
      <c r="AH37" s="104">
        <v>0</v>
      </c>
      <c r="AI37" s="104">
        <v>0</v>
      </c>
      <c r="AJ37" s="104">
        <v>1</v>
      </c>
      <c r="AK37" s="104">
        <v>1</v>
      </c>
      <c r="AL37" s="104">
        <v>0</v>
      </c>
      <c r="AM37" s="104">
        <v>0</v>
      </c>
    </row>
    <row r="38" spans="1:39" ht="18">
      <c r="A38" s="104" t="s">
        <v>2365</v>
      </c>
      <c r="B38" s="104" t="s">
        <v>2366</v>
      </c>
      <c r="C38" s="104" t="s">
        <v>180</v>
      </c>
      <c r="D38" s="104" t="s">
        <v>180</v>
      </c>
      <c r="E38" s="104" t="s">
        <v>201</v>
      </c>
      <c r="F38" s="104" t="s">
        <v>201</v>
      </c>
      <c r="G38" s="109" t="s">
        <v>791</v>
      </c>
      <c r="H38" s="104" t="s">
        <v>2367</v>
      </c>
      <c r="I38" s="105" t="s">
        <v>628</v>
      </c>
      <c r="J38" s="104" t="s">
        <v>2368</v>
      </c>
      <c r="K38" s="104">
        <v>11</v>
      </c>
      <c r="L38"/>
      <c r="M38" s="104">
        <v>11</v>
      </c>
      <c r="N38"/>
      <c r="P38" s="104">
        <v>0</v>
      </c>
      <c r="Q38"/>
      <c r="R38" s="104">
        <v>11</v>
      </c>
      <c r="S38" s="104">
        <v>0</v>
      </c>
      <c r="T38" s="104">
        <v>0</v>
      </c>
      <c r="U38" s="104">
        <v>1</v>
      </c>
      <c r="V38" s="104">
        <v>3</v>
      </c>
      <c r="W38" s="104">
        <v>0</v>
      </c>
      <c r="X38" s="104">
        <v>3</v>
      </c>
      <c r="Y38" s="104">
        <v>0</v>
      </c>
      <c r="Z38" s="104">
        <v>2</v>
      </c>
      <c r="AA38" s="104">
        <v>1</v>
      </c>
      <c r="AB38" s="104">
        <v>1</v>
      </c>
      <c r="AC38" s="104">
        <v>1</v>
      </c>
      <c r="AD38" s="104">
        <v>3</v>
      </c>
      <c r="AE38" s="104">
        <v>3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0</v>
      </c>
      <c r="AL38" s="104">
        <v>0</v>
      </c>
      <c r="AM38" s="104">
        <v>0</v>
      </c>
    </row>
    <row r="39" spans="1:39" ht="18">
      <c r="A39" s="104" t="s">
        <v>2365</v>
      </c>
      <c r="B39" s="104" t="s">
        <v>2366</v>
      </c>
      <c r="C39" s="104" t="s">
        <v>180</v>
      </c>
      <c r="D39" s="104" t="s">
        <v>180</v>
      </c>
      <c r="E39" s="104" t="s">
        <v>201</v>
      </c>
      <c r="F39" s="104" t="s">
        <v>711</v>
      </c>
      <c r="G39" s="109" t="s">
        <v>712</v>
      </c>
      <c r="H39" s="104" t="s">
        <v>2367</v>
      </c>
      <c r="I39" s="105" t="s">
        <v>711</v>
      </c>
      <c r="J39" s="104" t="s">
        <v>2368</v>
      </c>
      <c r="K39" s="104">
        <v>6</v>
      </c>
      <c r="L39"/>
      <c r="M39" s="104">
        <v>6</v>
      </c>
      <c r="N39"/>
      <c r="P39" s="104">
        <v>0</v>
      </c>
      <c r="Q39"/>
      <c r="R39" s="104">
        <v>6</v>
      </c>
      <c r="S39" s="104">
        <v>0</v>
      </c>
      <c r="T39" s="104">
        <v>0</v>
      </c>
      <c r="U39" s="104">
        <v>3</v>
      </c>
      <c r="V39" s="104">
        <v>3</v>
      </c>
      <c r="W39" s="104">
        <v>0</v>
      </c>
      <c r="X39" s="104">
        <v>3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04">
        <v>0</v>
      </c>
      <c r="AG39" s="104">
        <v>2</v>
      </c>
      <c r="AH39" s="104">
        <v>2</v>
      </c>
      <c r="AI39" s="104">
        <v>1</v>
      </c>
      <c r="AJ39" s="104">
        <v>1</v>
      </c>
      <c r="AK39" s="104">
        <v>0</v>
      </c>
      <c r="AL39" s="104">
        <v>0</v>
      </c>
      <c r="AM39" s="104">
        <v>0</v>
      </c>
    </row>
    <row r="40" spans="1:39" ht="18">
      <c r="A40" s="104" t="s">
        <v>2365</v>
      </c>
      <c r="B40" s="104" t="s">
        <v>2366</v>
      </c>
      <c r="C40" s="104" t="s">
        <v>180</v>
      </c>
      <c r="D40" s="104" t="s">
        <v>180</v>
      </c>
      <c r="E40" s="104" t="s">
        <v>201</v>
      </c>
      <c r="F40" s="104" t="s">
        <v>212</v>
      </c>
      <c r="G40" s="109" t="s">
        <v>718</v>
      </c>
      <c r="H40" s="104" t="s">
        <v>2367</v>
      </c>
      <c r="I40" s="105" t="s">
        <v>719</v>
      </c>
      <c r="J40" s="104" t="s">
        <v>2368</v>
      </c>
      <c r="K40" s="104">
        <v>7</v>
      </c>
      <c r="L40"/>
      <c r="M40" s="104">
        <v>7</v>
      </c>
      <c r="N40"/>
      <c r="P40" s="104">
        <v>0</v>
      </c>
      <c r="Q40"/>
      <c r="R40" s="104">
        <v>7</v>
      </c>
      <c r="S40" s="104">
        <v>0</v>
      </c>
      <c r="T40" s="104">
        <v>0</v>
      </c>
      <c r="U40" s="104">
        <v>1</v>
      </c>
      <c r="V40" s="104">
        <v>3</v>
      </c>
      <c r="W40" s="104">
        <v>0</v>
      </c>
      <c r="X40" s="104">
        <v>3</v>
      </c>
      <c r="Y40" s="104">
        <v>0</v>
      </c>
      <c r="Z40" s="104">
        <v>0</v>
      </c>
      <c r="AA40" s="104">
        <v>1</v>
      </c>
      <c r="AB40" s="104">
        <v>1</v>
      </c>
      <c r="AC40" s="104">
        <v>2</v>
      </c>
      <c r="AD40" s="104">
        <v>0</v>
      </c>
      <c r="AE40" s="104">
        <v>3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4">
        <v>0</v>
      </c>
    </row>
    <row r="41" spans="1:39" ht="18">
      <c r="A41" s="104" t="s">
        <v>2365</v>
      </c>
      <c r="B41" s="104" t="s">
        <v>2366</v>
      </c>
      <c r="C41" s="104" t="s">
        <v>180</v>
      </c>
      <c r="D41" s="104" t="s">
        <v>180</v>
      </c>
      <c r="E41" s="104" t="s">
        <v>201</v>
      </c>
      <c r="F41" s="104" t="s">
        <v>208</v>
      </c>
      <c r="G41" s="109" t="s">
        <v>740</v>
      </c>
      <c r="H41" s="104" t="s">
        <v>2367</v>
      </c>
      <c r="I41" s="105" t="s">
        <v>741</v>
      </c>
      <c r="J41" s="104" t="s">
        <v>2368</v>
      </c>
      <c r="K41" s="104">
        <v>8</v>
      </c>
      <c r="L41"/>
      <c r="M41" s="104">
        <v>8</v>
      </c>
      <c r="N41"/>
      <c r="P41" s="104">
        <v>0</v>
      </c>
      <c r="Q41"/>
      <c r="R41" s="104">
        <v>8</v>
      </c>
      <c r="S41" s="104">
        <v>0</v>
      </c>
      <c r="T41" s="104">
        <v>0</v>
      </c>
      <c r="U41" s="104">
        <v>3</v>
      </c>
      <c r="V41" s="104">
        <v>3</v>
      </c>
      <c r="W41" s="104">
        <v>0</v>
      </c>
      <c r="X41" s="104">
        <v>2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0</v>
      </c>
      <c r="AE41" s="104">
        <v>0</v>
      </c>
      <c r="AF41" s="104">
        <v>1</v>
      </c>
      <c r="AG41" s="104">
        <v>0</v>
      </c>
      <c r="AH41" s="104">
        <v>3</v>
      </c>
      <c r="AI41" s="104">
        <v>1</v>
      </c>
      <c r="AJ41" s="104">
        <v>2</v>
      </c>
      <c r="AK41" s="104">
        <v>1</v>
      </c>
      <c r="AL41" s="104">
        <v>0</v>
      </c>
      <c r="AM41" s="104">
        <v>0</v>
      </c>
    </row>
    <row r="42" spans="1:39" ht="18">
      <c r="A42" s="104" t="s">
        <v>2365</v>
      </c>
      <c r="B42" s="104" t="s">
        <v>2366</v>
      </c>
      <c r="C42" s="104" t="s">
        <v>180</v>
      </c>
      <c r="D42" s="104" t="s">
        <v>180</v>
      </c>
      <c r="E42" s="104" t="s">
        <v>201</v>
      </c>
      <c r="F42" s="104" t="s">
        <v>796</v>
      </c>
      <c r="G42" s="109" t="s">
        <v>797</v>
      </c>
      <c r="H42" s="104" t="s">
        <v>2367</v>
      </c>
      <c r="I42" s="105" t="s">
        <v>796</v>
      </c>
      <c r="J42" s="104" t="s">
        <v>2368</v>
      </c>
      <c r="K42" s="104">
        <v>8</v>
      </c>
      <c r="L42"/>
      <c r="M42" s="104">
        <v>8</v>
      </c>
      <c r="N42"/>
      <c r="P42" s="104">
        <v>0</v>
      </c>
      <c r="Q42"/>
      <c r="R42" s="104">
        <v>8</v>
      </c>
      <c r="S42" s="104">
        <v>0</v>
      </c>
      <c r="T42" s="104">
        <v>0</v>
      </c>
      <c r="U42" s="104">
        <v>3</v>
      </c>
      <c r="V42" s="104">
        <v>3</v>
      </c>
      <c r="W42" s="104">
        <v>0</v>
      </c>
      <c r="X42" s="104">
        <v>2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  <c r="AE42" s="104">
        <v>0</v>
      </c>
      <c r="AF42" s="104">
        <v>0</v>
      </c>
      <c r="AG42" s="104">
        <v>1</v>
      </c>
      <c r="AH42" s="104">
        <v>1</v>
      </c>
      <c r="AI42" s="104">
        <v>2</v>
      </c>
      <c r="AJ42" s="104">
        <v>3</v>
      </c>
      <c r="AK42" s="104">
        <v>1</v>
      </c>
      <c r="AL42" s="104">
        <v>0</v>
      </c>
      <c r="AM42" s="104">
        <v>0</v>
      </c>
    </row>
    <row r="43" spans="1:39" ht="18">
      <c r="A43" s="104" t="s">
        <v>2365</v>
      </c>
      <c r="B43" s="104" t="s">
        <v>2366</v>
      </c>
      <c r="C43" s="104" t="s">
        <v>180</v>
      </c>
      <c r="D43" s="104" t="s">
        <v>180</v>
      </c>
      <c r="E43" s="104" t="s">
        <v>201</v>
      </c>
      <c r="F43" s="104" t="s">
        <v>753</v>
      </c>
      <c r="G43" s="109" t="s">
        <v>754</v>
      </c>
      <c r="H43" s="104" t="s">
        <v>2367</v>
      </c>
      <c r="I43" s="105" t="s">
        <v>753</v>
      </c>
      <c r="J43" s="104" t="s">
        <v>2368</v>
      </c>
      <c r="K43" s="104">
        <v>5</v>
      </c>
      <c r="L43"/>
      <c r="M43" s="104">
        <v>5</v>
      </c>
      <c r="N43"/>
      <c r="P43" s="104">
        <v>0</v>
      </c>
      <c r="Q43"/>
      <c r="R43" s="104">
        <v>5</v>
      </c>
      <c r="S43" s="104">
        <v>0</v>
      </c>
      <c r="T43" s="104">
        <v>0</v>
      </c>
      <c r="U43" s="104">
        <v>3</v>
      </c>
      <c r="V43" s="104">
        <v>3</v>
      </c>
      <c r="W43" s="104">
        <v>0</v>
      </c>
      <c r="X43" s="104">
        <v>3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2</v>
      </c>
      <c r="AG43" s="104">
        <v>1</v>
      </c>
      <c r="AH43" s="104">
        <v>0</v>
      </c>
      <c r="AI43" s="104">
        <v>1</v>
      </c>
      <c r="AJ43" s="104">
        <v>1</v>
      </c>
      <c r="AK43" s="104">
        <v>0</v>
      </c>
      <c r="AL43" s="104">
        <v>0</v>
      </c>
      <c r="AM43" s="104">
        <v>0</v>
      </c>
    </row>
    <row r="44" spans="1:39" ht="18">
      <c r="A44" s="104" t="s">
        <v>2365</v>
      </c>
      <c r="B44" s="104" t="s">
        <v>2366</v>
      </c>
      <c r="C44" s="104" t="s">
        <v>180</v>
      </c>
      <c r="D44" s="104" t="s">
        <v>180</v>
      </c>
      <c r="E44" s="104" t="s">
        <v>201</v>
      </c>
      <c r="F44" s="104" t="s">
        <v>715</v>
      </c>
      <c r="G44" s="109" t="s">
        <v>716</v>
      </c>
      <c r="H44" s="104" t="s">
        <v>2367</v>
      </c>
      <c r="I44" s="105" t="s">
        <v>717</v>
      </c>
      <c r="J44" s="104" t="s">
        <v>2368</v>
      </c>
      <c r="K44" s="104">
        <v>5</v>
      </c>
      <c r="L44"/>
      <c r="M44" s="104">
        <v>5</v>
      </c>
      <c r="N44"/>
      <c r="P44" s="104">
        <v>0</v>
      </c>
      <c r="Q44"/>
      <c r="R44" s="104">
        <v>5</v>
      </c>
      <c r="S44" s="104">
        <v>0</v>
      </c>
      <c r="T44" s="104">
        <v>0</v>
      </c>
      <c r="U44" s="104">
        <v>2</v>
      </c>
      <c r="V44" s="104">
        <v>2</v>
      </c>
      <c r="W44" s="104">
        <v>0</v>
      </c>
      <c r="X44" s="104">
        <v>2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  <c r="AE44" s="104">
        <v>0</v>
      </c>
      <c r="AF44" s="104">
        <v>0</v>
      </c>
      <c r="AG44" s="104">
        <v>0</v>
      </c>
      <c r="AH44" s="104">
        <v>1</v>
      </c>
      <c r="AI44" s="104">
        <v>1</v>
      </c>
      <c r="AJ44" s="104">
        <v>0</v>
      </c>
      <c r="AK44" s="104">
        <v>3</v>
      </c>
      <c r="AL44" s="104">
        <v>0</v>
      </c>
      <c r="AM44" s="104">
        <v>0</v>
      </c>
    </row>
    <row r="45" spans="1:39" ht="18">
      <c r="A45" s="104" t="s">
        <v>2365</v>
      </c>
      <c r="B45" s="104" t="s">
        <v>2366</v>
      </c>
      <c r="C45" s="104" t="s">
        <v>180</v>
      </c>
      <c r="D45" s="104" t="s">
        <v>180</v>
      </c>
      <c r="E45" s="104" t="s">
        <v>201</v>
      </c>
      <c r="F45" s="104" t="s">
        <v>742</v>
      </c>
      <c r="G45" s="109" t="s">
        <v>743</v>
      </c>
      <c r="H45" s="104" t="s">
        <v>2367</v>
      </c>
      <c r="I45" s="105" t="s">
        <v>742</v>
      </c>
      <c r="J45" s="104" t="s">
        <v>2368</v>
      </c>
      <c r="K45" s="104">
        <v>9</v>
      </c>
      <c r="L45"/>
      <c r="M45" s="104">
        <v>8</v>
      </c>
      <c r="N45"/>
      <c r="P45" s="104">
        <v>1</v>
      </c>
      <c r="Q45"/>
      <c r="R45" s="104">
        <v>9</v>
      </c>
      <c r="S45" s="104">
        <v>0</v>
      </c>
      <c r="T45" s="104">
        <v>0</v>
      </c>
      <c r="U45" s="104">
        <v>3</v>
      </c>
      <c r="V45" s="104">
        <v>3</v>
      </c>
      <c r="W45" s="104">
        <v>0</v>
      </c>
      <c r="X45" s="104">
        <v>3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v>0</v>
      </c>
      <c r="AE45" s="104">
        <v>0</v>
      </c>
      <c r="AF45" s="104">
        <v>3</v>
      </c>
      <c r="AG45" s="104">
        <v>1</v>
      </c>
      <c r="AH45" s="104">
        <v>1</v>
      </c>
      <c r="AI45" s="104">
        <v>2</v>
      </c>
      <c r="AJ45" s="104">
        <v>1</v>
      </c>
      <c r="AK45" s="104">
        <v>1</v>
      </c>
      <c r="AL45" s="104">
        <v>0</v>
      </c>
      <c r="AM45" s="104">
        <v>0</v>
      </c>
    </row>
    <row r="46" spans="1:39" ht="18">
      <c r="A46" s="104" t="s">
        <v>2365</v>
      </c>
      <c r="B46" s="104" t="s">
        <v>2366</v>
      </c>
      <c r="C46" s="104" t="s">
        <v>180</v>
      </c>
      <c r="D46" s="104" t="s">
        <v>180</v>
      </c>
      <c r="E46" s="104" t="s">
        <v>201</v>
      </c>
      <c r="F46" s="104" t="s">
        <v>1916</v>
      </c>
      <c r="G46" s="109" t="s">
        <v>696</v>
      </c>
      <c r="H46" s="104" t="s">
        <v>2367</v>
      </c>
      <c r="I46" s="105" t="s">
        <v>697</v>
      </c>
      <c r="J46" s="104" t="s">
        <v>2368</v>
      </c>
      <c r="K46" s="104">
        <v>6</v>
      </c>
      <c r="L46"/>
      <c r="M46" s="104">
        <v>6</v>
      </c>
      <c r="N46"/>
      <c r="P46" s="104">
        <v>0</v>
      </c>
      <c r="Q46"/>
      <c r="R46" s="104">
        <v>6</v>
      </c>
      <c r="S46" s="104">
        <v>0</v>
      </c>
      <c r="T46" s="104">
        <v>0</v>
      </c>
      <c r="U46" s="104">
        <v>3</v>
      </c>
      <c r="V46" s="104">
        <v>3</v>
      </c>
      <c r="W46" s="104">
        <v>0</v>
      </c>
      <c r="X46" s="104">
        <v>3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0</v>
      </c>
      <c r="AE46" s="104">
        <v>0</v>
      </c>
      <c r="AF46" s="104">
        <v>0</v>
      </c>
      <c r="AG46" s="104">
        <v>1</v>
      </c>
      <c r="AH46" s="104">
        <v>3</v>
      </c>
      <c r="AI46" s="104">
        <v>0</v>
      </c>
      <c r="AJ46" s="104">
        <v>1</v>
      </c>
      <c r="AK46" s="104">
        <v>1</v>
      </c>
      <c r="AL46" s="104">
        <v>0</v>
      </c>
      <c r="AM46" s="104">
        <v>0</v>
      </c>
    </row>
    <row r="47" spans="1:39" ht="18">
      <c r="A47" s="104" t="s">
        <v>2365</v>
      </c>
      <c r="B47" s="104" t="s">
        <v>2366</v>
      </c>
      <c r="C47" s="104" t="s">
        <v>180</v>
      </c>
      <c r="D47" s="104" t="s">
        <v>180</v>
      </c>
      <c r="E47" s="104" t="s">
        <v>201</v>
      </c>
      <c r="F47" s="104" t="s">
        <v>201</v>
      </c>
      <c r="G47" s="109" t="s">
        <v>775</v>
      </c>
      <c r="H47" s="104" t="s">
        <v>2367</v>
      </c>
      <c r="I47" s="105" t="s">
        <v>620</v>
      </c>
      <c r="J47" s="104" t="s">
        <v>2368</v>
      </c>
      <c r="K47" s="104">
        <v>11</v>
      </c>
      <c r="L47"/>
      <c r="M47" s="104">
        <v>10</v>
      </c>
      <c r="N47"/>
      <c r="P47" s="104">
        <v>1</v>
      </c>
      <c r="Q47"/>
      <c r="R47" s="104">
        <v>11</v>
      </c>
      <c r="S47" s="104">
        <v>0</v>
      </c>
      <c r="T47" s="104">
        <v>0</v>
      </c>
      <c r="U47" s="104">
        <v>1</v>
      </c>
      <c r="V47" s="104">
        <v>3</v>
      </c>
      <c r="W47" s="104">
        <v>0</v>
      </c>
      <c r="X47" s="104">
        <v>3</v>
      </c>
      <c r="Y47" s="104">
        <v>0</v>
      </c>
      <c r="Z47" s="104">
        <v>3</v>
      </c>
      <c r="AA47" s="104">
        <v>0</v>
      </c>
      <c r="AB47" s="104">
        <v>2</v>
      </c>
      <c r="AC47" s="104">
        <v>2</v>
      </c>
      <c r="AD47" s="104">
        <v>2</v>
      </c>
      <c r="AE47" s="104">
        <v>2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4">
        <v>0</v>
      </c>
    </row>
    <row r="48" spans="1:39" ht="18">
      <c r="A48" s="104" t="s">
        <v>2365</v>
      </c>
      <c r="B48" s="104" t="s">
        <v>2366</v>
      </c>
      <c r="C48" s="104" t="s">
        <v>180</v>
      </c>
      <c r="D48" s="104" t="s">
        <v>180</v>
      </c>
      <c r="E48" s="104" t="s">
        <v>201</v>
      </c>
      <c r="F48" s="104" t="s">
        <v>201</v>
      </c>
      <c r="G48" s="109" t="s">
        <v>751</v>
      </c>
      <c r="H48" s="104" t="s">
        <v>2367</v>
      </c>
      <c r="I48" s="105" t="s">
        <v>752</v>
      </c>
      <c r="J48" s="104" t="s">
        <v>2368</v>
      </c>
      <c r="K48" s="104">
        <v>12</v>
      </c>
      <c r="L48"/>
      <c r="M48" s="104">
        <v>12</v>
      </c>
      <c r="N48"/>
      <c r="P48" s="104">
        <v>0</v>
      </c>
      <c r="Q48"/>
      <c r="R48" s="104">
        <v>12</v>
      </c>
      <c r="S48" s="104">
        <v>0</v>
      </c>
      <c r="T48" s="104">
        <v>0</v>
      </c>
      <c r="U48" s="104">
        <v>1</v>
      </c>
      <c r="V48" s="104">
        <v>3</v>
      </c>
      <c r="W48" s="104">
        <v>0</v>
      </c>
      <c r="X48" s="104">
        <v>3</v>
      </c>
      <c r="Y48" s="104">
        <v>0</v>
      </c>
      <c r="Z48" s="104">
        <v>2</v>
      </c>
      <c r="AA48" s="104">
        <v>2</v>
      </c>
      <c r="AB48" s="104">
        <v>2</v>
      </c>
      <c r="AC48" s="104">
        <v>2</v>
      </c>
      <c r="AD48" s="104">
        <v>2</v>
      </c>
      <c r="AE48" s="104">
        <v>2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4">
        <v>0</v>
      </c>
    </row>
    <row r="49" spans="1:39" ht="18">
      <c r="A49" s="104" t="s">
        <v>2365</v>
      </c>
      <c r="B49" s="104" t="s">
        <v>2366</v>
      </c>
      <c r="C49" s="104" t="s">
        <v>180</v>
      </c>
      <c r="D49" s="104" t="s">
        <v>180</v>
      </c>
      <c r="E49" s="104" t="s">
        <v>201</v>
      </c>
      <c r="F49" s="104" t="s">
        <v>201</v>
      </c>
      <c r="G49" s="109" t="s">
        <v>698</v>
      </c>
      <c r="H49" s="104" t="s">
        <v>2367</v>
      </c>
      <c r="I49" s="105" t="s">
        <v>699</v>
      </c>
      <c r="J49" s="104" t="s">
        <v>2368</v>
      </c>
      <c r="K49" s="104">
        <v>10</v>
      </c>
      <c r="L49"/>
      <c r="M49" s="104">
        <v>10</v>
      </c>
      <c r="N49"/>
      <c r="P49" s="104">
        <v>0</v>
      </c>
      <c r="Q49"/>
      <c r="R49" s="104">
        <v>10</v>
      </c>
      <c r="S49" s="104">
        <v>0</v>
      </c>
      <c r="T49" s="104">
        <v>0</v>
      </c>
      <c r="U49" s="104">
        <v>1</v>
      </c>
      <c r="V49" s="104">
        <v>3</v>
      </c>
      <c r="W49" s="104">
        <v>0</v>
      </c>
      <c r="X49" s="104">
        <v>3</v>
      </c>
      <c r="Y49" s="104">
        <v>0</v>
      </c>
      <c r="Z49" s="104">
        <v>0</v>
      </c>
      <c r="AA49" s="104">
        <v>1</v>
      </c>
      <c r="AB49" s="104">
        <v>1</v>
      </c>
      <c r="AC49" s="104">
        <v>4</v>
      </c>
      <c r="AD49" s="104">
        <v>1</v>
      </c>
      <c r="AE49" s="104">
        <v>3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  <c r="AM49" s="104">
        <v>0</v>
      </c>
    </row>
    <row r="50" spans="1:39" ht="18">
      <c r="A50" s="104" t="s">
        <v>2365</v>
      </c>
      <c r="B50" s="104" t="s">
        <v>2366</v>
      </c>
      <c r="C50" s="104" t="s">
        <v>180</v>
      </c>
      <c r="D50" s="104" t="s">
        <v>180</v>
      </c>
      <c r="E50" s="104" t="s">
        <v>201</v>
      </c>
      <c r="F50" s="104" t="s">
        <v>201</v>
      </c>
      <c r="G50" s="109" t="s">
        <v>774</v>
      </c>
      <c r="H50" s="104" t="s">
        <v>2367</v>
      </c>
      <c r="I50" s="105" t="s">
        <v>773</v>
      </c>
      <c r="J50" s="104" t="s">
        <v>2368</v>
      </c>
      <c r="K50" s="104">
        <v>12</v>
      </c>
      <c r="L50"/>
      <c r="M50" s="104">
        <v>12</v>
      </c>
      <c r="N50"/>
      <c r="P50" s="104">
        <v>0</v>
      </c>
      <c r="Q50"/>
      <c r="R50" s="104">
        <v>12</v>
      </c>
      <c r="S50" s="104">
        <v>0</v>
      </c>
      <c r="T50" s="104">
        <v>0</v>
      </c>
      <c r="U50" s="104">
        <v>1</v>
      </c>
      <c r="V50" s="104">
        <v>3</v>
      </c>
      <c r="W50" s="104">
        <v>0</v>
      </c>
      <c r="X50" s="104">
        <v>3</v>
      </c>
      <c r="Y50" s="104">
        <v>0</v>
      </c>
      <c r="Z50" s="104">
        <v>2</v>
      </c>
      <c r="AA50" s="104">
        <v>0</v>
      </c>
      <c r="AB50" s="104">
        <v>2</v>
      </c>
      <c r="AC50" s="104">
        <v>4</v>
      </c>
      <c r="AD50" s="104">
        <v>3</v>
      </c>
      <c r="AE50" s="104">
        <v>1</v>
      </c>
      <c r="AF50" s="104">
        <v>0</v>
      </c>
      <c r="AG50" s="104">
        <v>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4">
        <v>0</v>
      </c>
    </row>
    <row r="51" spans="1:39" ht="18">
      <c r="A51" s="104" t="s">
        <v>2365</v>
      </c>
      <c r="B51" s="104" t="s">
        <v>2366</v>
      </c>
      <c r="C51" s="104" t="s">
        <v>180</v>
      </c>
      <c r="D51" s="104" t="s">
        <v>180</v>
      </c>
      <c r="E51" s="104" t="s">
        <v>201</v>
      </c>
      <c r="F51" s="104" t="s">
        <v>201</v>
      </c>
      <c r="G51" s="109" t="s">
        <v>768</v>
      </c>
      <c r="H51" s="104" t="s">
        <v>2367</v>
      </c>
      <c r="I51" s="105" t="s">
        <v>769</v>
      </c>
      <c r="J51" s="104" t="s">
        <v>2368</v>
      </c>
      <c r="K51" s="104">
        <v>11</v>
      </c>
      <c r="L51"/>
      <c r="M51" s="104">
        <v>11</v>
      </c>
      <c r="N51"/>
      <c r="P51" s="104">
        <v>0</v>
      </c>
      <c r="Q51"/>
      <c r="R51" s="104">
        <v>11</v>
      </c>
      <c r="S51" s="104">
        <v>0</v>
      </c>
      <c r="T51" s="104">
        <v>0</v>
      </c>
      <c r="U51" s="104">
        <v>1</v>
      </c>
      <c r="V51" s="104">
        <v>2</v>
      </c>
      <c r="W51" s="104">
        <v>0</v>
      </c>
      <c r="X51" s="104">
        <v>2</v>
      </c>
      <c r="Y51" s="104">
        <v>0</v>
      </c>
      <c r="Z51" s="104">
        <v>0</v>
      </c>
      <c r="AA51" s="104">
        <v>0</v>
      </c>
      <c r="AB51" s="104">
        <v>2</v>
      </c>
      <c r="AC51" s="104">
        <v>0</v>
      </c>
      <c r="AD51" s="104">
        <v>7</v>
      </c>
      <c r="AE51" s="104">
        <v>2</v>
      </c>
      <c r="AF51" s="104">
        <v>0</v>
      </c>
      <c r="AG51" s="104">
        <v>0</v>
      </c>
      <c r="AH51" s="104">
        <v>0</v>
      </c>
      <c r="AI51" s="104">
        <v>0</v>
      </c>
      <c r="AJ51" s="104">
        <v>0</v>
      </c>
      <c r="AK51" s="104">
        <v>0</v>
      </c>
      <c r="AL51" s="104">
        <v>0</v>
      </c>
      <c r="AM51" s="104">
        <v>0</v>
      </c>
    </row>
    <row r="52" spans="1:39" ht="18">
      <c r="A52" s="104" t="s">
        <v>2365</v>
      </c>
      <c r="B52" s="104" t="s">
        <v>2366</v>
      </c>
      <c r="C52" s="104" t="s">
        <v>180</v>
      </c>
      <c r="D52" s="104" t="s">
        <v>180</v>
      </c>
      <c r="E52" s="104" t="s">
        <v>201</v>
      </c>
      <c r="F52" s="104" t="s">
        <v>201</v>
      </c>
      <c r="G52" s="109" t="s">
        <v>776</v>
      </c>
      <c r="H52" s="104" t="s">
        <v>2367</v>
      </c>
      <c r="I52" s="105" t="s">
        <v>777</v>
      </c>
      <c r="J52" s="104" t="s">
        <v>2368</v>
      </c>
      <c r="K52" s="104">
        <v>9</v>
      </c>
      <c r="L52"/>
      <c r="M52" s="104">
        <v>9</v>
      </c>
      <c r="N52"/>
      <c r="P52" s="104">
        <v>0</v>
      </c>
      <c r="Q52"/>
      <c r="R52" s="104">
        <v>9</v>
      </c>
      <c r="S52" s="104">
        <v>0</v>
      </c>
      <c r="T52" s="104">
        <v>0</v>
      </c>
      <c r="U52" s="104">
        <v>1</v>
      </c>
      <c r="V52" s="104">
        <v>3</v>
      </c>
      <c r="W52" s="104">
        <v>0</v>
      </c>
      <c r="X52" s="104">
        <v>3</v>
      </c>
      <c r="Y52" s="104">
        <v>0</v>
      </c>
      <c r="Z52" s="104">
        <v>2</v>
      </c>
      <c r="AA52" s="104">
        <v>1</v>
      </c>
      <c r="AB52" s="104">
        <v>1</v>
      </c>
      <c r="AC52" s="104">
        <v>2</v>
      </c>
      <c r="AD52" s="104">
        <v>2</v>
      </c>
      <c r="AE52" s="104">
        <v>1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4">
        <v>0</v>
      </c>
    </row>
    <row r="53" spans="1:39" ht="18">
      <c r="A53" s="104" t="s">
        <v>2365</v>
      </c>
      <c r="B53" s="104" t="s">
        <v>2366</v>
      </c>
      <c r="C53" s="104" t="s">
        <v>180</v>
      </c>
      <c r="D53" s="104" t="s">
        <v>180</v>
      </c>
      <c r="E53" s="104" t="s">
        <v>201</v>
      </c>
      <c r="F53" s="104" t="s">
        <v>761</v>
      </c>
      <c r="G53" s="109" t="s">
        <v>762</v>
      </c>
      <c r="H53" s="104" t="s">
        <v>2367</v>
      </c>
      <c r="I53" s="105" t="s">
        <v>761</v>
      </c>
      <c r="J53" s="104" t="s">
        <v>2368</v>
      </c>
      <c r="K53" s="104">
        <v>5</v>
      </c>
      <c r="L53"/>
      <c r="M53" s="104">
        <v>5</v>
      </c>
      <c r="N53"/>
      <c r="P53" s="104">
        <v>0</v>
      </c>
      <c r="Q53"/>
      <c r="R53" s="104">
        <v>5</v>
      </c>
      <c r="S53" s="104">
        <v>0</v>
      </c>
      <c r="T53" s="104">
        <v>0</v>
      </c>
      <c r="U53" s="104">
        <v>1</v>
      </c>
      <c r="V53" s="104">
        <v>2</v>
      </c>
      <c r="W53" s="104">
        <v>0</v>
      </c>
      <c r="X53" s="104">
        <v>2</v>
      </c>
      <c r="Y53" s="104">
        <v>0</v>
      </c>
      <c r="Z53" s="104">
        <v>0</v>
      </c>
      <c r="AA53" s="104">
        <v>0</v>
      </c>
      <c r="AB53" s="104">
        <v>0</v>
      </c>
      <c r="AC53" s="104">
        <v>2</v>
      </c>
      <c r="AD53" s="104">
        <v>2</v>
      </c>
      <c r="AE53" s="104">
        <v>1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104">
        <v>0</v>
      </c>
      <c r="AL53" s="104">
        <v>0</v>
      </c>
      <c r="AM53" s="104">
        <v>0</v>
      </c>
    </row>
    <row r="54" spans="1:39" ht="18">
      <c r="A54" s="104" t="s">
        <v>2365</v>
      </c>
      <c r="B54" s="104" t="s">
        <v>2366</v>
      </c>
      <c r="C54" s="104" t="s">
        <v>180</v>
      </c>
      <c r="D54" s="104" t="s">
        <v>180</v>
      </c>
      <c r="E54" s="104" t="s">
        <v>201</v>
      </c>
      <c r="F54" s="104" t="s">
        <v>726</v>
      </c>
      <c r="G54" s="109" t="s">
        <v>780</v>
      </c>
      <c r="H54" s="104" t="s">
        <v>2367</v>
      </c>
      <c r="I54" s="105" t="s">
        <v>781</v>
      </c>
      <c r="J54" s="104" t="s">
        <v>2368</v>
      </c>
      <c r="K54" s="104">
        <v>4</v>
      </c>
      <c r="L54"/>
      <c r="M54" s="104">
        <v>3</v>
      </c>
      <c r="N54"/>
      <c r="P54" s="104">
        <v>1</v>
      </c>
      <c r="Q54"/>
      <c r="R54" s="104">
        <v>4</v>
      </c>
      <c r="S54" s="104">
        <v>0</v>
      </c>
      <c r="T54" s="104">
        <v>0</v>
      </c>
      <c r="U54" s="104">
        <v>3</v>
      </c>
      <c r="V54" s="104">
        <v>3</v>
      </c>
      <c r="W54" s="104">
        <v>0</v>
      </c>
      <c r="X54" s="104">
        <v>3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  <c r="AD54" s="104">
        <v>0</v>
      </c>
      <c r="AE54" s="104">
        <v>0</v>
      </c>
      <c r="AF54" s="104">
        <v>1</v>
      </c>
      <c r="AG54" s="104">
        <v>0</v>
      </c>
      <c r="AH54" s="104">
        <v>1</v>
      </c>
      <c r="AI54" s="104">
        <v>1</v>
      </c>
      <c r="AJ54" s="104">
        <v>1</v>
      </c>
      <c r="AK54" s="104">
        <v>0</v>
      </c>
      <c r="AL54" s="104">
        <v>0</v>
      </c>
      <c r="AM54" s="104">
        <v>0</v>
      </c>
    </row>
    <row r="55" spans="1:39" ht="18">
      <c r="A55" s="104" t="s">
        <v>2365</v>
      </c>
      <c r="B55" s="104" t="s">
        <v>2366</v>
      </c>
      <c r="C55" s="104" t="s">
        <v>180</v>
      </c>
      <c r="D55" s="104" t="s">
        <v>180</v>
      </c>
      <c r="E55" s="104" t="s">
        <v>201</v>
      </c>
      <c r="F55" s="104" t="s">
        <v>246</v>
      </c>
      <c r="G55" s="109" t="s">
        <v>789</v>
      </c>
      <c r="H55" s="104" t="s">
        <v>2367</v>
      </c>
      <c r="I55" s="105" t="s">
        <v>790</v>
      </c>
      <c r="J55" s="104" t="s">
        <v>2368</v>
      </c>
      <c r="K55" s="104">
        <v>7</v>
      </c>
      <c r="L55"/>
      <c r="M55" s="104">
        <v>7</v>
      </c>
      <c r="N55"/>
      <c r="P55" s="104">
        <v>0</v>
      </c>
      <c r="Q55"/>
      <c r="R55" s="104">
        <v>6</v>
      </c>
      <c r="S55" s="104">
        <v>0</v>
      </c>
      <c r="T55" s="104">
        <v>1</v>
      </c>
      <c r="U55" s="104">
        <v>3</v>
      </c>
      <c r="V55" s="104">
        <v>3</v>
      </c>
      <c r="W55" s="104">
        <v>0</v>
      </c>
      <c r="X55" s="104">
        <v>3</v>
      </c>
      <c r="Y55" s="104">
        <v>0</v>
      </c>
      <c r="Z55" s="104">
        <v>0</v>
      </c>
      <c r="AA55" s="104">
        <v>0</v>
      </c>
      <c r="AB55" s="104">
        <v>0</v>
      </c>
      <c r="AC55" s="104">
        <v>0</v>
      </c>
      <c r="AD55" s="104">
        <v>0</v>
      </c>
      <c r="AE55" s="104">
        <v>0</v>
      </c>
      <c r="AF55" s="104">
        <v>1</v>
      </c>
      <c r="AG55" s="104">
        <v>2</v>
      </c>
      <c r="AH55" s="104">
        <v>0</v>
      </c>
      <c r="AI55" s="104">
        <v>1</v>
      </c>
      <c r="AJ55" s="104">
        <v>1</v>
      </c>
      <c r="AK55" s="104">
        <v>2</v>
      </c>
      <c r="AL55" s="104">
        <v>0</v>
      </c>
      <c r="AM55" s="104">
        <v>0</v>
      </c>
    </row>
    <row r="56" spans="1:39" ht="18">
      <c r="A56" s="104" t="s">
        <v>2365</v>
      </c>
      <c r="B56" s="104" t="s">
        <v>2366</v>
      </c>
      <c r="C56" s="104" t="s">
        <v>180</v>
      </c>
      <c r="D56" s="104" t="s">
        <v>180</v>
      </c>
      <c r="E56" s="104" t="s">
        <v>201</v>
      </c>
      <c r="F56" s="104" t="s">
        <v>260</v>
      </c>
      <c r="G56" s="109" t="s">
        <v>737</v>
      </c>
      <c r="H56" s="104" t="s">
        <v>2367</v>
      </c>
      <c r="I56" s="105" t="s">
        <v>738</v>
      </c>
      <c r="J56" s="104" t="s">
        <v>2368</v>
      </c>
      <c r="K56" s="104">
        <v>6</v>
      </c>
      <c r="L56"/>
      <c r="M56" s="104">
        <v>6</v>
      </c>
      <c r="N56"/>
      <c r="P56" s="104">
        <v>0</v>
      </c>
      <c r="Q56"/>
      <c r="R56" s="104">
        <v>6</v>
      </c>
      <c r="S56" s="104">
        <v>0</v>
      </c>
      <c r="T56" s="104">
        <v>0</v>
      </c>
      <c r="U56" s="104">
        <v>3</v>
      </c>
      <c r="V56" s="104">
        <v>3</v>
      </c>
      <c r="W56" s="104">
        <v>0</v>
      </c>
      <c r="X56" s="104">
        <v>3</v>
      </c>
      <c r="Y56" s="104">
        <v>0</v>
      </c>
      <c r="Z56" s="104">
        <v>0</v>
      </c>
      <c r="AA56" s="104">
        <v>0</v>
      </c>
      <c r="AB56" s="104">
        <v>0</v>
      </c>
      <c r="AC56" s="104">
        <v>0</v>
      </c>
      <c r="AD56" s="104">
        <v>0</v>
      </c>
      <c r="AE56" s="104">
        <v>0</v>
      </c>
      <c r="AF56" s="104">
        <v>1</v>
      </c>
      <c r="AG56" s="104">
        <v>1</v>
      </c>
      <c r="AH56" s="104">
        <v>0</v>
      </c>
      <c r="AI56" s="104">
        <v>2</v>
      </c>
      <c r="AJ56" s="104">
        <v>0</v>
      </c>
      <c r="AK56" s="104">
        <v>2</v>
      </c>
      <c r="AL56" s="104">
        <v>0</v>
      </c>
      <c r="AM56" s="104">
        <v>0</v>
      </c>
    </row>
    <row r="57" spans="1:39" ht="18">
      <c r="A57" s="104" t="s">
        <v>2365</v>
      </c>
      <c r="B57" s="104" t="s">
        <v>2366</v>
      </c>
      <c r="C57" s="104" t="s">
        <v>180</v>
      </c>
      <c r="D57" s="104" t="s">
        <v>180</v>
      </c>
      <c r="E57" s="104" t="s">
        <v>201</v>
      </c>
      <c r="F57" s="104" t="s">
        <v>707</v>
      </c>
      <c r="G57" s="109" t="s">
        <v>708</v>
      </c>
      <c r="H57" s="104" t="s">
        <v>2367</v>
      </c>
      <c r="I57" s="105" t="s">
        <v>707</v>
      </c>
      <c r="J57" s="104" t="s">
        <v>2368</v>
      </c>
      <c r="K57" s="104">
        <v>6</v>
      </c>
      <c r="L57"/>
      <c r="M57" s="104">
        <v>6</v>
      </c>
      <c r="N57"/>
      <c r="P57" s="104">
        <v>0</v>
      </c>
      <c r="Q57"/>
      <c r="R57" s="104">
        <v>6</v>
      </c>
      <c r="S57" s="104">
        <v>0</v>
      </c>
      <c r="T57" s="104">
        <v>0</v>
      </c>
      <c r="U57" s="104">
        <v>3</v>
      </c>
      <c r="V57" s="104">
        <v>3</v>
      </c>
      <c r="W57" s="104">
        <v>0</v>
      </c>
      <c r="X57" s="104">
        <v>3</v>
      </c>
      <c r="Y57" s="104">
        <v>0</v>
      </c>
      <c r="Z57" s="104">
        <v>0</v>
      </c>
      <c r="AA57" s="104">
        <v>0</v>
      </c>
      <c r="AB57" s="104">
        <v>0</v>
      </c>
      <c r="AC57" s="104">
        <v>0</v>
      </c>
      <c r="AD57" s="104">
        <v>0</v>
      </c>
      <c r="AE57" s="104">
        <v>0</v>
      </c>
      <c r="AF57" s="104">
        <v>1</v>
      </c>
      <c r="AG57" s="104">
        <v>1</v>
      </c>
      <c r="AH57" s="104">
        <v>3</v>
      </c>
      <c r="AI57" s="104">
        <v>1</v>
      </c>
      <c r="AJ57" s="104">
        <v>0</v>
      </c>
      <c r="AK57" s="104">
        <v>0</v>
      </c>
      <c r="AL57" s="104">
        <v>0</v>
      </c>
      <c r="AM57" s="104">
        <v>0</v>
      </c>
    </row>
    <row r="58" spans="1:39" ht="18">
      <c r="A58" s="104" t="s">
        <v>2365</v>
      </c>
      <c r="B58" s="104" t="s">
        <v>2366</v>
      </c>
      <c r="C58" s="104" t="s">
        <v>180</v>
      </c>
      <c r="D58" s="104" t="s">
        <v>180</v>
      </c>
      <c r="E58" s="104" t="s">
        <v>201</v>
      </c>
      <c r="F58" s="104" t="s">
        <v>770</v>
      </c>
      <c r="G58" s="109" t="s">
        <v>771</v>
      </c>
      <c r="H58" s="104" t="s">
        <v>2367</v>
      </c>
      <c r="I58" s="105" t="s">
        <v>770</v>
      </c>
      <c r="J58" s="104" t="s">
        <v>2368</v>
      </c>
      <c r="K58" s="104">
        <v>6</v>
      </c>
      <c r="L58"/>
      <c r="M58" s="104">
        <v>6</v>
      </c>
      <c r="N58"/>
      <c r="P58" s="104">
        <v>0</v>
      </c>
      <c r="Q58"/>
      <c r="R58" s="104">
        <v>6</v>
      </c>
      <c r="S58" s="104">
        <v>0</v>
      </c>
      <c r="T58" s="104">
        <v>0</v>
      </c>
      <c r="U58" s="104">
        <v>3</v>
      </c>
      <c r="V58" s="104">
        <v>3</v>
      </c>
      <c r="W58" s="104">
        <v>0</v>
      </c>
      <c r="X58" s="104">
        <v>3</v>
      </c>
      <c r="Y58" s="104">
        <v>0</v>
      </c>
      <c r="Z58" s="104">
        <v>0</v>
      </c>
      <c r="AA58" s="104">
        <v>0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1</v>
      </c>
      <c r="AH58" s="104">
        <v>2</v>
      </c>
      <c r="AI58" s="104">
        <v>0</v>
      </c>
      <c r="AJ58" s="104">
        <v>2</v>
      </c>
      <c r="AK58" s="104">
        <v>1</v>
      </c>
      <c r="AL58" s="104">
        <v>0</v>
      </c>
      <c r="AM58" s="104">
        <v>0</v>
      </c>
    </row>
    <row r="59" spans="1:39" ht="18">
      <c r="A59" s="104" t="s">
        <v>2365</v>
      </c>
      <c r="B59" s="104" t="s">
        <v>2366</v>
      </c>
      <c r="C59" s="104" t="s">
        <v>180</v>
      </c>
      <c r="D59" s="104" t="s">
        <v>180</v>
      </c>
      <c r="E59" s="104" t="s">
        <v>201</v>
      </c>
      <c r="F59" s="104" t="s">
        <v>798</v>
      </c>
      <c r="G59" s="109" t="s">
        <v>799</v>
      </c>
      <c r="H59" s="104" t="s">
        <v>2367</v>
      </c>
      <c r="I59" s="105" t="s">
        <v>798</v>
      </c>
      <c r="J59" s="104" t="s">
        <v>2368</v>
      </c>
      <c r="K59" s="104">
        <v>8</v>
      </c>
      <c r="L59"/>
      <c r="M59" s="104">
        <v>8</v>
      </c>
      <c r="N59"/>
      <c r="P59" s="104">
        <v>0</v>
      </c>
      <c r="Q59"/>
      <c r="R59" s="104">
        <v>8</v>
      </c>
      <c r="S59" s="104">
        <v>0</v>
      </c>
      <c r="T59" s="104">
        <v>0</v>
      </c>
      <c r="U59" s="104">
        <v>3</v>
      </c>
      <c r="V59" s="104">
        <v>3</v>
      </c>
      <c r="W59" s="104">
        <v>0</v>
      </c>
      <c r="X59" s="104">
        <v>3</v>
      </c>
      <c r="Y59" s="104">
        <v>0</v>
      </c>
      <c r="Z59" s="104">
        <v>0</v>
      </c>
      <c r="AA59" s="104">
        <v>0</v>
      </c>
      <c r="AB59" s="104">
        <v>0</v>
      </c>
      <c r="AC59" s="104">
        <v>0</v>
      </c>
      <c r="AD59" s="104">
        <v>0</v>
      </c>
      <c r="AE59" s="104">
        <v>0</v>
      </c>
      <c r="AF59" s="104">
        <v>1</v>
      </c>
      <c r="AG59" s="104">
        <v>2</v>
      </c>
      <c r="AH59" s="104">
        <v>4</v>
      </c>
      <c r="AI59" s="104">
        <v>0</v>
      </c>
      <c r="AJ59" s="104">
        <v>1</v>
      </c>
      <c r="AK59" s="104">
        <v>0</v>
      </c>
      <c r="AL59" s="104">
        <v>0</v>
      </c>
      <c r="AM59" s="104">
        <v>0</v>
      </c>
    </row>
    <row r="60" spans="1:39" ht="18">
      <c r="A60" s="104" t="s">
        <v>2365</v>
      </c>
      <c r="B60" s="104" t="s">
        <v>2366</v>
      </c>
      <c r="C60" s="104" t="s">
        <v>180</v>
      </c>
      <c r="D60" s="104" t="s">
        <v>180</v>
      </c>
      <c r="E60" s="104" t="s">
        <v>201</v>
      </c>
      <c r="F60" s="104" t="s">
        <v>228</v>
      </c>
      <c r="G60" s="109" t="s">
        <v>709</v>
      </c>
      <c r="H60" s="104" t="s">
        <v>2367</v>
      </c>
      <c r="I60" s="105" t="s">
        <v>710</v>
      </c>
      <c r="J60" s="104" t="s">
        <v>2368</v>
      </c>
      <c r="K60" s="104">
        <v>8</v>
      </c>
      <c r="L60"/>
      <c r="M60" s="104">
        <v>8</v>
      </c>
      <c r="N60"/>
      <c r="P60" s="104">
        <v>0</v>
      </c>
      <c r="Q60"/>
      <c r="R60" s="104">
        <v>8</v>
      </c>
      <c r="S60" s="104">
        <v>0</v>
      </c>
      <c r="T60" s="104">
        <v>0</v>
      </c>
      <c r="U60" s="104">
        <v>1</v>
      </c>
      <c r="V60" s="104">
        <v>3</v>
      </c>
      <c r="W60" s="104">
        <v>0</v>
      </c>
      <c r="X60" s="104">
        <v>3</v>
      </c>
      <c r="Y60" s="104">
        <v>0</v>
      </c>
      <c r="Z60" s="104">
        <v>1</v>
      </c>
      <c r="AA60" s="104">
        <v>0</v>
      </c>
      <c r="AB60" s="104">
        <v>1</v>
      </c>
      <c r="AC60" s="104">
        <v>5</v>
      </c>
      <c r="AD60" s="104">
        <v>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4">
        <v>0</v>
      </c>
    </row>
    <row r="61" spans="1:39" ht="18">
      <c r="A61" s="104" t="s">
        <v>2365</v>
      </c>
      <c r="B61" s="104" t="s">
        <v>2366</v>
      </c>
      <c r="C61" s="104" t="s">
        <v>180</v>
      </c>
      <c r="D61" s="104" t="s">
        <v>180</v>
      </c>
      <c r="E61" s="104" t="s">
        <v>201</v>
      </c>
      <c r="F61" s="104" t="s">
        <v>693</v>
      </c>
      <c r="G61" s="109" t="s">
        <v>694</v>
      </c>
      <c r="H61" s="104" t="s">
        <v>2367</v>
      </c>
      <c r="I61" s="105" t="s">
        <v>695</v>
      </c>
      <c r="J61" s="104" t="s">
        <v>2368</v>
      </c>
      <c r="K61" s="104">
        <v>5</v>
      </c>
      <c r="L61"/>
      <c r="M61" s="104">
        <v>5</v>
      </c>
      <c r="N61"/>
      <c r="P61" s="104">
        <v>0</v>
      </c>
      <c r="Q61"/>
      <c r="R61" s="104">
        <v>5</v>
      </c>
      <c r="S61" s="104">
        <v>0</v>
      </c>
      <c r="T61" s="104">
        <v>0</v>
      </c>
      <c r="U61" s="104">
        <v>2</v>
      </c>
      <c r="V61" s="104">
        <v>2</v>
      </c>
      <c r="W61" s="104">
        <v>0</v>
      </c>
      <c r="X61" s="104">
        <v>2</v>
      </c>
      <c r="Y61" s="104">
        <v>0</v>
      </c>
      <c r="Z61" s="104">
        <v>0</v>
      </c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3</v>
      </c>
      <c r="AI61" s="104">
        <v>1</v>
      </c>
      <c r="AJ61" s="104">
        <v>1</v>
      </c>
      <c r="AK61" s="104">
        <v>0</v>
      </c>
      <c r="AL61" s="104">
        <v>0</v>
      </c>
      <c r="AM61" s="104">
        <v>0</v>
      </c>
    </row>
    <row r="62" spans="1:39" ht="18">
      <c r="A62" s="104" t="s">
        <v>2365</v>
      </c>
      <c r="B62" s="104" t="s">
        <v>2366</v>
      </c>
      <c r="C62" s="104" t="s">
        <v>180</v>
      </c>
      <c r="D62" s="104" t="s">
        <v>180</v>
      </c>
      <c r="E62" s="104" t="s">
        <v>201</v>
      </c>
      <c r="F62" s="104" t="s">
        <v>748</v>
      </c>
      <c r="G62" s="109" t="s">
        <v>749</v>
      </c>
      <c r="H62" s="104" t="s">
        <v>2367</v>
      </c>
      <c r="I62" s="105" t="s">
        <v>748</v>
      </c>
      <c r="J62" s="104" t="s">
        <v>2368</v>
      </c>
      <c r="K62" s="104">
        <v>10</v>
      </c>
      <c r="L62"/>
      <c r="M62" s="104">
        <v>10</v>
      </c>
      <c r="N62"/>
      <c r="P62" s="104">
        <v>0</v>
      </c>
      <c r="Q62"/>
      <c r="R62" s="104">
        <v>10</v>
      </c>
      <c r="S62" s="104">
        <v>0</v>
      </c>
      <c r="T62" s="104">
        <v>0</v>
      </c>
      <c r="U62" s="104">
        <v>3</v>
      </c>
      <c r="V62" s="104">
        <v>3</v>
      </c>
      <c r="W62" s="104">
        <v>0</v>
      </c>
      <c r="X62" s="104">
        <v>3</v>
      </c>
      <c r="Y62" s="104">
        <v>0</v>
      </c>
      <c r="Z62" s="104">
        <v>0</v>
      </c>
      <c r="AA62" s="104">
        <v>0</v>
      </c>
      <c r="AB62" s="104">
        <v>0</v>
      </c>
      <c r="AC62" s="104">
        <v>0</v>
      </c>
      <c r="AD62" s="104">
        <v>0</v>
      </c>
      <c r="AE62" s="104">
        <v>0</v>
      </c>
      <c r="AF62" s="104">
        <v>1</v>
      </c>
      <c r="AG62" s="104">
        <v>1</v>
      </c>
      <c r="AH62" s="104">
        <v>1</v>
      </c>
      <c r="AI62" s="104">
        <v>2</v>
      </c>
      <c r="AJ62" s="104">
        <v>1</v>
      </c>
      <c r="AK62" s="104">
        <v>4</v>
      </c>
      <c r="AL62" s="104">
        <v>0</v>
      </c>
      <c r="AM62" s="104">
        <v>0</v>
      </c>
    </row>
    <row r="63" spans="1:39" ht="18">
      <c r="A63" s="104" t="s">
        <v>2365</v>
      </c>
      <c r="B63" s="104" t="s">
        <v>2366</v>
      </c>
      <c r="C63" s="104" t="s">
        <v>180</v>
      </c>
      <c r="D63" s="104" t="s">
        <v>180</v>
      </c>
      <c r="E63" s="104" t="s">
        <v>201</v>
      </c>
      <c r="F63" s="104" t="s">
        <v>744</v>
      </c>
      <c r="G63" s="109" t="s">
        <v>745</v>
      </c>
      <c r="H63" s="104" t="s">
        <v>2367</v>
      </c>
      <c r="I63" s="105" t="s">
        <v>744</v>
      </c>
      <c r="J63" s="104" t="s">
        <v>2368</v>
      </c>
      <c r="K63" s="104">
        <v>6</v>
      </c>
      <c r="L63"/>
      <c r="M63" s="104">
        <v>6</v>
      </c>
      <c r="N63"/>
      <c r="P63" s="104">
        <v>0</v>
      </c>
      <c r="Q63"/>
      <c r="R63" s="104">
        <v>6</v>
      </c>
      <c r="S63" s="104">
        <v>0</v>
      </c>
      <c r="T63" s="104">
        <v>0</v>
      </c>
      <c r="U63" s="104">
        <v>3</v>
      </c>
      <c r="V63" s="104">
        <v>3</v>
      </c>
      <c r="W63" s="104">
        <v>0</v>
      </c>
      <c r="X63" s="104">
        <v>3</v>
      </c>
      <c r="Y63" s="104">
        <v>0</v>
      </c>
      <c r="Z63" s="104">
        <v>0</v>
      </c>
      <c r="AA63" s="104">
        <v>0</v>
      </c>
      <c r="AB63" s="104">
        <v>0</v>
      </c>
      <c r="AC63" s="104">
        <v>0</v>
      </c>
      <c r="AD63" s="104">
        <v>0</v>
      </c>
      <c r="AE63" s="104">
        <v>0</v>
      </c>
      <c r="AF63" s="104">
        <v>2</v>
      </c>
      <c r="AG63" s="104">
        <v>0</v>
      </c>
      <c r="AH63" s="104">
        <v>2</v>
      </c>
      <c r="AI63" s="104">
        <v>0</v>
      </c>
      <c r="AJ63" s="104">
        <v>0</v>
      </c>
      <c r="AK63" s="104">
        <v>2</v>
      </c>
      <c r="AL63" s="104">
        <v>0</v>
      </c>
      <c r="AM63" s="104">
        <v>0</v>
      </c>
    </row>
    <row r="64" spans="1:39" ht="18">
      <c r="A64" s="104" t="s">
        <v>2365</v>
      </c>
      <c r="B64" s="104" t="s">
        <v>2366</v>
      </c>
      <c r="C64" s="104" t="s">
        <v>180</v>
      </c>
      <c r="D64" s="104" t="s">
        <v>180</v>
      </c>
      <c r="E64" s="104" t="s">
        <v>201</v>
      </c>
      <c r="F64" s="104" t="s">
        <v>240</v>
      </c>
      <c r="G64" s="109" t="s">
        <v>757</v>
      </c>
      <c r="H64" s="104" t="s">
        <v>2367</v>
      </c>
      <c r="I64" s="105" t="s">
        <v>758</v>
      </c>
      <c r="J64" s="104" t="s">
        <v>2368</v>
      </c>
      <c r="K64" s="104">
        <v>8</v>
      </c>
      <c r="L64"/>
      <c r="M64" s="104">
        <v>8</v>
      </c>
      <c r="N64"/>
      <c r="P64" s="104">
        <v>0</v>
      </c>
      <c r="Q64"/>
      <c r="R64" s="104">
        <v>8</v>
      </c>
      <c r="S64" s="104">
        <v>0</v>
      </c>
      <c r="T64" s="104">
        <v>0</v>
      </c>
      <c r="U64" s="104">
        <v>1</v>
      </c>
      <c r="V64" s="104">
        <v>3</v>
      </c>
      <c r="W64" s="104">
        <v>0</v>
      </c>
      <c r="X64" s="104">
        <v>3</v>
      </c>
      <c r="Y64" s="104">
        <v>0</v>
      </c>
      <c r="Z64" s="104">
        <v>0</v>
      </c>
      <c r="AA64" s="104">
        <v>2</v>
      </c>
      <c r="AB64" s="104">
        <v>2</v>
      </c>
      <c r="AC64" s="104">
        <v>1</v>
      </c>
      <c r="AD64" s="104">
        <v>1</v>
      </c>
      <c r="AE64" s="104">
        <v>2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4">
        <v>0</v>
      </c>
    </row>
    <row r="65" spans="1:39" ht="18">
      <c r="A65" s="104" t="s">
        <v>2365</v>
      </c>
      <c r="B65" s="104" t="s">
        <v>2366</v>
      </c>
      <c r="C65" s="104" t="s">
        <v>180</v>
      </c>
      <c r="D65" s="104" t="s">
        <v>180</v>
      </c>
      <c r="E65" s="104" t="s">
        <v>201</v>
      </c>
      <c r="F65" s="104" t="s">
        <v>240</v>
      </c>
      <c r="G65" s="109" t="s">
        <v>759</v>
      </c>
      <c r="H65" s="104" t="s">
        <v>2367</v>
      </c>
      <c r="I65" s="105" t="s">
        <v>760</v>
      </c>
      <c r="J65" s="104" t="s">
        <v>2368</v>
      </c>
      <c r="K65" s="104">
        <v>6</v>
      </c>
      <c r="L65"/>
      <c r="M65" s="104">
        <v>6</v>
      </c>
      <c r="N65"/>
      <c r="P65" s="104">
        <v>0</v>
      </c>
      <c r="Q65"/>
      <c r="R65" s="104">
        <v>6</v>
      </c>
      <c r="S65" s="104">
        <v>0</v>
      </c>
      <c r="T65" s="104">
        <v>0</v>
      </c>
      <c r="U65" s="104">
        <v>1</v>
      </c>
      <c r="V65" s="104">
        <v>3</v>
      </c>
      <c r="W65" s="104">
        <v>0</v>
      </c>
      <c r="X65" s="104">
        <v>3</v>
      </c>
      <c r="Y65" s="104">
        <v>0</v>
      </c>
      <c r="Z65" s="104">
        <v>1</v>
      </c>
      <c r="AA65" s="104">
        <v>1</v>
      </c>
      <c r="AB65" s="104">
        <v>0</v>
      </c>
      <c r="AC65" s="104">
        <v>1</v>
      </c>
      <c r="AD65" s="104">
        <v>1</v>
      </c>
      <c r="AE65" s="104">
        <v>2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0</v>
      </c>
      <c r="AL65" s="104">
        <v>0</v>
      </c>
      <c r="AM65" s="104">
        <v>0</v>
      </c>
    </row>
    <row r="66" spans="1:39" ht="18">
      <c r="A66" s="104" t="s">
        <v>2365</v>
      </c>
      <c r="B66" s="104" t="s">
        <v>2366</v>
      </c>
      <c r="C66" s="104" t="s">
        <v>180</v>
      </c>
      <c r="D66" s="104" t="s">
        <v>180</v>
      </c>
      <c r="E66" s="104" t="s">
        <v>201</v>
      </c>
      <c r="F66" s="104" t="s">
        <v>246</v>
      </c>
      <c r="G66" s="109" t="s">
        <v>700</v>
      </c>
      <c r="H66" s="104" t="s">
        <v>2367</v>
      </c>
      <c r="I66" s="105" t="s">
        <v>701</v>
      </c>
      <c r="J66" s="104" t="s">
        <v>2368</v>
      </c>
      <c r="K66" s="104">
        <v>5</v>
      </c>
      <c r="L66"/>
      <c r="M66" s="104">
        <v>5</v>
      </c>
      <c r="N66"/>
      <c r="P66" s="104">
        <v>0</v>
      </c>
      <c r="Q66"/>
      <c r="R66" s="104">
        <v>5</v>
      </c>
      <c r="S66" s="104">
        <v>0</v>
      </c>
      <c r="T66" s="104">
        <v>0</v>
      </c>
      <c r="U66" s="104">
        <v>1</v>
      </c>
      <c r="V66" s="104">
        <v>3</v>
      </c>
      <c r="W66" s="104">
        <v>0</v>
      </c>
      <c r="X66" s="104">
        <v>3</v>
      </c>
      <c r="Y66" s="104">
        <v>0</v>
      </c>
      <c r="Z66" s="104">
        <v>1</v>
      </c>
      <c r="AA66" s="104">
        <v>1</v>
      </c>
      <c r="AB66" s="104">
        <v>0</v>
      </c>
      <c r="AC66" s="104">
        <v>1</v>
      </c>
      <c r="AD66" s="104">
        <v>0</v>
      </c>
      <c r="AE66" s="104">
        <v>2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0</v>
      </c>
      <c r="AL66" s="104">
        <v>0</v>
      </c>
      <c r="AM66" s="104">
        <v>0</v>
      </c>
    </row>
    <row r="67" spans="1:39" ht="18">
      <c r="A67" s="104" t="s">
        <v>2365</v>
      </c>
      <c r="B67" s="104" t="s">
        <v>2366</v>
      </c>
      <c r="C67" s="104" t="s">
        <v>180</v>
      </c>
      <c r="D67" s="104" t="s">
        <v>180</v>
      </c>
      <c r="E67" s="104" t="s">
        <v>201</v>
      </c>
      <c r="F67" s="104" t="s">
        <v>303</v>
      </c>
      <c r="G67" s="109" t="s">
        <v>706</v>
      </c>
      <c r="H67" s="104" t="s">
        <v>2367</v>
      </c>
      <c r="I67" s="105" t="s">
        <v>303</v>
      </c>
      <c r="J67" s="104" t="s">
        <v>2368</v>
      </c>
      <c r="K67" s="104">
        <v>5</v>
      </c>
      <c r="L67"/>
      <c r="M67" s="104">
        <v>5</v>
      </c>
      <c r="N67"/>
      <c r="P67" s="104">
        <v>0</v>
      </c>
      <c r="Q67"/>
      <c r="R67" s="104">
        <v>5</v>
      </c>
      <c r="S67" s="104">
        <v>0</v>
      </c>
      <c r="T67" s="104">
        <v>0</v>
      </c>
      <c r="U67" s="104">
        <v>1</v>
      </c>
      <c r="V67" s="104">
        <v>2</v>
      </c>
      <c r="W67" s="104">
        <v>0</v>
      </c>
      <c r="X67" s="104">
        <v>2</v>
      </c>
      <c r="Y67" s="104">
        <v>0</v>
      </c>
      <c r="Z67" s="104">
        <v>0</v>
      </c>
      <c r="AA67" s="104">
        <v>0</v>
      </c>
      <c r="AB67" s="104">
        <v>1</v>
      </c>
      <c r="AC67" s="104">
        <v>2</v>
      </c>
      <c r="AD67" s="104">
        <v>1</v>
      </c>
      <c r="AE67" s="104">
        <v>1</v>
      </c>
      <c r="AF67" s="104">
        <v>0</v>
      </c>
      <c r="AG67" s="104">
        <v>0</v>
      </c>
      <c r="AH67" s="104">
        <v>0</v>
      </c>
      <c r="AI67" s="104">
        <v>0</v>
      </c>
      <c r="AJ67" s="104">
        <v>0</v>
      </c>
      <c r="AK67" s="104">
        <v>0</v>
      </c>
      <c r="AL67" s="104">
        <v>0</v>
      </c>
      <c r="AM67" s="104">
        <v>0</v>
      </c>
    </row>
    <row r="68" spans="1:39" ht="18">
      <c r="A68" s="104" t="s">
        <v>2365</v>
      </c>
      <c r="B68" s="104" t="s">
        <v>2366</v>
      </c>
      <c r="C68" s="104" t="s">
        <v>180</v>
      </c>
      <c r="D68" s="104" t="s">
        <v>180</v>
      </c>
      <c r="E68" s="104" t="s">
        <v>201</v>
      </c>
      <c r="F68" s="104" t="s">
        <v>246</v>
      </c>
      <c r="G68" s="109" t="s">
        <v>702</v>
      </c>
      <c r="H68" s="104" t="s">
        <v>2367</v>
      </c>
      <c r="I68" s="105" t="s">
        <v>703</v>
      </c>
      <c r="J68" s="104" t="s">
        <v>2368</v>
      </c>
      <c r="K68" s="104">
        <v>8</v>
      </c>
      <c r="L68"/>
      <c r="M68" s="104">
        <v>8</v>
      </c>
      <c r="N68"/>
      <c r="P68" s="104">
        <v>0</v>
      </c>
      <c r="Q68"/>
      <c r="R68" s="104">
        <v>8</v>
      </c>
      <c r="S68" s="104">
        <v>0</v>
      </c>
      <c r="T68" s="104">
        <v>0</v>
      </c>
      <c r="U68" s="104">
        <v>1</v>
      </c>
      <c r="V68" s="104">
        <v>3</v>
      </c>
      <c r="W68" s="104">
        <v>0</v>
      </c>
      <c r="X68" s="104">
        <v>3</v>
      </c>
      <c r="Y68" s="104">
        <v>0</v>
      </c>
      <c r="Z68" s="104">
        <v>2</v>
      </c>
      <c r="AA68" s="104">
        <v>2</v>
      </c>
      <c r="AB68" s="104">
        <v>1</v>
      </c>
      <c r="AC68" s="104">
        <v>1</v>
      </c>
      <c r="AD68" s="104">
        <v>1</v>
      </c>
      <c r="AE68" s="104">
        <v>1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4">
        <v>0</v>
      </c>
    </row>
    <row r="69" spans="1:39" ht="18">
      <c r="A69" s="104" t="s">
        <v>2365</v>
      </c>
      <c r="B69" s="104" t="s">
        <v>2366</v>
      </c>
      <c r="C69" s="104" t="s">
        <v>180</v>
      </c>
      <c r="D69" s="104" t="s">
        <v>180</v>
      </c>
      <c r="E69" s="104" t="s">
        <v>201</v>
      </c>
      <c r="F69" s="104" t="s">
        <v>763</v>
      </c>
      <c r="G69" s="109" t="s">
        <v>764</v>
      </c>
      <c r="H69" s="104" t="s">
        <v>2367</v>
      </c>
      <c r="I69" s="105" t="s">
        <v>763</v>
      </c>
      <c r="J69" s="104" t="s">
        <v>2368</v>
      </c>
      <c r="K69" s="104">
        <v>7</v>
      </c>
      <c r="L69"/>
      <c r="M69" s="104">
        <v>7</v>
      </c>
      <c r="N69"/>
      <c r="P69" s="104">
        <v>0</v>
      </c>
      <c r="Q69"/>
      <c r="R69" s="104">
        <v>7</v>
      </c>
      <c r="S69" s="104">
        <v>0</v>
      </c>
      <c r="T69" s="104">
        <v>0</v>
      </c>
      <c r="U69" s="104">
        <v>1</v>
      </c>
      <c r="V69" s="104">
        <v>2</v>
      </c>
      <c r="W69" s="104">
        <v>0</v>
      </c>
      <c r="X69" s="104">
        <v>2</v>
      </c>
      <c r="Y69" s="104">
        <v>0</v>
      </c>
      <c r="Z69" s="104">
        <v>0</v>
      </c>
      <c r="AA69" s="104">
        <v>0</v>
      </c>
      <c r="AB69" s="104">
        <v>3</v>
      </c>
      <c r="AC69" s="104">
        <v>1</v>
      </c>
      <c r="AD69" s="104">
        <v>1</v>
      </c>
      <c r="AE69" s="104">
        <v>2</v>
      </c>
      <c r="AF69" s="104">
        <v>0</v>
      </c>
      <c r="AG69" s="104">
        <v>0</v>
      </c>
      <c r="AH69" s="104">
        <v>0</v>
      </c>
      <c r="AI69" s="104">
        <v>0</v>
      </c>
      <c r="AJ69" s="104">
        <v>0</v>
      </c>
      <c r="AK69" s="104">
        <v>0</v>
      </c>
      <c r="AL69" s="104">
        <v>0</v>
      </c>
      <c r="AM69" s="104">
        <v>0</v>
      </c>
    </row>
    <row r="70" spans="1:39" ht="18">
      <c r="A70" s="104" t="s">
        <v>2365</v>
      </c>
      <c r="B70" s="104" t="s">
        <v>2366</v>
      </c>
      <c r="C70" s="104" t="s">
        <v>180</v>
      </c>
      <c r="D70" s="104" t="s">
        <v>180</v>
      </c>
      <c r="E70" s="104" t="s">
        <v>201</v>
      </c>
      <c r="F70" s="104" t="s">
        <v>729</v>
      </c>
      <c r="G70" s="109" t="s">
        <v>730</v>
      </c>
      <c r="H70" s="104" t="s">
        <v>2367</v>
      </c>
      <c r="I70" s="105" t="s">
        <v>731</v>
      </c>
      <c r="J70" s="104" t="s">
        <v>2368</v>
      </c>
      <c r="K70" s="104">
        <v>6</v>
      </c>
      <c r="L70"/>
      <c r="M70" s="104">
        <v>6</v>
      </c>
      <c r="N70"/>
      <c r="P70" s="104">
        <v>0</v>
      </c>
      <c r="Q70"/>
      <c r="R70" s="104">
        <v>6</v>
      </c>
      <c r="S70" s="104">
        <v>0</v>
      </c>
      <c r="T70" s="104">
        <v>0</v>
      </c>
      <c r="U70" s="104">
        <v>3</v>
      </c>
      <c r="V70" s="104">
        <v>3</v>
      </c>
      <c r="W70" s="104">
        <v>0</v>
      </c>
      <c r="X70" s="104">
        <v>2</v>
      </c>
      <c r="Y70" s="104">
        <v>0</v>
      </c>
      <c r="Z70" s="104">
        <v>0</v>
      </c>
      <c r="AA70" s="104">
        <v>0</v>
      </c>
      <c r="AB70" s="104">
        <v>0</v>
      </c>
      <c r="AC70" s="104">
        <v>0</v>
      </c>
      <c r="AD70" s="104">
        <v>0</v>
      </c>
      <c r="AE70" s="104">
        <v>0</v>
      </c>
      <c r="AF70" s="104">
        <v>2</v>
      </c>
      <c r="AG70" s="104">
        <v>0</v>
      </c>
      <c r="AH70" s="104">
        <v>2</v>
      </c>
      <c r="AI70" s="104">
        <v>1</v>
      </c>
      <c r="AJ70" s="104">
        <v>0</v>
      </c>
      <c r="AK70" s="104">
        <v>1</v>
      </c>
      <c r="AL70" s="104">
        <v>0</v>
      </c>
      <c r="AM70" s="104">
        <v>0</v>
      </c>
    </row>
    <row r="71" spans="1:39" ht="18">
      <c r="A71" s="104" t="s">
        <v>2365</v>
      </c>
      <c r="B71" s="104" t="s">
        <v>2366</v>
      </c>
      <c r="C71" s="104" t="s">
        <v>180</v>
      </c>
      <c r="D71" s="104" t="s">
        <v>180</v>
      </c>
      <c r="E71" s="104" t="s">
        <v>201</v>
      </c>
      <c r="F71" s="104" t="s">
        <v>726</v>
      </c>
      <c r="G71" s="109" t="s">
        <v>727</v>
      </c>
      <c r="H71" s="104" t="s">
        <v>2367</v>
      </c>
      <c r="I71" s="105" t="s">
        <v>728</v>
      </c>
      <c r="J71" s="104" t="s">
        <v>2368</v>
      </c>
      <c r="K71" s="104">
        <v>9</v>
      </c>
      <c r="L71"/>
      <c r="M71" s="104">
        <v>9</v>
      </c>
      <c r="N71"/>
      <c r="P71" s="104">
        <v>0</v>
      </c>
      <c r="Q71"/>
      <c r="R71" s="104">
        <v>9</v>
      </c>
      <c r="S71" s="104">
        <v>0</v>
      </c>
      <c r="T71" s="104">
        <v>0</v>
      </c>
      <c r="U71" s="104">
        <v>3</v>
      </c>
      <c r="V71" s="104">
        <v>3</v>
      </c>
      <c r="W71" s="104">
        <v>0</v>
      </c>
      <c r="X71" s="104">
        <v>3</v>
      </c>
      <c r="Y71" s="104">
        <v>0</v>
      </c>
      <c r="Z71" s="104">
        <v>0</v>
      </c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04">
        <v>1</v>
      </c>
      <c r="AG71" s="104">
        <v>3</v>
      </c>
      <c r="AH71" s="104">
        <v>1</v>
      </c>
      <c r="AI71" s="104">
        <v>2</v>
      </c>
      <c r="AJ71" s="104">
        <v>1</v>
      </c>
      <c r="AK71" s="104">
        <v>1</v>
      </c>
      <c r="AL71" s="104">
        <v>0</v>
      </c>
      <c r="AM71" s="104">
        <v>0</v>
      </c>
    </row>
    <row r="72" spans="1:39">
      <c r="A72" s="104" t="s">
        <v>2365</v>
      </c>
      <c r="B72" s="104" t="s">
        <v>2366</v>
      </c>
      <c r="C72" s="104" t="s">
        <v>180</v>
      </c>
      <c r="D72" s="104" t="s">
        <v>180</v>
      </c>
      <c r="E72" s="104" t="s">
        <v>201</v>
      </c>
      <c r="F72" s="104" t="s">
        <v>303</v>
      </c>
      <c r="G72" s="109" t="s">
        <v>304</v>
      </c>
      <c r="H72" s="104" t="s">
        <v>2367</v>
      </c>
      <c r="I72" s="105" t="s">
        <v>303</v>
      </c>
      <c r="J72" s="104" t="s">
        <v>2372</v>
      </c>
      <c r="K72" s="104">
        <v>4</v>
      </c>
      <c r="L72"/>
      <c r="M72" s="104">
        <v>4</v>
      </c>
      <c r="N72"/>
      <c r="P72" s="104">
        <v>0</v>
      </c>
      <c r="Q72"/>
      <c r="R72" s="104">
        <v>3</v>
      </c>
      <c r="S72" s="104">
        <v>0</v>
      </c>
      <c r="T72" s="104">
        <v>1</v>
      </c>
      <c r="U72" s="104">
        <v>3</v>
      </c>
      <c r="V72" s="104">
        <v>3</v>
      </c>
      <c r="W72" s="104">
        <v>0</v>
      </c>
      <c r="X72" s="104">
        <v>3</v>
      </c>
      <c r="Y72" s="104">
        <v>0</v>
      </c>
      <c r="Z72" s="104">
        <v>0</v>
      </c>
      <c r="AA72" s="104">
        <v>0</v>
      </c>
      <c r="AB72" s="104">
        <v>0</v>
      </c>
      <c r="AC72" s="104">
        <v>0</v>
      </c>
      <c r="AD72" s="104">
        <v>0</v>
      </c>
      <c r="AE72" s="104">
        <v>0</v>
      </c>
      <c r="AF72" s="104">
        <v>1</v>
      </c>
      <c r="AG72" s="104">
        <v>0</v>
      </c>
      <c r="AH72" s="104">
        <v>1</v>
      </c>
      <c r="AI72" s="104">
        <v>1</v>
      </c>
      <c r="AJ72" s="104">
        <v>0</v>
      </c>
      <c r="AK72" s="104">
        <v>1</v>
      </c>
      <c r="AL72" s="104">
        <v>0</v>
      </c>
      <c r="AM72" s="104">
        <v>0</v>
      </c>
    </row>
    <row r="73" spans="1:39">
      <c r="A73" s="104" t="s">
        <v>2365</v>
      </c>
      <c r="B73" s="104" t="s">
        <v>2366</v>
      </c>
      <c r="C73" s="104" t="s">
        <v>180</v>
      </c>
      <c r="D73" s="104" t="s">
        <v>180</v>
      </c>
      <c r="E73" s="104" t="s">
        <v>201</v>
      </c>
      <c r="F73" s="104" t="s">
        <v>201</v>
      </c>
      <c r="G73" s="109" t="s">
        <v>308</v>
      </c>
      <c r="H73" s="104" t="s">
        <v>2367</v>
      </c>
      <c r="I73" s="105" t="s">
        <v>309</v>
      </c>
      <c r="J73" s="104" t="s">
        <v>2372</v>
      </c>
      <c r="K73" s="104">
        <v>16</v>
      </c>
      <c r="L73"/>
      <c r="M73" s="104">
        <v>16</v>
      </c>
      <c r="N73"/>
      <c r="P73" s="104">
        <v>0</v>
      </c>
      <c r="Q73"/>
      <c r="R73" s="104">
        <v>16</v>
      </c>
      <c r="S73" s="104">
        <v>0</v>
      </c>
      <c r="T73" s="104">
        <v>0</v>
      </c>
      <c r="U73" s="104">
        <v>3</v>
      </c>
      <c r="V73" s="104">
        <v>3</v>
      </c>
      <c r="W73" s="104">
        <v>0</v>
      </c>
      <c r="X73" s="104">
        <v>3</v>
      </c>
      <c r="Y73" s="104">
        <v>0</v>
      </c>
      <c r="Z73" s="104">
        <v>0</v>
      </c>
      <c r="AA73" s="104">
        <v>0</v>
      </c>
      <c r="AB73" s="104">
        <v>0</v>
      </c>
      <c r="AC73" s="104">
        <v>0</v>
      </c>
      <c r="AD73" s="104">
        <v>0</v>
      </c>
      <c r="AE73" s="104">
        <v>0</v>
      </c>
      <c r="AF73" s="104">
        <v>4</v>
      </c>
      <c r="AG73" s="104">
        <v>3</v>
      </c>
      <c r="AH73" s="104">
        <v>5</v>
      </c>
      <c r="AI73" s="104">
        <v>1</v>
      </c>
      <c r="AJ73" s="104">
        <v>2</v>
      </c>
      <c r="AK73" s="104">
        <v>1</v>
      </c>
      <c r="AL73" s="104">
        <v>0</v>
      </c>
      <c r="AM73" s="104">
        <v>0</v>
      </c>
    </row>
    <row r="74" spans="1:39">
      <c r="A74" s="104" t="s">
        <v>2365</v>
      </c>
      <c r="B74" s="104" t="s">
        <v>2366</v>
      </c>
      <c r="C74" s="104" t="s">
        <v>180</v>
      </c>
      <c r="D74" s="104" t="s">
        <v>180</v>
      </c>
      <c r="E74" s="104" t="s">
        <v>201</v>
      </c>
      <c r="F74" s="104" t="s">
        <v>226</v>
      </c>
      <c r="G74" s="109" t="s">
        <v>227</v>
      </c>
      <c r="H74" s="104" t="s">
        <v>2367</v>
      </c>
      <c r="I74" s="105" t="s">
        <v>1831</v>
      </c>
      <c r="J74" s="104" t="s">
        <v>2372</v>
      </c>
      <c r="K74" s="104">
        <v>9</v>
      </c>
      <c r="L74"/>
      <c r="M74" s="104">
        <v>9</v>
      </c>
      <c r="N74"/>
      <c r="P74" s="104">
        <v>0</v>
      </c>
      <c r="Q74"/>
      <c r="R74" s="104">
        <v>9</v>
      </c>
      <c r="S74" s="104">
        <v>0</v>
      </c>
      <c r="T74" s="104">
        <v>0</v>
      </c>
      <c r="U74" s="104">
        <v>3</v>
      </c>
      <c r="V74" s="104">
        <v>3</v>
      </c>
      <c r="W74" s="104">
        <v>0</v>
      </c>
      <c r="X74" s="104">
        <v>2</v>
      </c>
      <c r="Y74" s="104">
        <v>0</v>
      </c>
      <c r="Z74" s="104">
        <v>0</v>
      </c>
      <c r="AA74" s="104">
        <v>0</v>
      </c>
      <c r="AB74" s="104">
        <v>0</v>
      </c>
      <c r="AC74" s="104">
        <v>0</v>
      </c>
      <c r="AD74" s="104">
        <v>0</v>
      </c>
      <c r="AE74" s="104">
        <v>0</v>
      </c>
      <c r="AF74" s="104">
        <v>1</v>
      </c>
      <c r="AG74" s="104">
        <v>1</v>
      </c>
      <c r="AH74" s="104">
        <v>1</v>
      </c>
      <c r="AI74" s="104">
        <v>1</v>
      </c>
      <c r="AJ74" s="104">
        <v>2</v>
      </c>
      <c r="AK74" s="104">
        <v>3</v>
      </c>
      <c r="AL74" s="104">
        <v>0</v>
      </c>
      <c r="AM74" s="104">
        <v>0</v>
      </c>
    </row>
    <row r="75" spans="1:39">
      <c r="A75" s="104" t="s">
        <v>2365</v>
      </c>
      <c r="B75" s="104" t="s">
        <v>2366</v>
      </c>
      <c r="C75" s="104" t="s">
        <v>180</v>
      </c>
      <c r="D75" s="104" t="s">
        <v>180</v>
      </c>
      <c r="E75" s="104" t="s">
        <v>201</v>
      </c>
      <c r="F75" s="104" t="s">
        <v>224</v>
      </c>
      <c r="G75" s="109" t="s">
        <v>225</v>
      </c>
      <c r="H75" s="104" t="s">
        <v>2367</v>
      </c>
      <c r="I75" s="105" t="s">
        <v>1830</v>
      </c>
      <c r="J75" s="104" t="s">
        <v>2372</v>
      </c>
      <c r="K75" s="104">
        <v>2</v>
      </c>
      <c r="L75"/>
      <c r="M75" s="104">
        <v>2</v>
      </c>
      <c r="N75"/>
      <c r="P75" s="104">
        <v>0</v>
      </c>
      <c r="Q75"/>
      <c r="R75" s="104">
        <v>2</v>
      </c>
      <c r="S75" s="104">
        <v>0</v>
      </c>
      <c r="T75" s="104">
        <v>0</v>
      </c>
      <c r="U75" s="104">
        <v>3</v>
      </c>
      <c r="V75" s="104">
        <v>3</v>
      </c>
      <c r="W75" s="104">
        <v>0</v>
      </c>
      <c r="X75" s="104">
        <v>3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0</v>
      </c>
      <c r="AE75" s="104">
        <v>0</v>
      </c>
      <c r="AF75" s="104">
        <v>1</v>
      </c>
      <c r="AG75" s="104">
        <v>0</v>
      </c>
      <c r="AH75" s="104">
        <v>1</v>
      </c>
      <c r="AI75" s="104">
        <v>0</v>
      </c>
      <c r="AJ75" s="104">
        <v>0</v>
      </c>
      <c r="AK75" s="104">
        <v>0</v>
      </c>
      <c r="AL75" s="104">
        <v>0</v>
      </c>
      <c r="AM75" s="104">
        <v>0</v>
      </c>
    </row>
    <row r="76" spans="1:39" ht="18">
      <c r="A76" s="104" t="s">
        <v>2365</v>
      </c>
      <c r="B76" s="104" t="s">
        <v>2366</v>
      </c>
      <c r="C76" s="104" t="s">
        <v>180</v>
      </c>
      <c r="D76" s="104" t="s">
        <v>180</v>
      </c>
      <c r="E76" s="104" t="s">
        <v>201</v>
      </c>
      <c r="F76" s="104" t="s">
        <v>298</v>
      </c>
      <c r="G76" s="109" t="s">
        <v>299</v>
      </c>
      <c r="H76" s="104" t="s">
        <v>2367</v>
      </c>
      <c r="I76" s="105" t="s">
        <v>300</v>
      </c>
      <c r="J76" s="104" t="s">
        <v>2372</v>
      </c>
      <c r="K76" s="104">
        <v>7</v>
      </c>
      <c r="L76"/>
      <c r="M76" s="104">
        <v>7</v>
      </c>
      <c r="N76"/>
      <c r="P76" s="104">
        <v>0</v>
      </c>
      <c r="Q76"/>
      <c r="R76" s="104">
        <v>7</v>
      </c>
      <c r="S76" s="104">
        <v>0</v>
      </c>
      <c r="T76" s="104">
        <v>0</v>
      </c>
      <c r="U76" s="104">
        <v>3</v>
      </c>
      <c r="V76" s="104">
        <v>3</v>
      </c>
      <c r="W76" s="104">
        <v>0</v>
      </c>
      <c r="X76" s="104">
        <v>3</v>
      </c>
      <c r="Y76" s="104">
        <v>0</v>
      </c>
      <c r="Z76" s="104">
        <v>0</v>
      </c>
      <c r="AA76" s="104">
        <v>0</v>
      </c>
      <c r="AB76" s="104">
        <v>0</v>
      </c>
      <c r="AC76" s="104">
        <v>0</v>
      </c>
      <c r="AD76" s="104">
        <v>0</v>
      </c>
      <c r="AE76" s="104">
        <v>0</v>
      </c>
      <c r="AF76" s="104">
        <v>0</v>
      </c>
      <c r="AG76" s="104">
        <v>2</v>
      </c>
      <c r="AH76" s="104">
        <v>1</v>
      </c>
      <c r="AI76" s="104">
        <v>2</v>
      </c>
      <c r="AJ76" s="104">
        <v>1</v>
      </c>
      <c r="AK76" s="104">
        <v>1</v>
      </c>
      <c r="AL76" s="104">
        <v>0</v>
      </c>
      <c r="AM76" s="104">
        <v>0</v>
      </c>
    </row>
    <row r="77" spans="1:39" ht="18">
      <c r="A77" s="104" t="s">
        <v>2365</v>
      </c>
      <c r="B77" s="104" t="s">
        <v>2366</v>
      </c>
      <c r="C77" s="104" t="s">
        <v>180</v>
      </c>
      <c r="D77" s="104" t="s">
        <v>180</v>
      </c>
      <c r="E77" s="104" t="s">
        <v>201</v>
      </c>
      <c r="F77" s="104" t="s">
        <v>289</v>
      </c>
      <c r="G77" s="109" t="s">
        <v>290</v>
      </c>
      <c r="H77" s="104" t="s">
        <v>2367</v>
      </c>
      <c r="I77" s="105" t="s">
        <v>291</v>
      </c>
      <c r="J77" s="104" t="s">
        <v>2372</v>
      </c>
      <c r="K77" s="104">
        <v>10</v>
      </c>
      <c r="L77"/>
      <c r="M77" s="104">
        <v>10</v>
      </c>
      <c r="N77"/>
      <c r="P77" s="104">
        <v>0</v>
      </c>
      <c r="Q77"/>
      <c r="R77" s="104">
        <v>10</v>
      </c>
      <c r="S77" s="104">
        <v>0</v>
      </c>
      <c r="T77" s="104">
        <v>0</v>
      </c>
      <c r="U77" s="104">
        <v>3</v>
      </c>
      <c r="V77" s="104">
        <v>3</v>
      </c>
      <c r="W77" s="104">
        <v>0</v>
      </c>
      <c r="X77" s="104">
        <v>3</v>
      </c>
      <c r="Y77" s="104">
        <v>0</v>
      </c>
      <c r="Z77" s="104">
        <v>0</v>
      </c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1</v>
      </c>
      <c r="AG77" s="104">
        <v>0</v>
      </c>
      <c r="AH77" s="104">
        <v>3</v>
      </c>
      <c r="AI77" s="104">
        <v>1</v>
      </c>
      <c r="AJ77" s="104">
        <v>3</v>
      </c>
      <c r="AK77" s="104">
        <v>2</v>
      </c>
      <c r="AL77" s="104">
        <v>0</v>
      </c>
      <c r="AM77" s="104">
        <v>0</v>
      </c>
    </row>
    <row r="78" spans="1:39" ht="18">
      <c r="A78" s="104" t="s">
        <v>2365</v>
      </c>
      <c r="B78" s="104" t="s">
        <v>2366</v>
      </c>
      <c r="C78" s="104" t="s">
        <v>180</v>
      </c>
      <c r="D78" s="104" t="s">
        <v>180</v>
      </c>
      <c r="E78" s="104" t="s">
        <v>201</v>
      </c>
      <c r="F78" s="104" t="s">
        <v>292</v>
      </c>
      <c r="G78" s="109" t="s">
        <v>293</v>
      </c>
      <c r="H78" s="104" t="s">
        <v>2367</v>
      </c>
      <c r="I78" s="105" t="s">
        <v>294</v>
      </c>
      <c r="J78" s="104" t="s">
        <v>2372</v>
      </c>
      <c r="K78" s="104">
        <v>12</v>
      </c>
      <c r="L78"/>
      <c r="M78" s="104">
        <v>12</v>
      </c>
      <c r="N78"/>
      <c r="P78" s="104">
        <v>0</v>
      </c>
      <c r="Q78"/>
      <c r="R78" s="104">
        <v>12</v>
      </c>
      <c r="S78" s="104">
        <v>0</v>
      </c>
      <c r="T78" s="104">
        <v>0</v>
      </c>
      <c r="U78" s="104">
        <v>3</v>
      </c>
      <c r="V78" s="104">
        <v>3</v>
      </c>
      <c r="W78" s="104">
        <v>0</v>
      </c>
      <c r="X78" s="104">
        <v>3</v>
      </c>
      <c r="Y78" s="104">
        <v>0</v>
      </c>
      <c r="Z78" s="104">
        <v>0</v>
      </c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4</v>
      </c>
      <c r="AG78" s="104">
        <v>2</v>
      </c>
      <c r="AH78" s="104">
        <v>1</v>
      </c>
      <c r="AI78" s="104">
        <v>1</v>
      </c>
      <c r="AJ78" s="104">
        <v>1</v>
      </c>
      <c r="AK78" s="104">
        <v>3</v>
      </c>
      <c r="AL78" s="104">
        <v>0</v>
      </c>
      <c r="AM78" s="104">
        <v>0</v>
      </c>
    </row>
    <row r="79" spans="1:39">
      <c r="A79" s="104" t="s">
        <v>2365</v>
      </c>
      <c r="B79" s="104" t="s">
        <v>2366</v>
      </c>
      <c r="C79" s="104" t="s">
        <v>180</v>
      </c>
      <c r="D79" s="104" t="s">
        <v>180</v>
      </c>
      <c r="E79" s="104" t="s">
        <v>201</v>
      </c>
      <c r="F79" s="104" t="s">
        <v>295</v>
      </c>
      <c r="G79" s="109" t="s">
        <v>296</v>
      </c>
      <c r="H79" s="104" t="s">
        <v>2367</v>
      </c>
      <c r="I79" s="105" t="s">
        <v>297</v>
      </c>
      <c r="J79" s="104" t="s">
        <v>2372</v>
      </c>
      <c r="K79" s="104">
        <v>8</v>
      </c>
      <c r="L79"/>
      <c r="M79" s="104">
        <v>8</v>
      </c>
      <c r="N79"/>
      <c r="P79" s="104">
        <v>0</v>
      </c>
      <c r="Q79"/>
      <c r="R79" s="104">
        <v>8</v>
      </c>
      <c r="S79" s="104">
        <v>0</v>
      </c>
      <c r="T79" s="104">
        <v>0</v>
      </c>
      <c r="U79" s="104">
        <v>3</v>
      </c>
      <c r="V79" s="104">
        <v>3</v>
      </c>
      <c r="W79" s="104">
        <v>0</v>
      </c>
      <c r="X79" s="104">
        <v>3</v>
      </c>
      <c r="Y79" s="104">
        <v>0</v>
      </c>
      <c r="Z79" s="104">
        <v>0</v>
      </c>
      <c r="AA79" s="104">
        <v>0</v>
      </c>
      <c r="AB79" s="104">
        <v>0</v>
      </c>
      <c r="AC79" s="104">
        <v>0</v>
      </c>
      <c r="AD79" s="104">
        <v>0</v>
      </c>
      <c r="AE79" s="104">
        <v>0</v>
      </c>
      <c r="AF79" s="104">
        <v>4</v>
      </c>
      <c r="AG79" s="104">
        <v>0</v>
      </c>
      <c r="AH79" s="104">
        <v>2</v>
      </c>
      <c r="AI79" s="104">
        <v>0</v>
      </c>
      <c r="AJ79" s="104">
        <v>1</v>
      </c>
      <c r="AK79" s="104">
        <v>1</v>
      </c>
      <c r="AL79" s="104">
        <v>0</v>
      </c>
      <c r="AM79" s="104">
        <v>0</v>
      </c>
    </row>
    <row r="80" spans="1:39">
      <c r="A80" s="104" t="s">
        <v>2365</v>
      </c>
      <c r="B80" s="104" t="s">
        <v>2366</v>
      </c>
      <c r="C80" s="104" t="s">
        <v>180</v>
      </c>
      <c r="D80" s="104" t="s">
        <v>180</v>
      </c>
      <c r="E80" s="104" t="s">
        <v>201</v>
      </c>
      <c r="F80" s="104" t="s">
        <v>305</v>
      </c>
      <c r="G80" s="109" t="s">
        <v>306</v>
      </c>
      <c r="H80" s="104" t="s">
        <v>2367</v>
      </c>
      <c r="I80" s="105" t="s">
        <v>307</v>
      </c>
      <c r="J80" s="104" t="s">
        <v>2372</v>
      </c>
      <c r="K80" s="104">
        <v>8</v>
      </c>
      <c r="L80"/>
      <c r="M80" s="104">
        <v>8</v>
      </c>
      <c r="N80"/>
      <c r="P80" s="104">
        <v>0</v>
      </c>
      <c r="Q80"/>
      <c r="R80" s="104">
        <v>8</v>
      </c>
      <c r="S80" s="104">
        <v>0</v>
      </c>
      <c r="T80" s="104">
        <v>0</v>
      </c>
      <c r="U80" s="104">
        <v>3</v>
      </c>
      <c r="V80" s="104">
        <v>3</v>
      </c>
      <c r="W80" s="104">
        <v>0</v>
      </c>
      <c r="X80" s="104">
        <v>2</v>
      </c>
      <c r="Y80" s="104">
        <v>0</v>
      </c>
      <c r="Z80" s="104">
        <v>0</v>
      </c>
      <c r="AA80" s="104">
        <v>0</v>
      </c>
      <c r="AB80" s="104">
        <v>0</v>
      </c>
      <c r="AC80" s="104">
        <v>0</v>
      </c>
      <c r="AD80" s="104">
        <v>0</v>
      </c>
      <c r="AE80" s="104">
        <v>0</v>
      </c>
      <c r="AF80" s="104">
        <v>0</v>
      </c>
      <c r="AG80" s="104">
        <v>1</v>
      </c>
      <c r="AH80" s="104">
        <v>1</v>
      </c>
      <c r="AI80" s="104">
        <v>3</v>
      </c>
      <c r="AJ80" s="104">
        <v>2</v>
      </c>
      <c r="AK80" s="104">
        <v>1</v>
      </c>
      <c r="AL80" s="104">
        <v>0</v>
      </c>
      <c r="AM80" s="104">
        <v>0</v>
      </c>
    </row>
    <row r="81" spans="1:39">
      <c r="A81" s="104" t="s">
        <v>2365</v>
      </c>
      <c r="B81" s="104" t="s">
        <v>2366</v>
      </c>
      <c r="C81" s="104" t="s">
        <v>180</v>
      </c>
      <c r="D81" s="104" t="s">
        <v>180</v>
      </c>
      <c r="E81" s="104" t="s">
        <v>201</v>
      </c>
      <c r="F81" s="104" t="s">
        <v>222</v>
      </c>
      <c r="G81" s="109" t="s">
        <v>223</v>
      </c>
      <c r="H81" s="104" t="s">
        <v>2367</v>
      </c>
      <c r="I81" s="105" t="s">
        <v>1825</v>
      </c>
      <c r="J81" s="104" t="s">
        <v>2372</v>
      </c>
      <c r="K81" s="104">
        <v>7</v>
      </c>
      <c r="L81"/>
      <c r="M81" s="104">
        <v>7</v>
      </c>
      <c r="N81"/>
      <c r="P81" s="104">
        <v>0</v>
      </c>
      <c r="Q81"/>
      <c r="R81" s="104">
        <v>7</v>
      </c>
      <c r="S81" s="104">
        <v>0</v>
      </c>
      <c r="T81" s="104">
        <v>0</v>
      </c>
      <c r="U81" s="104">
        <v>3</v>
      </c>
      <c r="V81" s="104">
        <v>3</v>
      </c>
      <c r="W81" s="104">
        <v>0</v>
      </c>
      <c r="X81" s="104">
        <v>2</v>
      </c>
      <c r="Y81" s="104">
        <v>0</v>
      </c>
      <c r="Z81" s="104">
        <v>0</v>
      </c>
      <c r="AA81" s="104">
        <v>0</v>
      </c>
      <c r="AB81" s="104">
        <v>0</v>
      </c>
      <c r="AC81" s="104">
        <v>0</v>
      </c>
      <c r="AD81" s="104">
        <v>0</v>
      </c>
      <c r="AE81" s="104">
        <v>0</v>
      </c>
      <c r="AF81" s="104">
        <v>1</v>
      </c>
      <c r="AG81" s="104">
        <v>0</v>
      </c>
      <c r="AH81" s="104">
        <v>1</v>
      </c>
      <c r="AI81" s="104">
        <v>4</v>
      </c>
      <c r="AJ81" s="104">
        <v>0</v>
      </c>
      <c r="AK81" s="104">
        <v>1</v>
      </c>
      <c r="AL81" s="104">
        <v>0</v>
      </c>
      <c r="AM81" s="104">
        <v>0</v>
      </c>
    </row>
    <row r="82" spans="1:39" ht="18">
      <c r="A82" s="104" t="s">
        <v>2365</v>
      </c>
      <c r="B82" s="104" t="s">
        <v>2366</v>
      </c>
      <c r="C82" s="104" t="s">
        <v>180</v>
      </c>
      <c r="D82" s="104" t="s">
        <v>180</v>
      </c>
      <c r="E82" s="104" t="s">
        <v>201</v>
      </c>
      <c r="F82" s="104" t="s">
        <v>286</v>
      </c>
      <c r="G82" s="109" t="s">
        <v>287</v>
      </c>
      <c r="H82" s="104" t="s">
        <v>2367</v>
      </c>
      <c r="I82" s="105" t="s">
        <v>288</v>
      </c>
      <c r="J82" s="104" t="s">
        <v>2372</v>
      </c>
      <c r="K82" s="104">
        <v>13</v>
      </c>
      <c r="L82"/>
      <c r="M82" s="104">
        <v>13</v>
      </c>
      <c r="N82"/>
      <c r="P82" s="104">
        <v>0</v>
      </c>
      <c r="Q82"/>
      <c r="R82" s="104">
        <v>13</v>
      </c>
      <c r="S82" s="104">
        <v>0</v>
      </c>
      <c r="T82" s="104">
        <v>0</v>
      </c>
      <c r="U82" s="104">
        <v>3</v>
      </c>
      <c r="V82" s="104">
        <v>3</v>
      </c>
      <c r="W82" s="104">
        <v>0</v>
      </c>
      <c r="X82" s="104">
        <v>3</v>
      </c>
      <c r="Y82" s="104">
        <v>0</v>
      </c>
      <c r="Z82" s="104">
        <v>0</v>
      </c>
      <c r="AA82" s="104">
        <v>0</v>
      </c>
      <c r="AB82" s="104">
        <v>0</v>
      </c>
      <c r="AC82" s="104">
        <v>0</v>
      </c>
      <c r="AD82" s="104">
        <v>0</v>
      </c>
      <c r="AE82" s="104">
        <v>0</v>
      </c>
      <c r="AF82" s="104">
        <v>3</v>
      </c>
      <c r="AG82" s="104">
        <v>3</v>
      </c>
      <c r="AH82" s="104">
        <v>2</v>
      </c>
      <c r="AI82" s="104">
        <v>1</v>
      </c>
      <c r="AJ82" s="104">
        <v>3</v>
      </c>
      <c r="AK82" s="104">
        <v>1</v>
      </c>
      <c r="AL82" s="104">
        <v>0</v>
      </c>
      <c r="AM82" s="104">
        <v>0</v>
      </c>
    </row>
    <row r="83" spans="1:39" ht="27">
      <c r="A83" s="104" t="s">
        <v>2365</v>
      </c>
      <c r="B83" s="104" t="s">
        <v>2366</v>
      </c>
      <c r="C83" s="104" t="s">
        <v>180</v>
      </c>
      <c r="D83" s="104" t="s">
        <v>180</v>
      </c>
      <c r="E83" s="104" t="s">
        <v>201</v>
      </c>
      <c r="F83" s="104" t="s">
        <v>274</v>
      </c>
      <c r="G83" s="109" t="s">
        <v>275</v>
      </c>
      <c r="H83" s="104" t="s">
        <v>2367</v>
      </c>
      <c r="I83" s="105" t="s">
        <v>276</v>
      </c>
      <c r="J83" s="104" t="s">
        <v>2372</v>
      </c>
      <c r="K83" s="104">
        <v>7</v>
      </c>
      <c r="L83"/>
      <c r="M83" s="104">
        <v>7</v>
      </c>
      <c r="N83"/>
      <c r="P83" s="104">
        <v>0</v>
      </c>
      <c r="Q83"/>
      <c r="R83" s="104">
        <v>7</v>
      </c>
      <c r="S83" s="104">
        <v>0</v>
      </c>
      <c r="T83" s="104">
        <v>0</v>
      </c>
      <c r="U83" s="104">
        <v>3</v>
      </c>
      <c r="V83" s="104">
        <v>3</v>
      </c>
      <c r="W83" s="104">
        <v>0</v>
      </c>
      <c r="X83" s="104">
        <v>3</v>
      </c>
      <c r="Y83" s="104">
        <v>0</v>
      </c>
      <c r="Z83" s="104">
        <v>0</v>
      </c>
      <c r="AA83" s="104">
        <v>0</v>
      </c>
      <c r="AB83" s="104">
        <v>0</v>
      </c>
      <c r="AC83" s="104">
        <v>0</v>
      </c>
      <c r="AD83" s="104">
        <v>0</v>
      </c>
      <c r="AE83" s="104">
        <v>0</v>
      </c>
      <c r="AF83" s="104">
        <v>0</v>
      </c>
      <c r="AG83" s="104">
        <v>2</v>
      </c>
      <c r="AH83" s="104">
        <v>1</v>
      </c>
      <c r="AI83" s="104">
        <v>1</v>
      </c>
      <c r="AJ83" s="104">
        <v>1</v>
      </c>
      <c r="AK83" s="104">
        <v>2</v>
      </c>
      <c r="AL83" s="104">
        <v>0</v>
      </c>
      <c r="AM83" s="104">
        <v>0</v>
      </c>
    </row>
    <row r="84" spans="1:39" ht="18">
      <c r="A84" s="104" t="s">
        <v>2365</v>
      </c>
      <c r="B84" s="104" t="s">
        <v>2366</v>
      </c>
      <c r="C84" s="104" t="s">
        <v>180</v>
      </c>
      <c r="D84" s="104" t="s">
        <v>180</v>
      </c>
      <c r="E84" s="104" t="s">
        <v>201</v>
      </c>
      <c r="F84" s="104" t="s">
        <v>277</v>
      </c>
      <c r="G84" s="109" t="s">
        <v>278</v>
      </c>
      <c r="H84" s="104" t="s">
        <v>2367</v>
      </c>
      <c r="I84" s="105" t="s">
        <v>279</v>
      </c>
      <c r="J84" s="104" t="s">
        <v>2372</v>
      </c>
      <c r="K84" s="104">
        <v>8</v>
      </c>
      <c r="L84"/>
      <c r="M84" s="104">
        <v>7</v>
      </c>
      <c r="N84"/>
      <c r="P84" s="104">
        <v>1</v>
      </c>
      <c r="Q84"/>
      <c r="R84" s="104">
        <v>8</v>
      </c>
      <c r="S84" s="104">
        <v>0</v>
      </c>
      <c r="T84" s="104">
        <v>0</v>
      </c>
      <c r="U84" s="104">
        <v>3</v>
      </c>
      <c r="V84" s="104">
        <v>3</v>
      </c>
      <c r="W84" s="104">
        <v>0</v>
      </c>
      <c r="X84" s="104">
        <v>3</v>
      </c>
      <c r="Y84" s="104">
        <v>0</v>
      </c>
      <c r="Z84" s="104">
        <v>0</v>
      </c>
      <c r="AA84" s="104">
        <v>0</v>
      </c>
      <c r="AB84" s="104">
        <v>0</v>
      </c>
      <c r="AC84" s="104">
        <v>0</v>
      </c>
      <c r="AD84" s="104">
        <v>0</v>
      </c>
      <c r="AE84" s="104">
        <v>0</v>
      </c>
      <c r="AF84" s="104">
        <v>3</v>
      </c>
      <c r="AG84" s="104">
        <v>0</v>
      </c>
      <c r="AH84" s="104">
        <v>2</v>
      </c>
      <c r="AI84" s="104">
        <v>0</v>
      </c>
      <c r="AJ84" s="104">
        <v>2</v>
      </c>
      <c r="AK84" s="104">
        <v>1</v>
      </c>
      <c r="AL84" s="104">
        <v>0</v>
      </c>
      <c r="AM84" s="104">
        <v>0</v>
      </c>
    </row>
    <row r="85" spans="1:39" ht="18">
      <c r="A85" s="104" t="s">
        <v>2365</v>
      </c>
      <c r="B85" s="104" t="s">
        <v>2366</v>
      </c>
      <c r="C85" s="104" t="s">
        <v>180</v>
      </c>
      <c r="D85" s="104" t="s">
        <v>180</v>
      </c>
      <c r="E85" s="104" t="s">
        <v>201</v>
      </c>
      <c r="F85" s="104" t="s">
        <v>280</v>
      </c>
      <c r="G85" s="109" t="s">
        <v>281</v>
      </c>
      <c r="H85" s="104" t="s">
        <v>2367</v>
      </c>
      <c r="I85" s="105" t="s">
        <v>282</v>
      </c>
      <c r="J85" s="104" t="s">
        <v>2372</v>
      </c>
      <c r="K85" s="104">
        <v>5</v>
      </c>
      <c r="L85"/>
      <c r="M85" s="104">
        <v>5</v>
      </c>
      <c r="N85"/>
      <c r="P85" s="104">
        <v>0</v>
      </c>
      <c r="Q85"/>
      <c r="R85" s="104">
        <v>5</v>
      </c>
      <c r="S85" s="104">
        <v>0</v>
      </c>
      <c r="T85" s="104">
        <v>0</v>
      </c>
      <c r="U85" s="104">
        <v>3</v>
      </c>
      <c r="V85" s="104">
        <v>3</v>
      </c>
      <c r="W85" s="104">
        <v>0</v>
      </c>
      <c r="X85" s="104">
        <v>2</v>
      </c>
      <c r="Y85" s="104">
        <v>0</v>
      </c>
      <c r="Z85" s="104">
        <v>0</v>
      </c>
      <c r="AA85" s="104">
        <v>0</v>
      </c>
      <c r="AB85" s="104">
        <v>0</v>
      </c>
      <c r="AC85" s="104">
        <v>0</v>
      </c>
      <c r="AD85" s="104">
        <v>0</v>
      </c>
      <c r="AE85" s="104">
        <v>0</v>
      </c>
      <c r="AF85" s="104">
        <v>2</v>
      </c>
      <c r="AG85" s="104">
        <v>0</v>
      </c>
      <c r="AH85" s="104">
        <v>1</v>
      </c>
      <c r="AI85" s="104">
        <v>0</v>
      </c>
      <c r="AJ85" s="104">
        <v>1</v>
      </c>
      <c r="AK85" s="104">
        <v>1</v>
      </c>
      <c r="AL85" s="104">
        <v>0</v>
      </c>
      <c r="AM85" s="104">
        <v>0</v>
      </c>
    </row>
    <row r="86" spans="1:39" ht="18">
      <c r="A86" s="104" t="s">
        <v>2365</v>
      </c>
      <c r="B86" s="104" t="s">
        <v>2366</v>
      </c>
      <c r="C86" s="104" t="s">
        <v>180</v>
      </c>
      <c r="D86" s="104" t="s">
        <v>180</v>
      </c>
      <c r="E86" s="104" t="s">
        <v>201</v>
      </c>
      <c r="F86" s="104" t="s">
        <v>283</v>
      </c>
      <c r="G86" s="109" t="s">
        <v>284</v>
      </c>
      <c r="H86" s="104" t="s">
        <v>2367</v>
      </c>
      <c r="I86" s="105" t="s">
        <v>285</v>
      </c>
      <c r="J86" s="104" t="s">
        <v>2372</v>
      </c>
      <c r="K86" s="104">
        <v>6</v>
      </c>
      <c r="L86"/>
      <c r="M86" s="104">
        <v>6</v>
      </c>
      <c r="N86"/>
      <c r="P86" s="104">
        <v>0</v>
      </c>
      <c r="Q86"/>
      <c r="R86" s="104">
        <v>6</v>
      </c>
      <c r="S86" s="104">
        <v>0</v>
      </c>
      <c r="T86" s="104">
        <v>0</v>
      </c>
      <c r="U86" s="104">
        <v>3</v>
      </c>
      <c r="V86" s="104">
        <v>3</v>
      </c>
      <c r="W86" s="104">
        <v>0</v>
      </c>
      <c r="X86" s="104">
        <v>2</v>
      </c>
      <c r="Y86" s="104">
        <v>0</v>
      </c>
      <c r="Z86" s="104">
        <v>0</v>
      </c>
      <c r="AA86" s="104">
        <v>0</v>
      </c>
      <c r="AB86" s="104">
        <v>0</v>
      </c>
      <c r="AC86" s="104">
        <v>0</v>
      </c>
      <c r="AD86" s="104">
        <v>0</v>
      </c>
      <c r="AE86" s="104">
        <v>0</v>
      </c>
      <c r="AF86" s="104">
        <v>3</v>
      </c>
      <c r="AG86" s="104">
        <v>1</v>
      </c>
      <c r="AH86" s="104">
        <v>0</v>
      </c>
      <c r="AI86" s="104">
        <v>1</v>
      </c>
      <c r="AJ86" s="104">
        <v>0</v>
      </c>
      <c r="AK86" s="104">
        <v>1</v>
      </c>
      <c r="AL86" s="104">
        <v>0</v>
      </c>
      <c r="AM86" s="104">
        <v>0</v>
      </c>
    </row>
    <row r="87" spans="1:39" ht="18">
      <c r="A87" s="104" t="s">
        <v>2365</v>
      </c>
      <c r="B87" s="104" t="s">
        <v>2366</v>
      </c>
      <c r="C87" s="104" t="s">
        <v>180</v>
      </c>
      <c r="D87" s="104" t="s">
        <v>180</v>
      </c>
      <c r="E87" s="104" t="s">
        <v>201</v>
      </c>
      <c r="F87" s="104" t="s">
        <v>271</v>
      </c>
      <c r="G87" s="109" t="s">
        <v>272</v>
      </c>
      <c r="H87" s="104" t="s">
        <v>2367</v>
      </c>
      <c r="I87" s="105" t="s">
        <v>273</v>
      </c>
      <c r="J87" s="104" t="s">
        <v>2372</v>
      </c>
      <c r="K87" s="104">
        <v>5</v>
      </c>
      <c r="L87"/>
      <c r="M87" s="104">
        <v>5</v>
      </c>
      <c r="N87"/>
      <c r="P87" s="104">
        <v>0</v>
      </c>
      <c r="Q87"/>
      <c r="R87" s="104">
        <v>5</v>
      </c>
      <c r="S87" s="104">
        <v>0</v>
      </c>
      <c r="T87" s="104">
        <v>0</v>
      </c>
      <c r="U87" s="104">
        <v>3</v>
      </c>
      <c r="V87" s="104">
        <v>3</v>
      </c>
      <c r="W87" s="104">
        <v>0</v>
      </c>
      <c r="X87" s="104">
        <v>3</v>
      </c>
      <c r="Y87" s="104">
        <v>0</v>
      </c>
      <c r="Z87" s="104">
        <v>0</v>
      </c>
      <c r="AA87" s="104">
        <v>0</v>
      </c>
      <c r="AB87" s="104">
        <v>0</v>
      </c>
      <c r="AC87" s="104">
        <v>0</v>
      </c>
      <c r="AD87" s="104">
        <v>0</v>
      </c>
      <c r="AE87" s="104">
        <v>0</v>
      </c>
      <c r="AF87" s="104">
        <v>1</v>
      </c>
      <c r="AG87" s="104">
        <v>1</v>
      </c>
      <c r="AH87" s="104">
        <v>0</v>
      </c>
      <c r="AI87" s="104">
        <v>2</v>
      </c>
      <c r="AJ87" s="104">
        <v>0</v>
      </c>
      <c r="AK87" s="104">
        <v>1</v>
      </c>
      <c r="AL87" s="104">
        <v>0</v>
      </c>
      <c r="AM87" s="104">
        <v>0</v>
      </c>
    </row>
    <row r="88" spans="1:39" ht="18">
      <c r="A88" s="104" t="s">
        <v>2365</v>
      </c>
      <c r="B88" s="104" t="s">
        <v>2366</v>
      </c>
      <c r="C88" s="104" t="s">
        <v>180</v>
      </c>
      <c r="D88" s="104" t="s">
        <v>180</v>
      </c>
      <c r="E88" s="104" t="s">
        <v>201</v>
      </c>
      <c r="F88" s="104" t="s">
        <v>257</v>
      </c>
      <c r="G88" s="109" t="s">
        <v>258</v>
      </c>
      <c r="H88" s="104" t="s">
        <v>2367</v>
      </c>
      <c r="I88" s="105" t="s">
        <v>259</v>
      </c>
      <c r="J88" s="104" t="s">
        <v>2372</v>
      </c>
      <c r="K88" s="104">
        <v>7</v>
      </c>
      <c r="L88"/>
      <c r="M88" s="104">
        <v>7</v>
      </c>
      <c r="N88"/>
      <c r="P88" s="104">
        <v>0</v>
      </c>
      <c r="Q88"/>
      <c r="R88" s="104">
        <v>7</v>
      </c>
      <c r="S88" s="104">
        <v>0</v>
      </c>
      <c r="T88" s="104">
        <v>0</v>
      </c>
      <c r="U88" s="104">
        <v>3</v>
      </c>
      <c r="V88" s="104">
        <v>3</v>
      </c>
      <c r="W88" s="104">
        <v>0</v>
      </c>
      <c r="X88" s="104">
        <v>3</v>
      </c>
      <c r="Y88" s="104">
        <v>0</v>
      </c>
      <c r="Z88" s="104">
        <v>0</v>
      </c>
      <c r="AA88" s="104">
        <v>0</v>
      </c>
      <c r="AB88" s="104">
        <v>0</v>
      </c>
      <c r="AC88" s="104">
        <v>0</v>
      </c>
      <c r="AD88" s="104">
        <v>0</v>
      </c>
      <c r="AE88" s="104">
        <v>0</v>
      </c>
      <c r="AF88" s="104">
        <v>1</v>
      </c>
      <c r="AG88" s="104">
        <v>1</v>
      </c>
      <c r="AH88" s="104">
        <v>0</v>
      </c>
      <c r="AI88" s="104">
        <v>2</v>
      </c>
      <c r="AJ88" s="104">
        <v>2</v>
      </c>
      <c r="AK88" s="104">
        <v>1</v>
      </c>
      <c r="AL88" s="104">
        <v>0</v>
      </c>
      <c r="AM88" s="104">
        <v>0</v>
      </c>
    </row>
    <row r="89" spans="1:39">
      <c r="A89" s="104" t="s">
        <v>2365</v>
      </c>
      <c r="B89" s="104" t="s">
        <v>2366</v>
      </c>
      <c r="C89" s="104" t="s">
        <v>180</v>
      </c>
      <c r="D89" s="104" t="s">
        <v>180</v>
      </c>
      <c r="E89" s="104" t="s">
        <v>201</v>
      </c>
      <c r="F89" s="104" t="s">
        <v>218</v>
      </c>
      <c r="G89" s="109" t="s">
        <v>219</v>
      </c>
      <c r="H89" s="104" t="s">
        <v>2367</v>
      </c>
      <c r="I89" s="105" t="s">
        <v>1822</v>
      </c>
      <c r="J89" s="104" t="s">
        <v>2372</v>
      </c>
      <c r="K89" s="104">
        <v>7</v>
      </c>
      <c r="L89"/>
      <c r="M89" s="104">
        <v>7</v>
      </c>
      <c r="N89"/>
      <c r="P89" s="104">
        <v>0</v>
      </c>
      <c r="Q89"/>
      <c r="R89" s="104">
        <v>6</v>
      </c>
      <c r="S89" s="104">
        <v>1</v>
      </c>
      <c r="T89" s="104">
        <v>0</v>
      </c>
      <c r="U89" s="104">
        <v>3</v>
      </c>
      <c r="V89" s="104">
        <v>3</v>
      </c>
      <c r="W89" s="104">
        <v>0</v>
      </c>
      <c r="X89" s="104">
        <v>3</v>
      </c>
      <c r="Y89" s="104">
        <v>0</v>
      </c>
      <c r="Z89" s="104">
        <v>0</v>
      </c>
      <c r="AA89" s="104">
        <v>0</v>
      </c>
      <c r="AB89" s="104">
        <v>0</v>
      </c>
      <c r="AC89" s="104">
        <v>0</v>
      </c>
      <c r="AD89" s="104">
        <v>0</v>
      </c>
      <c r="AE89" s="104">
        <v>0</v>
      </c>
      <c r="AF89" s="104">
        <v>2</v>
      </c>
      <c r="AG89" s="104">
        <v>1</v>
      </c>
      <c r="AH89" s="104">
        <v>3</v>
      </c>
      <c r="AI89" s="104">
        <v>0</v>
      </c>
      <c r="AJ89" s="104">
        <v>0</v>
      </c>
      <c r="AK89" s="104">
        <v>1</v>
      </c>
      <c r="AL89" s="104">
        <v>0</v>
      </c>
      <c r="AM89" s="104">
        <v>0</v>
      </c>
    </row>
    <row r="90" spans="1:39" ht="18">
      <c r="A90" s="104" t="s">
        <v>2365</v>
      </c>
      <c r="B90" s="104" t="s">
        <v>2366</v>
      </c>
      <c r="C90" s="104" t="s">
        <v>180</v>
      </c>
      <c r="D90" s="104" t="s">
        <v>180</v>
      </c>
      <c r="E90" s="104" t="s">
        <v>201</v>
      </c>
      <c r="F90" s="104" t="s">
        <v>260</v>
      </c>
      <c r="G90" s="109" t="s">
        <v>261</v>
      </c>
      <c r="H90" s="104" t="s">
        <v>2367</v>
      </c>
      <c r="I90" s="105" t="s">
        <v>262</v>
      </c>
      <c r="J90" s="104" t="s">
        <v>2372</v>
      </c>
      <c r="K90" s="104">
        <v>9</v>
      </c>
      <c r="L90"/>
      <c r="M90" s="104">
        <v>9</v>
      </c>
      <c r="N90"/>
      <c r="P90" s="104">
        <v>0</v>
      </c>
      <c r="Q90"/>
      <c r="R90" s="104">
        <v>9</v>
      </c>
      <c r="S90" s="104">
        <v>0</v>
      </c>
      <c r="T90" s="104">
        <v>0</v>
      </c>
      <c r="U90" s="104">
        <v>3</v>
      </c>
      <c r="V90" s="104">
        <v>3</v>
      </c>
      <c r="W90" s="104">
        <v>0</v>
      </c>
      <c r="X90" s="104">
        <v>3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04">
        <v>3</v>
      </c>
      <c r="AH90" s="104">
        <v>1</v>
      </c>
      <c r="AI90" s="104">
        <v>1</v>
      </c>
      <c r="AJ90" s="104">
        <v>2</v>
      </c>
      <c r="AK90" s="104">
        <v>2</v>
      </c>
      <c r="AL90" s="104">
        <v>0</v>
      </c>
      <c r="AM90" s="104">
        <v>0</v>
      </c>
    </row>
    <row r="91" spans="1:39">
      <c r="A91" s="104" t="s">
        <v>2365</v>
      </c>
      <c r="B91" s="104" t="s">
        <v>2366</v>
      </c>
      <c r="C91" s="104" t="s">
        <v>180</v>
      </c>
      <c r="D91" s="104" t="s">
        <v>180</v>
      </c>
      <c r="E91" s="104" t="s">
        <v>201</v>
      </c>
      <c r="F91" s="104" t="s">
        <v>263</v>
      </c>
      <c r="G91" s="109" t="s">
        <v>264</v>
      </c>
      <c r="H91" s="104" t="s">
        <v>2367</v>
      </c>
      <c r="I91" s="105" t="s">
        <v>1823</v>
      </c>
      <c r="J91" s="104" t="s">
        <v>2372</v>
      </c>
      <c r="K91" s="104">
        <v>10</v>
      </c>
      <c r="L91"/>
      <c r="M91" s="104">
        <v>10</v>
      </c>
      <c r="N91"/>
      <c r="P91" s="104">
        <v>0</v>
      </c>
      <c r="Q91"/>
      <c r="R91" s="104">
        <v>10</v>
      </c>
      <c r="S91" s="104">
        <v>0</v>
      </c>
      <c r="T91" s="104">
        <v>0</v>
      </c>
      <c r="U91" s="104">
        <v>3</v>
      </c>
      <c r="V91" s="104">
        <v>3</v>
      </c>
      <c r="W91" s="104">
        <v>0</v>
      </c>
      <c r="X91" s="104">
        <v>3</v>
      </c>
      <c r="Y91" s="104">
        <v>0</v>
      </c>
      <c r="Z91" s="104">
        <v>0</v>
      </c>
      <c r="AA91" s="104">
        <v>0</v>
      </c>
      <c r="AB91" s="104">
        <v>0</v>
      </c>
      <c r="AC91" s="104">
        <v>0</v>
      </c>
      <c r="AD91" s="104">
        <v>0</v>
      </c>
      <c r="AE91" s="104">
        <v>0</v>
      </c>
      <c r="AF91" s="104">
        <v>0</v>
      </c>
      <c r="AG91" s="104">
        <v>2</v>
      </c>
      <c r="AH91" s="104">
        <v>2</v>
      </c>
      <c r="AI91" s="104">
        <v>3</v>
      </c>
      <c r="AJ91" s="104">
        <v>2</v>
      </c>
      <c r="AK91" s="104">
        <v>1</v>
      </c>
      <c r="AL91" s="104">
        <v>0</v>
      </c>
      <c r="AM91" s="104">
        <v>0</v>
      </c>
    </row>
    <row r="92" spans="1:39">
      <c r="A92" s="104" t="s">
        <v>2365</v>
      </c>
      <c r="B92" s="104" t="s">
        <v>2366</v>
      </c>
      <c r="C92" s="104" t="s">
        <v>180</v>
      </c>
      <c r="D92" s="104" t="s">
        <v>180</v>
      </c>
      <c r="E92" s="104" t="s">
        <v>201</v>
      </c>
      <c r="F92" s="104" t="s">
        <v>216</v>
      </c>
      <c r="G92" s="109" t="s">
        <v>217</v>
      </c>
      <c r="H92" s="104" t="s">
        <v>2367</v>
      </c>
      <c r="I92" s="105" t="s">
        <v>1821</v>
      </c>
      <c r="J92" s="104" t="s">
        <v>2372</v>
      </c>
      <c r="K92" s="104">
        <v>5</v>
      </c>
      <c r="L92"/>
      <c r="M92" s="104">
        <v>5</v>
      </c>
      <c r="N92"/>
      <c r="P92" s="104">
        <v>0</v>
      </c>
      <c r="Q92"/>
      <c r="R92" s="104">
        <v>5</v>
      </c>
      <c r="S92" s="104">
        <v>0</v>
      </c>
      <c r="T92" s="104">
        <v>0</v>
      </c>
      <c r="U92" s="104">
        <v>3</v>
      </c>
      <c r="V92" s="104">
        <v>2</v>
      </c>
      <c r="W92" s="104">
        <v>0</v>
      </c>
      <c r="X92" s="104">
        <v>2</v>
      </c>
      <c r="Y92" s="104">
        <v>0</v>
      </c>
      <c r="Z92" s="104">
        <v>0</v>
      </c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2</v>
      </c>
      <c r="AG92" s="104">
        <v>1</v>
      </c>
      <c r="AH92" s="104">
        <v>2</v>
      </c>
      <c r="AI92" s="104">
        <v>0</v>
      </c>
      <c r="AJ92" s="104">
        <v>0</v>
      </c>
      <c r="AK92" s="104">
        <v>0</v>
      </c>
      <c r="AL92" s="104">
        <v>0</v>
      </c>
      <c r="AM92" s="104">
        <v>0</v>
      </c>
    </row>
    <row r="93" spans="1:39" ht="18">
      <c r="A93" s="104" t="s">
        <v>2365</v>
      </c>
      <c r="B93" s="104" t="s">
        <v>2366</v>
      </c>
      <c r="C93" s="104" t="s">
        <v>180</v>
      </c>
      <c r="D93" s="104" t="s">
        <v>180</v>
      </c>
      <c r="E93" s="104" t="s">
        <v>201</v>
      </c>
      <c r="F93" s="104" t="s">
        <v>265</v>
      </c>
      <c r="G93" s="109" t="s">
        <v>266</v>
      </c>
      <c r="H93" s="104" t="s">
        <v>2367</v>
      </c>
      <c r="I93" s="105" t="s">
        <v>267</v>
      </c>
      <c r="J93" s="104" t="s">
        <v>2372</v>
      </c>
      <c r="K93" s="104">
        <v>10</v>
      </c>
      <c r="L93"/>
      <c r="M93" s="104">
        <v>10</v>
      </c>
      <c r="N93"/>
      <c r="P93" s="104">
        <v>0</v>
      </c>
      <c r="Q93"/>
      <c r="R93" s="104">
        <v>10</v>
      </c>
      <c r="S93" s="104">
        <v>0</v>
      </c>
      <c r="T93" s="104">
        <v>0</v>
      </c>
      <c r="U93" s="104">
        <v>3</v>
      </c>
      <c r="V93" s="104">
        <v>3</v>
      </c>
      <c r="W93" s="104">
        <v>0</v>
      </c>
      <c r="X93" s="104">
        <v>3</v>
      </c>
      <c r="Y93" s="104">
        <v>0</v>
      </c>
      <c r="Z93" s="104">
        <v>0</v>
      </c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1</v>
      </c>
      <c r="AG93" s="104">
        <v>0</v>
      </c>
      <c r="AH93" s="104">
        <v>3</v>
      </c>
      <c r="AI93" s="104">
        <v>2</v>
      </c>
      <c r="AJ93" s="104">
        <v>3</v>
      </c>
      <c r="AK93" s="104">
        <v>1</v>
      </c>
      <c r="AL93" s="104">
        <v>0</v>
      </c>
      <c r="AM93" s="104">
        <v>0</v>
      </c>
    </row>
    <row r="94" spans="1:39" ht="18">
      <c r="A94" s="104" t="s">
        <v>2365</v>
      </c>
      <c r="B94" s="104" t="s">
        <v>2366</v>
      </c>
      <c r="C94" s="104" t="s">
        <v>180</v>
      </c>
      <c r="D94" s="104" t="s">
        <v>180</v>
      </c>
      <c r="E94" s="104" t="s">
        <v>201</v>
      </c>
      <c r="F94" s="104" t="s">
        <v>268</v>
      </c>
      <c r="G94" s="109" t="s">
        <v>269</v>
      </c>
      <c r="H94" s="104" t="s">
        <v>2367</v>
      </c>
      <c r="I94" s="105" t="s">
        <v>270</v>
      </c>
      <c r="J94" s="104" t="s">
        <v>2372</v>
      </c>
      <c r="K94" s="104">
        <v>8</v>
      </c>
      <c r="L94"/>
      <c r="M94" s="104">
        <v>8</v>
      </c>
      <c r="N94"/>
      <c r="P94" s="104">
        <v>0</v>
      </c>
      <c r="Q94"/>
      <c r="R94" s="104">
        <v>8</v>
      </c>
      <c r="S94" s="104">
        <v>0</v>
      </c>
      <c r="T94" s="104">
        <v>0</v>
      </c>
      <c r="U94" s="104">
        <v>3</v>
      </c>
      <c r="V94" s="104">
        <v>3</v>
      </c>
      <c r="W94" s="104">
        <v>0</v>
      </c>
      <c r="X94" s="104">
        <v>3</v>
      </c>
      <c r="Y94" s="104">
        <v>0</v>
      </c>
      <c r="Z94" s="104">
        <v>0</v>
      </c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2</v>
      </c>
      <c r="AG94" s="104">
        <v>0</v>
      </c>
      <c r="AH94" s="104">
        <v>1</v>
      </c>
      <c r="AI94" s="104">
        <v>2</v>
      </c>
      <c r="AJ94" s="104">
        <v>1</v>
      </c>
      <c r="AK94" s="104">
        <v>2</v>
      </c>
      <c r="AL94" s="104">
        <v>0</v>
      </c>
      <c r="AM94" s="104">
        <v>0</v>
      </c>
    </row>
    <row r="95" spans="1:39">
      <c r="A95" s="104" t="s">
        <v>2365</v>
      </c>
      <c r="B95" s="104" t="s">
        <v>2366</v>
      </c>
      <c r="C95" s="104" t="s">
        <v>180</v>
      </c>
      <c r="D95" s="104" t="s">
        <v>180</v>
      </c>
      <c r="E95" s="104" t="s">
        <v>201</v>
      </c>
      <c r="F95" s="104" t="s">
        <v>220</v>
      </c>
      <c r="G95" s="109" t="s">
        <v>221</v>
      </c>
      <c r="H95" s="104" t="s">
        <v>2367</v>
      </c>
      <c r="I95" s="105" t="s">
        <v>1824</v>
      </c>
      <c r="J95" s="104" t="s">
        <v>2372</v>
      </c>
      <c r="K95" s="104">
        <v>6</v>
      </c>
      <c r="L95"/>
      <c r="M95" s="104">
        <v>6</v>
      </c>
      <c r="N95"/>
      <c r="P95" s="104">
        <v>0</v>
      </c>
      <c r="Q95"/>
      <c r="R95" s="104">
        <v>6</v>
      </c>
      <c r="S95" s="104">
        <v>0</v>
      </c>
      <c r="T95" s="104">
        <v>0</v>
      </c>
      <c r="U95" s="104">
        <v>3</v>
      </c>
      <c r="V95" s="104">
        <v>3</v>
      </c>
      <c r="W95" s="104">
        <v>0</v>
      </c>
      <c r="X95" s="104">
        <v>3</v>
      </c>
      <c r="Y95" s="104">
        <v>0</v>
      </c>
      <c r="Z95" s="104">
        <v>0</v>
      </c>
      <c r="AA95" s="104">
        <v>0</v>
      </c>
      <c r="AB95" s="104">
        <v>0</v>
      </c>
      <c r="AC95" s="104">
        <v>0</v>
      </c>
      <c r="AD95" s="104">
        <v>0</v>
      </c>
      <c r="AE95" s="104">
        <v>0</v>
      </c>
      <c r="AF95" s="104">
        <v>0</v>
      </c>
      <c r="AG95" s="104">
        <v>1</v>
      </c>
      <c r="AH95" s="104">
        <v>1</v>
      </c>
      <c r="AI95" s="104">
        <v>2</v>
      </c>
      <c r="AJ95" s="104">
        <v>1</v>
      </c>
      <c r="AK95" s="104">
        <v>1</v>
      </c>
      <c r="AL95" s="104">
        <v>0</v>
      </c>
      <c r="AM95" s="104">
        <v>0</v>
      </c>
    </row>
    <row r="96" spans="1:39" ht="18">
      <c r="A96" s="104" t="s">
        <v>2365</v>
      </c>
      <c r="B96" s="104" t="s">
        <v>2366</v>
      </c>
      <c r="C96" s="104" t="s">
        <v>180</v>
      </c>
      <c r="D96" s="104" t="s">
        <v>180</v>
      </c>
      <c r="E96" s="104" t="s">
        <v>201</v>
      </c>
      <c r="F96" s="104" t="s">
        <v>1377</v>
      </c>
      <c r="G96" s="109" t="s">
        <v>252</v>
      </c>
      <c r="H96" s="104" t="s">
        <v>2367</v>
      </c>
      <c r="I96" s="105" t="s">
        <v>253</v>
      </c>
      <c r="J96" s="104" t="s">
        <v>2372</v>
      </c>
      <c r="K96" s="104">
        <v>6</v>
      </c>
      <c r="L96"/>
      <c r="M96" s="104">
        <v>6</v>
      </c>
      <c r="N96"/>
      <c r="P96" s="104">
        <v>0</v>
      </c>
      <c r="Q96"/>
      <c r="R96" s="104">
        <v>5</v>
      </c>
      <c r="S96" s="104">
        <v>0</v>
      </c>
      <c r="T96" s="104">
        <v>1</v>
      </c>
      <c r="U96" s="104">
        <v>3</v>
      </c>
      <c r="V96" s="104">
        <v>3</v>
      </c>
      <c r="W96" s="104">
        <v>0</v>
      </c>
      <c r="X96" s="104">
        <v>3</v>
      </c>
      <c r="Y96" s="104">
        <v>0</v>
      </c>
      <c r="Z96" s="104">
        <v>0</v>
      </c>
      <c r="AA96" s="104">
        <v>0</v>
      </c>
      <c r="AB96" s="104">
        <v>0</v>
      </c>
      <c r="AC96" s="104">
        <v>0</v>
      </c>
      <c r="AD96" s="104">
        <v>0</v>
      </c>
      <c r="AE96" s="104">
        <v>0</v>
      </c>
      <c r="AF96" s="104">
        <v>0</v>
      </c>
      <c r="AG96" s="104">
        <v>3</v>
      </c>
      <c r="AH96" s="104">
        <v>1</v>
      </c>
      <c r="AI96" s="104">
        <v>0</v>
      </c>
      <c r="AJ96" s="104">
        <v>0</v>
      </c>
      <c r="AK96" s="104">
        <v>2</v>
      </c>
      <c r="AL96" s="104">
        <v>0</v>
      </c>
      <c r="AM96" s="104">
        <v>0</v>
      </c>
    </row>
    <row r="97" spans="1:39" ht="18">
      <c r="A97" s="104" t="s">
        <v>2365</v>
      </c>
      <c r="B97" s="104" t="s">
        <v>2366</v>
      </c>
      <c r="C97" s="104" t="s">
        <v>180</v>
      </c>
      <c r="D97" s="104" t="s">
        <v>180</v>
      </c>
      <c r="E97" s="104" t="s">
        <v>201</v>
      </c>
      <c r="F97" s="104" t="s">
        <v>254</v>
      </c>
      <c r="G97" s="109" t="s">
        <v>255</v>
      </c>
      <c r="H97" s="104" t="s">
        <v>2367</v>
      </c>
      <c r="I97" s="105" t="s">
        <v>256</v>
      </c>
      <c r="J97" s="104" t="s">
        <v>2372</v>
      </c>
      <c r="K97" s="104">
        <v>3</v>
      </c>
      <c r="L97"/>
      <c r="M97" s="104">
        <v>3</v>
      </c>
      <c r="N97"/>
      <c r="P97" s="104">
        <v>0</v>
      </c>
      <c r="Q97"/>
      <c r="R97" s="104">
        <v>3</v>
      </c>
      <c r="S97" s="104">
        <v>0</v>
      </c>
      <c r="T97" s="104">
        <v>0</v>
      </c>
      <c r="U97" s="104">
        <v>1</v>
      </c>
      <c r="V97" s="104">
        <v>1</v>
      </c>
      <c r="W97" s="104">
        <v>0</v>
      </c>
      <c r="X97" s="104">
        <v>1</v>
      </c>
      <c r="Y97" s="104">
        <v>0</v>
      </c>
      <c r="Z97" s="104">
        <v>0</v>
      </c>
      <c r="AA97" s="104">
        <v>0</v>
      </c>
      <c r="AB97" s="104">
        <v>0</v>
      </c>
      <c r="AC97" s="104">
        <v>0</v>
      </c>
      <c r="AD97" s="104">
        <v>0</v>
      </c>
      <c r="AE97" s="104">
        <v>0</v>
      </c>
      <c r="AF97" s="104">
        <v>0</v>
      </c>
      <c r="AG97" s="104">
        <v>0</v>
      </c>
      <c r="AH97" s="104">
        <v>3</v>
      </c>
      <c r="AI97" s="104">
        <v>0</v>
      </c>
      <c r="AJ97" s="104">
        <v>0</v>
      </c>
      <c r="AK97" s="104">
        <v>0</v>
      </c>
      <c r="AL97" s="104">
        <v>0</v>
      </c>
      <c r="AM97" s="104">
        <v>0</v>
      </c>
    </row>
    <row r="98" spans="1:39" ht="18">
      <c r="A98" s="104" t="s">
        <v>2365</v>
      </c>
      <c r="B98" s="104" t="s">
        <v>2366</v>
      </c>
      <c r="C98" s="104" t="s">
        <v>180</v>
      </c>
      <c r="D98" s="104" t="s">
        <v>180</v>
      </c>
      <c r="E98" s="104" t="s">
        <v>201</v>
      </c>
      <c r="F98" s="104" t="s">
        <v>231</v>
      </c>
      <c r="G98" s="109" t="s">
        <v>232</v>
      </c>
      <c r="H98" s="104" t="s">
        <v>2367</v>
      </c>
      <c r="I98" s="105" t="s">
        <v>233</v>
      </c>
      <c r="J98" s="104" t="s">
        <v>2372</v>
      </c>
      <c r="K98" s="104">
        <v>7</v>
      </c>
      <c r="L98"/>
      <c r="M98" s="104">
        <v>7</v>
      </c>
      <c r="N98"/>
      <c r="P98" s="104">
        <v>0</v>
      </c>
      <c r="Q98"/>
      <c r="R98" s="104">
        <v>7</v>
      </c>
      <c r="S98" s="104">
        <v>0</v>
      </c>
      <c r="T98" s="104">
        <v>0</v>
      </c>
      <c r="U98" s="104">
        <v>3</v>
      </c>
      <c r="V98" s="104">
        <v>3</v>
      </c>
      <c r="W98" s="104">
        <v>0</v>
      </c>
      <c r="X98" s="104">
        <v>3</v>
      </c>
      <c r="Y98" s="104">
        <v>0</v>
      </c>
      <c r="Z98" s="104">
        <v>0</v>
      </c>
      <c r="AA98" s="104">
        <v>0</v>
      </c>
      <c r="AB98" s="104">
        <v>0</v>
      </c>
      <c r="AC98" s="104">
        <v>0</v>
      </c>
      <c r="AD98" s="104">
        <v>0</v>
      </c>
      <c r="AE98" s="104">
        <v>0</v>
      </c>
      <c r="AF98" s="104">
        <v>0</v>
      </c>
      <c r="AG98" s="104">
        <v>1</v>
      </c>
      <c r="AH98" s="104">
        <v>0</v>
      </c>
      <c r="AI98" s="104">
        <v>1</v>
      </c>
      <c r="AJ98" s="104">
        <v>3</v>
      </c>
      <c r="AK98" s="104">
        <v>2</v>
      </c>
      <c r="AL98" s="104">
        <v>0</v>
      </c>
      <c r="AM98" s="104">
        <v>0</v>
      </c>
    </row>
    <row r="99" spans="1:39">
      <c r="A99" s="104" t="s">
        <v>2365</v>
      </c>
      <c r="B99" s="104" t="s">
        <v>2366</v>
      </c>
      <c r="C99" s="104" t="s">
        <v>180</v>
      </c>
      <c r="D99" s="104" t="s">
        <v>180</v>
      </c>
      <c r="E99" s="104" t="s">
        <v>201</v>
      </c>
      <c r="F99" s="104" t="s">
        <v>234</v>
      </c>
      <c r="G99" s="109" t="s">
        <v>235</v>
      </c>
      <c r="H99" s="104" t="s">
        <v>2367</v>
      </c>
      <c r="I99" s="105" t="s">
        <v>236</v>
      </c>
      <c r="J99" s="104" t="s">
        <v>2372</v>
      </c>
      <c r="K99" s="104">
        <v>4</v>
      </c>
      <c r="L99"/>
      <c r="M99" s="104">
        <v>4</v>
      </c>
      <c r="N99"/>
      <c r="P99" s="104">
        <v>0</v>
      </c>
      <c r="Q99"/>
      <c r="R99" s="104">
        <v>4</v>
      </c>
      <c r="S99" s="104">
        <v>0</v>
      </c>
      <c r="T99" s="104">
        <v>0</v>
      </c>
      <c r="U99" s="104">
        <v>2</v>
      </c>
      <c r="V99" s="104">
        <v>2</v>
      </c>
      <c r="W99" s="104">
        <v>0</v>
      </c>
      <c r="X99" s="104">
        <v>2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3</v>
      </c>
      <c r="AK99" s="104">
        <v>1</v>
      </c>
      <c r="AL99" s="104">
        <v>0</v>
      </c>
      <c r="AM99" s="104">
        <v>0</v>
      </c>
    </row>
    <row r="100" spans="1:39">
      <c r="A100" s="104" t="s">
        <v>2365</v>
      </c>
      <c r="B100" s="104" t="s">
        <v>2366</v>
      </c>
      <c r="C100" s="104" t="s">
        <v>180</v>
      </c>
      <c r="D100" s="104" t="s">
        <v>180</v>
      </c>
      <c r="E100" s="104" t="s">
        <v>201</v>
      </c>
      <c r="F100" s="104" t="s">
        <v>212</v>
      </c>
      <c r="G100" s="109" t="s">
        <v>213</v>
      </c>
      <c r="H100" s="104" t="s">
        <v>2367</v>
      </c>
      <c r="I100" s="105" t="s">
        <v>1819</v>
      </c>
      <c r="J100" s="104" t="s">
        <v>2372</v>
      </c>
      <c r="K100" s="104">
        <v>13</v>
      </c>
      <c r="L100"/>
      <c r="M100" s="104">
        <v>13</v>
      </c>
      <c r="N100"/>
      <c r="P100" s="104">
        <v>0</v>
      </c>
      <c r="Q100"/>
      <c r="R100" s="104">
        <v>13</v>
      </c>
      <c r="S100" s="104">
        <v>0</v>
      </c>
      <c r="T100" s="104">
        <v>0</v>
      </c>
      <c r="U100" s="104">
        <v>3</v>
      </c>
      <c r="V100" s="104">
        <v>3</v>
      </c>
      <c r="W100" s="104">
        <v>0</v>
      </c>
      <c r="X100" s="104">
        <v>3</v>
      </c>
      <c r="Y100" s="104">
        <v>0</v>
      </c>
      <c r="Z100" s="104">
        <v>0</v>
      </c>
      <c r="AA100" s="104">
        <v>0</v>
      </c>
      <c r="AB100" s="104">
        <v>0</v>
      </c>
      <c r="AC100" s="104">
        <v>0</v>
      </c>
      <c r="AD100" s="104">
        <v>0</v>
      </c>
      <c r="AE100" s="104">
        <v>0</v>
      </c>
      <c r="AF100" s="104">
        <v>1</v>
      </c>
      <c r="AG100" s="104">
        <v>1</v>
      </c>
      <c r="AH100" s="104">
        <v>2</v>
      </c>
      <c r="AI100" s="104">
        <v>4</v>
      </c>
      <c r="AJ100" s="104">
        <v>2</v>
      </c>
      <c r="AK100" s="104">
        <v>3</v>
      </c>
      <c r="AL100" s="104">
        <v>0</v>
      </c>
      <c r="AM100" s="104">
        <v>0</v>
      </c>
    </row>
    <row r="101" spans="1:39" ht="18">
      <c r="A101" s="104" t="s">
        <v>2365</v>
      </c>
      <c r="B101" s="104" t="s">
        <v>2366</v>
      </c>
      <c r="C101" s="104" t="s">
        <v>180</v>
      </c>
      <c r="D101" s="104" t="s">
        <v>180</v>
      </c>
      <c r="E101" s="104" t="s">
        <v>201</v>
      </c>
      <c r="F101" s="104" t="s">
        <v>237</v>
      </c>
      <c r="G101" s="109" t="s">
        <v>238</v>
      </c>
      <c r="H101" s="104" t="s">
        <v>2367</v>
      </c>
      <c r="I101" s="105" t="s">
        <v>239</v>
      </c>
      <c r="J101" s="104" t="s">
        <v>2372</v>
      </c>
      <c r="K101" s="104">
        <v>4</v>
      </c>
      <c r="L101"/>
      <c r="M101" s="104">
        <v>4</v>
      </c>
      <c r="N101"/>
      <c r="P101" s="104">
        <v>0</v>
      </c>
      <c r="Q101"/>
      <c r="R101" s="104">
        <v>4</v>
      </c>
      <c r="S101" s="104">
        <v>0</v>
      </c>
      <c r="T101" s="104">
        <v>0</v>
      </c>
      <c r="U101" s="104">
        <v>2</v>
      </c>
      <c r="V101" s="104">
        <v>2</v>
      </c>
      <c r="W101" s="104">
        <v>0</v>
      </c>
      <c r="X101" s="104">
        <v>2</v>
      </c>
      <c r="Y101" s="104">
        <v>0</v>
      </c>
      <c r="Z101" s="104">
        <v>0</v>
      </c>
      <c r="AA101" s="104">
        <v>0</v>
      </c>
      <c r="AB101" s="104">
        <v>0</v>
      </c>
      <c r="AC101" s="104">
        <v>0</v>
      </c>
      <c r="AD101" s="104">
        <v>0</v>
      </c>
      <c r="AE101" s="104">
        <v>0</v>
      </c>
      <c r="AF101" s="104">
        <v>0</v>
      </c>
      <c r="AG101" s="104">
        <v>0</v>
      </c>
      <c r="AH101" s="104">
        <v>2</v>
      </c>
      <c r="AI101" s="104">
        <v>0</v>
      </c>
      <c r="AJ101" s="104">
        <v>2</v>
      </c>
      <c r="AK101" s="104">
        <v>0</v>
      </c>
      <c r="AL101" s="104">
        <v>0</v>
      </c>
      <c r="AM101" s="104">
        <v>0</v>
      </c>
    </row>
    <row r="102" spans="1:39">
      <c r="A102" s="104" t="s">
        <v>2365</v>
      </c>
      <c r="B102" s="104" t="s">
        <v>2366</v>
      </c>
      <c r="C102" s="104" t="s">
        <v>180</v>
      </c>
      <c r="D102" s="104" t="s">
        <v>180</v>
      </c>
      <c r="E102" s="104" t="s">
        <v>201</v>
      </c>
      <c r="F102" s="104" t="s">
        <v>228</v>
      </c>
      <c r="G102" s="109" t="s">
        <v>229</v>
      </c>
      <c r="H102" s="104" t="s">
        <v>2367</v>
      </c>
      <c r="I102" s="105" t="s">
        <v>230</v>
      </c>
      <c r="J102" s="104" t="s">
        <v>2372</v>
      </c>
      <c r="K102" s="104">
        <v>4</v>
      </c>
      <c r="L102"/>
      <c r="M102" s="104">
        <v>4</v>
      </c>
      <c r="N102"/>
      <c r="P102" s="104">
        <v>0</v>
      </c>
      <c r="Q102"/>
      <c r="R102" s="104">
        <v>4</v>
      </c>
      <c r="S102" s="104">
        <v>0</v>
      </c>
      <c r="T102" s="104">
        <v>0</v>
      </c>
      <c r="U102" s="104">
        <v>3</v>
      </c>
      <c r="V102" s="104">
        <v>3</v>
      </c>
      <c r="W102" s="104">
        <v>0</v>
      </c>
      <c r="X102" s="104">
        <v>2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  <c r="AD102" s="104">
        <v>0</v>
      </c>
      <c r="AE102" s="104">
        <v>0</v>
      </c>
      <c r="AF102" s="104">
        <v>0</v>
      </c>
      <c r="AG102" s="104">
        <v>1</v>
      </c>
      <c r="AH102" s="104">
        <v>1</v>
      </c>
      <c r="AI102" s="104">
        <v>1</v>
      </c>
      <c r="AJ102" s="104">
        <v>1</v>
      </c>
      <c r="AK102" s="104">
        <v>0</v>
      </c>
      <c r="AL102" s="104">
        <v>0</v>
      </c>
      <c r="AM102" s="104">
        <v>0</v>
      </c>
    </row>
    <row r="103" spans="1:39">
      <c r="A103" s="104" t="s">
        <v>2365</v>
      </c>
      <c r="B103" s="104" t="s">
        <v>2366</v>
      </c>
      <c r="C103" s="104" t="s">
        <v>180</v>
      </c>
      <c r="D103" s="104" t="s">
        <v>180</v>
      </c>
      <c r="E103" s="104" t="s">
        <v>201</v>
      </c>
      <c r="F103" s="104" t="s">
        <v>214</v>
      </c>
      <c r="G103" s="109" t="s">
        <v>215</v>
      </c>
      <c r="H103" s="104" t="s">
        <v>2367</v>
      </c>
      <c r="I103" s="105" t="s">
        <v>1820</v>
      </c>
      <c r="J103" s="104" t="s">
        <v>2372</v>
      </c>
      <c r="K103" s="104">
        <v>11</v>
      </c>
      <c r="L103"/>
      <c r="M103" s="104">
        <v>11</v>
      </c>
      <c r="N103"/>
      <c r="P103" s="104">
        <v>0</v>
      </c>
      <c r="Q103"/>
      <c r="R103" s="104">
        <v>11</v>
      </c>
      <c r="S103" s="104">
        <v>0</v>
      </c>
      <c r="T103" s="104">
        <v>0</v>
      </c>
      <c r="U103" s="104">
        <v>2</v>
      </c>
      <c r="V103" s="104">
        <v>2</v>
      </c>
      <c r="W103" s="104">
        <v>0</v>
      </c>
      <c r="X103" s="104">
        <v>2</v>
      </c>
      <c r="Y103" s="104">
        <v>0</v>
      </c>
      <c r="Z103" s="104">
        <v>0</v>
      </c>
      <c r="AA103" s="104">
        <v>0</v>
      </c>
      <c r="AB103" s="104">
        <v>0</v>
      </c>
      <c r="AC103" s="104">
        <v>0</v>
      </c>
      <c r="AD103" s="104">
        <v>0</v>
      </c>
      <c r="AE103" s="104">
        <v>0</v>
      </c>
      <c r="AF103" s="104">
        <v>0</v>
      </c>
      <c r="AG103" s="104">
        <v>0</v>
      </c>
      <c r="AH103" s="104">
        <v>1</v>
      </c>
      <c r="AI103" s="104">
        <v>3</v>
      </c>
      <c r="AJ103" s="104">
        <v>3</v>
      </c>
      <c r="AK103" s="104">
        <v>4</v>
      </c>
      <c r="AL103" s="104">
        <v>0</v>
      </c>
      <c r="AM103" s="104">
        <v>0</v>
      </c>
    </row>
    <row r="104" spans="1:39" ht="18">
      <c r="A104" s="104" t="s">
        <v>2365</v>
      </c>
      <c r="B104" s="104" t="s">
        <v>2366</v>
      </c>
      <c r="C104" s="104" t="s">
        <v>180</v>
      </c>
      <c r="D104" s="104" t="s">
        <v>180</v>
      </c>
      <c r="E104" s="104" t="s">
        <v>201</v>
      </c>
      <c r="F104" s="104" t="s">
        <v>246</v>
      </c>
      <c r="G104" s="109" t="s">
        <v>247</v>
      </c>
      <c r="H104" s="104" t="s">
        <v>2367</v>
      </c>
      <c r="I104" s="105" t="s">
        <v>248</v>
      </c>
      <c r="J104" s="104" t="s">
        <v>2372</v>
      </c>
      <c r="K104" s="104">
        <v>17</v>
      </c>
      <c r="L104"/>
      <c r="M104" s="104">
        <v>17</v>
      </c>
      <c r="N104"/>
      <c r="P104" s="104">
        <v>0</v>
      </c>
      <c r="Q104"/>
      <c r="R104" s="104">
        <v>16</v>
      </c>
      <c r="S104" s="104">
        <v>0</v>
      </c>
      <c r="T104" s="104">
        <v>1</v>
      </c>
      <c r="U104" s="104">
        <v>3</v>
      </c>
      <c r="V104" s="104">
        <v>3</v>
      </c>
      <c r="W104" s="104">
        <v>0</v>
      </c>
      <c r="X104" s="104">
        <v>3</v>
      </c>
      <c r="Y104" s="104">
        <v>0</v>
      </c>
      <c r="Z104" s="104">
        <v>0</v>
      </c>
      <c r="AA104" s="104">
        <v>0</v>
      </c>
      <c r="AB104" s="104">
        <v>0</v>
      </c>
      <c r="AC104" s="104">
        <v>0</v>
      </c>
      <c r="AD104" s="104">
        <v>0</v>
      </c>
      <c r="AE104" s="104">
        <v>0</v>
      </c>
      <c r="AF104" s="104">
        <v>3</v>
      </c>
      <c r="AG104" s="104">
        <v>1</v>
      </c>
      <c r="AH104" s="104">
        <v>2</v>
      </c>
      <c r="AI104" s="104">
        <v>2</v>
      </c>
      <c r="AJ104" s="104">
        <v>6</v>
      </c>
      <c r="AK104" s="104">
        <v>3</v>
      </c>
      <c r="AL104" s="104">
        <v>0</v>
      </c>
      <c r="AM104" s="104">
        <v>0</v>
      </c>
    </row>
    <row r="105" spans="1:39">
      <c r="A105" s="104" t="s">
        <v>2365</v>
      </c>
      <c r="B105" s="104" t="s">
        <v>2366</v>
      </c>
      <c r="C105" s="104" t="s">
        <v>180</v>
      </c>
      <c r="D105" s="104" t="s">
        <v>180</v>
      </c>
      <c r="E105" s="104" t="s">
        <v>201</v>
      </c>
      <c r="F105" s="104" t="s">
        <v>243</v>
      </c>
      <c r="G105" s="109" t="s">
        <v>244</v>
      </c>
      <c r="H105" s="104" t="s">
        <v>2367</v>
      </c>
      <c r="I105" s="105" t="s">
        <v>245</v>
      </c>
      <c r="J105" s="104" t="s">
        <v>2372</v>
      </c>
      <c r="K105" s="104">
        <v>9</v>
      </c>
      <c r="L105"/>
      <c r="M105" s="104">
        <v>9</v>
      </c>
      <c r="N105"/>
      <c r="P105" s="104">
        <v>0</v>
      </c>
      <c r="Q105"/>
      <c r="R105" s="104">
        <v>9</v>
      </c>
      <c r="S105" s="104">
        <v>0</v>
      </c>
      <c r="T105" s="104">
        <v>0</v>
      </c>
      <c r="U105" s="104">
        <v>3</v>
      </c>
      <c r="V105" s="104">
        <v>3</v>
      </c>
      <c r="W105" s="104">
        <v>0</v>
      </c>
      <c r="X105" s="104">
        <v>3</v>
      </c>
      <c r="Y105" s="104">
        <v>0</v>
      </c>
      <c r="Z105" s="104">
        <v>0</v>
      </c>
      <c r="AA105" s="104">
        <v>0</v>
      </c>
      <c r="AB105" s="104">
        <v>0</v>
      </c>
      <c r="AC105" s="104">
        <v>0</v>
      </c>
      <c r="AD105" s="104">
        <v>0</v>
      </c>
      <c r="AE105" s="104">
        <v>0</v>
      </c>
      <c r="AF105" s="104">
        <v>1</v>
      </c>
      <c r="AG105" s="104">
        <v>2</v>
      </c>
      <c r="AH105" s="104">
        <v>1</v>
      </c>
      <c r="AI105" s="104">
        <v>0</v>
      </c>
      <c r="AJ105" s="104">
        <v>2</v>
      </c>
      <c r="AK105" s="104">
        <v>3</v>
      </c>
      <c r="AL105" s="104">
        <v>0</v>
      </c>
      <c r="AM105" s="104">
        <v>0</v>
      </c>
    </row>
    <row r="106" spans="1:39" ht="18">
      <c r="A106" s="104" t="s">
        <v>2365</v>
      </c>
      <c r="B106" s="104" t="s">
        <v>2366</v>
      </c>
      <c r="C106" s="104" t="s">
        <v>180</v>
      </c>
      <c r="D106" s="104" t="s">
        <v>180</v>
      </c>
      <c r="E106" s="104" t="s">
        <v>201</v>
      </c>
      <c r="F106" s="104" t="s">
        <v>249</v>
      </c>
      <c r="G106" s="109" t="s">
        <v>250</v>
      </c>
      <c r="H106" s="104" t="s">
        <v>2367</v>
      </c>
      <c r="I106" s="105" t="s">
        <v>251</v>
      </c>
      <c r="J106" s="104" t="s">
        <v>2372</v>
      </c>
      <c r="K106" s="104">
        <v>11</v>
      </c>
      <c r="L106"/>
      <c r="M106" s="104">
        <v>11</v>
      </c>
      <c r="N106"/>
      <c r="P106" s="104">
        <v>0</v>
      </c>
      <c r="Q106"/>
      <c r="R106" s="104">
        <v>11</v>
      </c>
      <c r="S106" s="104">
        <v>0</v>
      </c>
      <c r="T106" s="104">
        <v>0</v>
      </c>
      <c r="U106" s="104">
        <v>3</v>
      </c>
      <c r="V106" s="104">
        <v>3</v>
      </c>
      <c r="W106" s="104">
        <v>0</v>
      </c>
      <c r="X106" s="104">
        <v>2</v>
      </c>
      <c r="Y106" s="104">
        <v>0</v>
      </c>
      <c r="Z106" s="104">
        <v>0</v>
      </c>
      <c r="AA106" s="104">
        <v>0</v>
      </c>
      <c r="AB106" s="104">
        <v>0</v>
      </c>
      <c r="AC106" s="104">
        <v>0</v>
      </c>
      <c r="AD106" s="104">
        <v>0</v>
      </c>
      <c r="AE106" s="104">
        <v>0</v>
      </c>
      <c r="AF106" s="104">
        <v>2</v>
      </c>
      <c r="AG106" s="104">
        <v>0</v>
      </c>
      <c r="AH106" s="104">
        <v>2</v>
      </c>
      <c r="AI106" s="104">
        <v>3</v>
      </c>
      <c r="AJ106" s="104">
        <v>2</v>
      </c>
      <c r="AK106" s="104">
        <v>2</v>
      </c>
      <c r="AL106" s="104">
        <v>0</v>
      </c>
      <c r="AM106" s="104">
        <v>0</v>
      </c>
    </row>
    <row r="107" spans="1:39">
      <c r="A107" s="104" t="s">
        <v>2365</v>
      </c>
      <c r="B107" s="104" t="s">
        <v>2366</v>
      </c>
      <c r="C107" s="104" t="s">
        <v>180</v>
      </c>
      <c r="D107" s="104" t="s">
        <v>180</v>
      </c>
      <c r="E107" s="104" t="s">
        <v>201</v>
      </c>
      <c r="F107" s="104" t="s">
        <v>240</v>
      </c>
      <c r="G107" s="109" t="s">
        <v>241</v>
      </c>
      <c r="H107" s="104" t="s">
        <v>2367</v>
      </c>
      <c r="I107" s="105" t="s">
        <v>242</v>
      </c>
      <c r="J107" s="104" t="s">
        <v>2372</v>
      </c>
      <c r="K107" s="104">
        <v>13</v>
      </c>
      <c r="L107"/>
      <c r="M107" s="104">
        <v>13</v>
      </c>
      <c r="N107"/>
      <c r="P107" s="104">
        <v>0</v>
      </c>
      <c r="Q107"/>
      <c r="R107" s="104">
        <v>13</v>
      </c>
      <c r="S107" s="104">
        <v>0</v>
      </c>
      <c r="T107" s="104">
        <v>0</v>
      </c>
      <c r="U107" s="104">
        <v>3</v>
      </c>
      <c r="V107" s="104">
        <v>3</v>
      </c>
      <c r="W107" s="104">
        <v>0</v>
      </c>
      <c r="X107" s="104">
        <v>3</v>
      </c>
      <c r="Y107" s="104">
        <v>0</v>
      </c>
      <c r="Z107" s="104">
        <v>0</v>
      </c>
      <c r="AA107" s="104">
        <v>0</v>
      </c>
      <c r="AB107" s="104">
        <v>0</v>
      </c>
      <c r="AC107" s="104">
        <v>0</v>
      </c>
      <c r="AD107" s="104">
        <v>0</v>
      </c>
      <c r="AE107" s="104">
        <v>0</v>
      </c>
      <c r="AF107" s="104">
        <v>0</v>
      </c>
      <c r="AG107" s="104">
        <v>1</v>
      </c>
      <c r="AH107" s="104">
        <v>3</v>
      </c>
      <c r="AI107" s="104">
        <v>5</v>
      </c>
      <c r="AJ107" s="104">
        <v>2</v>
      </c>
      <c r="AK107" s="104">
        <v>2</v>
      </c>
      <c r="AL107" s="104">
        <v>0</v>
      </c>
      <c r="AM107" s="104">
        <v>0</v>
      </c>
    </row>
    <row r="108" spans="1:39" ht="18">
      <c r="A108" s="104" t="s">
        <v>2365</v>
      </c>
      <c r="B108" s="104" t="s">
        <v>2366</v>
      </c>
      <c r="C108" s="104" t="s">
        <v>180</v>
      </c>
      <c r="D108" s="104" t="s">
        <v>180</v>
      </c>
      <c r="E108" s="104" t="s">
        <v>310</v>
      </c>
      <c r="F108" s="104" t="s">
        <v>310</v>
      </c>
      <c r="G108" s="109" t="s">
        <v>315</v>
      </c>
      <c r="H108" s="104" t="s">
        <v>2367</v>
      </c>
      <c r="I108" s="105" t="s">
        <v>316</v>
      </c>
      <c r="J108" s="104" t="s">
        <v>2372</v>
      </c>
      <c r="K108" s="104">
        <v>6</v>
      </c>
      <c r="L108"/>
      <c r="M108" s="104">
        <v>6</v>
      </c>
      <c r="N108"/>
      <c r="P108" s="104">
        <v>0</v>
      </c>
      <c r="Q108"/>
      <c r="R108" s="104">
        <v>6</v>
      </c>
      <c r="S108" s="104">
        <v>0</v>
      </c>
      <c r="T108" s="104">
        <v>0</v>
      </c>
      <c r="U108" s="104">
        <v>3</v>
      </c>
      <c r="V108" s="104">
        <v>3</v>
      </c>
      <c r="W108" s="104">
        <v>0</v>
      </c>
      <c r="X108" s="104">
        <v>2</v>
      </c>
      <c r="Y108" s="104">
        <v>0</v>
      </c>
      <c r="Z108" s="104">
        <v>0</v>
      </c>
      <c r="AA108" s="104">
        <v>0</v>
      </c>
      <c r="AB108" s="104">
        <v>0</v>
      </c>
      <c r="AC108" s="104">
        <v>0</v>
      </c>
      <c r="AD108" s="104">
        <v>0</v>
      </c>
      <c r="AE108" s="104">
        <v>0</v>
      </c>
      <c r="AF108" s="104">
        <v>1</v>
      </c>
      <c r="AG108" s="104">
        <v>0</v>
      </c>
      <c r="AH108" s="104">
        <v>1</v>
      </c>
      <c r="AI108" s="104">
        <v>1</v>
      </c>
      <c r="AJ108" s="104">
        <v>3</v>
      </c>
      <c r="AK108" s="104">
        <v>0</v>
      </c>
      <c r="AL108" s="104">
        <v>0</v>
      </c>
      <c r="AM108" s="104">
        <v>0</v>
      </c>
    </row>
    <row r="109" spans="1:39" ht="18">
      <c r="A109" s="104" t="s">
        <v>2365</v>
      </c>
      <c r="B109" s="104" t="s">
        <v>2366</v>
      </c>
      <c r="C109" s="104" t="s">
        <v>180</v>
      </c>
      <c r="D109" s="104" t="s">
        <v>180</v>
      </c>
      <c r="E109" s="104" t="s">
        <v>310</v>
      </c>
      <c r="F109" s="104" t="s">
        <v>310</v>
      </c>
      <c r="G109" s="109" t="s">
        <v>313</v>
      </c>
      <c r="H109" s="104" t="s">
        <v>2367</v>
      </c>
      <c r="I109" s="105" t="s">
        <v>314</v>
      </c>
      <c r="J109" s="104" t="s">
        <v>2372</v>
      </c>
      <c r="K109" s="104">
        <v>5</v>
      </c>
      <c r="L109"/>
      <c r="M109" s="104">
        <v>5</v>
      </c>
      <c r="N109"/>
      <c r="P109" s="104">
        <v>0</v>
      </c>
      <c r="Q109"/>
      <c r="R109" s="104">
        <v>5</v>
      </c>
      <c r="S109" s="104">
        <v>0</v>
      </c>
      <c r="T109" s="104">
        <v>0</v>
      </c>
      <c r="U109" s="104">
        <v>3</v>
      </c>
      <c r="V109" s="104">
        <v>3</v>
      </c>
      <c r="W109" s="104">
        <v>0</v>
      </c>
      <c r="X109" s="104">
        <v>2</v>
      </c>
      <c r="Y109" s="104">
        <v>0</v>
      </c>
      <c r="Z109" s="104">
        <v>0</v>
      </c>
      <c r="AA109" s="104">
        <v>0</v>
      </c>
      <c r="AB109" s="104">
        <v>0</v>
      </c>
      <c r="AC109" s="104">
        <v>0</v>
      </c>
      <c r="AD109" s="104">
        <v>0</v>
      </c>
      <c r="AE109" s="104">
        <v>0</v>
      </c>
      <c r="AF109" s="104">
        <v>0</v>
      </c>
      <c r="AG109" s="104">
        <v>1</v>
      </c>
      <c r="AH109" s="104">
        <v>1</v>
      </c>
      <c r="AI109" s="104">
        <v>0</v>
      </c>
      <c r="AJ109" s="104">
        <v>2</v>
      </c>
      <c r="AK109" s="104">
        <v>1</v>
      </c>
      <c r="AL109" s="104">
        <v>0</v>
      </c>
      <c r="AM109" s="104">
        <v>0</v>
      </c>
    </row>
    <row r="110" spans="1:39" ht="18">
      <c r="A110" s="104" t="s">
        <v>2365</v>
      </c>
      <c r="B110" s="104" t="s">
        <v>2366</v>
      </c>
      <c r="C110" s="104" t="s">
        <v>180</v>
      </c>
      <c r="D110" s="104" t="s">
        <v>180</v>
      </c>
      <c r="E110" s="104" t="s">
        <v>310</v>
      </c>
      <c r="F110" s="104" t="s">
        <v>322</v>
      </c>
      <c r="G110" s="109" t="s">
        <v>323</v>
      </c>
      <c r="H110" s="104" t="s">
        <v>2367</v>
      </c>
      <c r="I110" s="105" t="s">
        <v>324</v>
      </c>
      <c r="J110" s="104" t="s">
        <v>2372</v>
      </c>
      <c r="K110" s="104">
        <v>9</v>
      </c>
      <c r="L110"/>
      <c r="M110" s="104">
        <v>9</v>
      </c>
      <c r="N110"/>
      <c r="P110" s="104">
        <v>0</v>
      </c>
      <c r="Q110"/>
      <c r="R110" s="104">
        <v>9</v>
      </c>
      <c r="S110" s="104">
        <v>0</v>
      </c>
      <c r="T110" s="104">
        <v>0</v>
      </c>
      <c r="U110" s="104">
        <v>3</v>
      </c>
      <c r="V110" s="104">
        <v>3</v>
      </c>
      <c r="W110" s="104">
        <v>0</v>
      </c>
      <c r="X110" s="104">
        <v>2</v>
      </c>
      <c r="Y110" s="104">
        <v>0</v>
      </c>
      <c r="Z110" s="104">
        <v>0</v>
      </c>
      <c r="AA110" s="104">
        <v>0</v>
      </c>
      <c r="AB110" s="104">
        <v>0</v>
      </c>
      <c r="AC110" s="104">
        <v>0</v>
      </c>
      <c r="AD110" s="104">
        <v>0</v>
      </c>
      <c r="AE110" s="104">
        <v>0</v>
      </c>
      <c r="AF110" s="104">
        <v>1</v>
      </c>
      <c r="AG110" s="104">
        <v>0</v>
      </c>
      <c r="AH110" s="104">
        <v>2</v>
      </c>
      <c r="AI110" s="104">
        <v>1</v>
      </c>
      <c r="AJ110" s="104">
        <v>3</v>
      </c>
      <c r="AK110" s="104">
        <v>2</v>
      </c>
      <c r="AL110" s="104">
        <v>0</v>
      </c>
      <c r="AM110" s="104">
        <v>0</v>
      </c>
    </row>
    <row r="111" spans="1:39">
      <c r="A111" s="104" t="s">
        <v>2365</v>
      </c>
      <c r="B111" s="104" t="s">
        <v>2366</v>
      </c>
      <c r="C111" s="104" t="s">
        <v>180</v>
      </c>
      <c r="D111" s="104" t="s">
        <v>180</v>
      </c>
      <c r="E111" s="104" t="s">
        <v>310</v>
      </c>
      <c r="F111" s="104" t="s">
        <v>1415</v>
      </c>
      <c r="G111" s="109" t="s">
        <v>320</v>
      </c>
      <c r="H111" s="104" t="s">
        <v>2367</v>
      </c>
      <c r="I111" s="105" t="s">
        <v>321</v>
      </c>
      <c r="J111" s="104" t="s">
        <v>2372</v>
      </c>
      <c r="K111" s="104">
        <v>7</v>
      </c>
      <c r="L111"/>
      <c r="M111" s="104">
        <v>7</v>
      </c>
      <c r="N111"/>
      <c r="P111" s="104">
        <v>0</v>
      </c>
      <c r="Q111"/>
      <c r="R111" s="104">
        <v>7</v>
      </c>
      <c r="S111" s="104">
        <v>0</v>
      </c>
      <c r="T111" s="104">
        <v>0</v>
      </c>
      <c r="U111" s="104">
        <v>3</v>
      </c>
      <c r="V111" s="104">
        <v>3</v>
      </c>
      <c r="W111" s="104">
        <v>0</v>
      </c>
      <c r="X111" s="104">
        <v>3</v>
      </c>
      <c r="Y111" s="104">
        <v>0</v>
      </c>
      <c r="Z111" s="104">
        <v>0</v>
      </c>
      <c r="AA111" s="104">
        <v>0</v>
      </c>
      <c r="AB111" s="104">
        <v>0</v>
      </c>
      <c r="AC111" s="104">
        <v>0</v>
      </c>
      <c r="AD111" s="104">
        <v>0</v>
      </c>
      <c r="AE111" s="104">
        <v>0</v>
      </c>
      <c r="AF111" s="104">
        <v>1</v>
      </c>
      <c r="AG111" s="104">
        <v>2</v>
      </c>
      <c r="AH111" s="104">
        <v>2</v>
      </c>
      <c r="AI111" s="104">
        <v>0</v>
      </c>
      <c r="AJ111" s="104">
        <v>2</v>
      </c>
      <c r="AK111" s="104">
        <v>0</v>
      </c>
      <c r="AL111" s="104">
        <v>0</v>
      </c>
      <c r="AM111" s="104">
        <v>0</v>
      </c>
    </row>
    <row r="112" spans="1:39">
      <c r="A112" s="104" t="s">
        <v>2365</v>
      </c>
      <c r="B112" s="104" t="s">
        <v>2366</v>
      </c>
      <c r="C112" s="104" t="s">
        <v>180</v>
      </c>
      <c r="D112" s="104" t="s">
        <v>180</v>
      </c>
      <c r="E112" s="104" t="s">
        <v>310</v>
      </c>
      <c r="F112" s="104" t="s">
        <v>317</v>
      </c>
      <c r="G112" s="109" t="s">
        <v>318</v>
      </c>
      <c r="H112" s="104" t="s">
        <v>2367</v>
      </c>
      <c r="I112" s="105" t="s">
        <v>319</v>
      </c>
      <c r="J112" s="104" t="s">
        <v>2372</v>
      </c>
      <c r="K112" s="104">
        <v>13</v>
      </c>
      <c r="L112"/>
      <c r="M112" s="104">
        <v>13</v>
      </c>
      <c r="N112"/>
      <c r="P112" s="104">
        <v>0</v>
      </c>
      <c r="Q112"/>
      <c r="R112" s="104">
        <v>13</v>
      </c>
      <c r="S112" s="104">
        <v>0</v>
      </c>
      <c r="T112" s="104">
        <v>0</v>
      </c>
      <c r="U112" s="104">
        <v>3</v>
      </c>
      <c r="V112" s="104">
        <v>3</v>
      </c>
      <c r="W112" s="104">
        <v>0</v>
      </c>
      <c r="X112" s="104">
        <v>3</v>
      </c>
      <c r="Y112" s="104">
        <v>0</v>
      </c>
      <c r="Z112" s="104">
        <v>0</v>
      </c>
      <c r="AA112" s="104">
        <v>0</v>
      </c>
      <c r="AB112" s="104">
        <v>0</v>
      </c>
      <c r="AC112" s="104">
        <v>0</v>
      </c>
      <c r="AD112" s="104">
        <v>0</v>
      </c>
      <c r="AE112" s="104">
        <v>0</v>
      </c>
      <c r="AF112" s="104">
        <v>2</v>
      </c>
      <c r="AG112" s="104">
        <v>2</v>
      </c>
      <c r="AH112" s="104">
        <v>1</v>
      </c>
      <c r="AI112" s="104">
        <v>5</v>
      </c>
      <c r="AJ112" s="104">
        <v>1</v>
      </c>
      <c r="AK112" s="104">
        <v>2</v>
      </c>
      <c r="AL112" s="104">
        <v>0</v>
      </c>
      <c r="AM112" s="104">
        <v>0</v>
      </c>
    </row>
    <row r="113" spans="1:39" ht="18">
      <c r="A113" s="104" t="s">
        <v>2365</v>
      </c>
      <c r="B113" s="104" t="s">
        <v>2366</v>
      </c>
      <c r="C113" s="104" t="s">
        <v>180</v>
      </c>
      <c r="D113" s="104" t="s">
        <v>180</v>
      </c>
      <c r="E113" s="104" t="s">
        <v>310</v>
      </c>
      <c r="F113" s="104" t="s">
        <v>325</v>
      </c>
      <c r="G113" s="109" t="s">
        <v>326</v>
      </c>
      <c r="H113" s="104" t="s">
        <v>2367</v>
      </c>
      <c r="I113" s="105" t="s">
        <v>327</v>
      </c>
      <c r="J113" s="104" t="s">
        <v>2372</v>
      </c>
      <c r="K113" s="104">
        <v>5</v>
      </c>
      <c r="L113"/>
      <c r="M113" s="104">
        <v>5</v>
      </c>
      <c r="N113"/>
      <c r="P113" s="104">
        <v>0</v>
      </c>
      <c r="Q113"/>
      <c r="R113" s="104">
        <v>5</v>
      </c>
      <c r="S113" s="104">
        <v>0</v>
      </c>
      <c r="T113" s="104">
        <v>0</v>
      </c>
      <c r="U113" s="104">
        <v>3</v>
      </c>
      <c r="V113" s="104">
        <v>2</v>
      </c>
      <c r="W113" s="104">
        <v>0</v>
      </c>
      <c r="X113" s="104">
        <v>2</v>
      </c>
      <c r="Y113" s="104">
        <v>0</v>
      </c>
      <c r="Z113" s="104">
        <v>0</v>
      </c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2</v>
      </c>
      <c r="AI113" s="104">
        <v>1</v>
      </c>
      <c r="AJ113" s="104">
        <v>0</v>
      </c>
      <c r="AK113" s="104">
        <v>2</v>
      </c>
      <c r="AL113" s="104">
        <v>0</v>
      </c>
      <c r="AM113" s="104">
        <v>0</v>
      </c>
    </row>
    <row r="114" spans="1:39" ht="18">
      <c r="A114" s="104" t="s">
        <v>2365</v>
      </c>
      <c r="B114" s="104" t="s">
        <v>2366</v>
      </c>
      <c r="C114" s="104" t="s">
        <v>180</v>
      </c>
      <c r="D114" s="104" t="s">
        <v>180</v>
      </c>
      <c r="E114" s="104" t="s">
        <v>310</v>
      </c>
      <c r="F114" s="104" t="s">
        <v>801</v>
      </c>
      <c r="G114" s="109" t="s">
        <v>802</v>
      </c>
      <c r="H114" s="104" t="s">
        <v>2367</v>
      </c>
      <c r="I114" s="105" t="s">
        <v>801</v>
      </c>
      <c r="J114" s="104" t="s">
        <v>2368</v>
      </c>
      <c r="K114" s="104">
        <v>10</v>
      </c>
      <c r="L114"/>
      <c r="M114" s="104">
        <v>10</v>
      </c>
      <c r="N114"/>
      <c r="P114" s="104">
        <v>0</v>
      </c>
      <c r="Q114"/>
      <c r="R114" s="104">
        <v>10</v>
      </c>
      <c r="S114" s="104">
        <v>0</v>
      </c>
      <c r="T114" s="104">
        <v>0</v>
      </c>
      <c r="U114" s="104">
        <v>3</v>
      </c>
      <c r="V114" s="104">
        <v>3</v>
      </c>
      <c r="W114" s="104">
        <v>0</v>
      </c>
      <c r="X114" s="104">
        <v>3</v>
      </c>
      <c r="Y114" s="104">
        <v>0</v>
      </c>
      <c r="Z114" s="104">
        <v>0</v>
      </c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2</v>
      </c>
      <c r="AG114" s="104">
        <v>1</v>
      </c>
      <c r="AH114" s="104">
        <v>2</v>
      </c>
      <c r="AI114" s="104">
        <v>2</v>
      </c>
      <c r="AJ114" s="104">
        <v>2</v>
      </c>
      <c r="AK114" s="104">
        <v>1</v>
      </c>
      <c r="AL114" s="104">
        <v>0</v>
      </c>
      <c r="AM114" s="104">
        <v>0</v>
      </c>
    </row>
    <row r="115" spans="1:39" ht="18">
      <c r="A115" s="104" t="s">
        <v>2365</v>
      </c>
      <c r="B115" s="104" t="s">
        <v>2366</v>
      </c>
      <c r="C115" s="104" t="s">
        <v>180</v>
      </c>
      <c r="D115" s="104" t="s">
        <v>180</v>
      </c>
      <c r="E115" s="104" t="s">
        <v>310</v>
      </c>
      <c r="F115" s="104" t="s">
        <v>310</v>
      </c>
      <c r="G115" s="109" t="s">
        <v>812</v>
      </c>
      <c r="H115" s="104" t="s">
        <v>2367</v>
      </c>
      <c r="I115" s="105" t="s">
        <v>813</v>
      </c>
      <c r="J115" s="104" t="s">
        <v>2368</v>
      </c>
      <c r="K115" s="104">
        <v>15</v>
      </c>
      <c r="L115"/>
      <c r="M115" s="104">
        <v>15</v>
      </c>
      <c r="N115"/>
      <c r="P115" s="104">
        <v>0</v>
      </c>
      <c r="Q115"/>
      <c r="R115" s="104">
        <v>15</v>
      </c>
      <c r="S115" s="104">
        <v>0</v>
      </c>
      <c r="T115" s="104">
        <v>0</v>
      </c>
      <c r="U115" s="104">
        <v>3</v>
      </c>
      <c r="V115" s="104">
        <v>3</v>
      </c>
      <c r="W115" s="104">
        <v>0</v>
      </c>
      <c r="X115" s="104">
        <v>3</v>
      </c>
      <c r="Y115" s="104">
        <v>0</v>
      </c>
      <c r="Z115" s="104">
        <v>0</v>
      </c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04">
        <v>3</v>
      </c>
      <c r="AH115" s="104">
        <v>3</v>
      </c>
      <c r="AI115" s="104">
        <v>6</v>
      </c>
      <c r="AJ115" s="104">
        <v>2</v>
      </c>
      <c r="AK115" s="104">
        <v>1</v>
      </c>
      <c r="AL115" s="104">
        <v>0</v>
      </c>
      <c r="AM115" s="104">
        <v>0</v>
      </c>
    </row>
    <row r="116" spans="1:39" ht="18">
      <c r="A116" s="104" t="s">
        <v>2365</v>
      </c>
      <c r="B116" s="104" t="s">
        <v>2366</v>
      </c>
      <c r="C116" s="104" t="s">
        <v>180</v>
      </c>
      <c r="D116" s="104" t="s">
        <v>180</v>
      </c>
      <c r="E116" s="104" t="s">
        <v>310</v>
      </c>
      <c r="F116" s="104" t="s">
        <v>803</v>
      </c>
      <c r="G116" s="109" t="s">
        <v>804</v>
      </c>
      <c r="H116" s="104" t="s">
        <v>2367</v>
      </c>
      <c r="I116" s="105" t="s">
        <v>803</v>
      </c>
      <c r="J116" s="104" t="s">
        <v>2368</v>
      </c>
      <c r="K116" s="104">
        <v>14</v>
      </c>
      <c r="L116"/>
      <c r="M116" s="104">
        <v>14</v>
      </c>
      <c r="N116"/>
      <c r="P116" s="104">
        <v>0</v>
      </c>
      <c r="Q116"/>
      <c r="R116" s="104">
        <v>14</v>
      </c>
      <c r="S116" s="104">
        <v>0</v>
      </c>
      <c r="T116" s="104">
        <v>0</v>
      </c>
      <c r="U116" s="104">
        <v>3</v>
      </c>
      <c r="V116" s="104">
        <v>3</v>
      </c>
      <c r="W116" s="104">
        <v>0</v>
      </c>
      <c r="X116" s="104">
        <v>3</v>
      </c>
      <c r="Y116" s="104">
        <v>0</v>
      </c>
      <c r="Z116" s="104">
        <v>0</v>
      </c>
      <c r="AA116" s="104">
        <v>0</v>
      </c>
      <c r="AB116" s="104">
        <v>0</v>
      </c>
      <c r="AC116" s="104">
        <v>0</v>
      </c>
      <c r="AD116" s="104">
        <v>0</v>
      </c>
      <c r="AE116" s="104">
        <v>0</v>
      </c>
      <c r="AF116" s="104">
        <v>5</v>
      </c>
      <c r="AG116" s="104">
        <v>1</v>
      </c>
      <c r="AH116" s="104">
        <v>3</v>
      </c>
      <c r="AI116" s="104">
        <v>2</v>
      </c>
      <c r="AJ116" s="104">
        <v>1</v>
      </c>
      <c r="AK116" s="104">
        <v>2</v>
      </c>
      <c r="AL116" s="104">
        <v>0</v>
      </c>
      <c r="AM116" s="104">
        <v>0</v>
      </c>
    </row>
    <row r="117" spans="1:39">
      <c r="A117" s="104" t="s">
        <v>2365</v>
      </c>
      <c r="B117" s="104" t="s">
        <v>2366</v>
      </c>
      <c r="C117" s="104" t="s">
        <v>180</v>
      </c>
      <c r="D117" s="104" t="s">
        <v>180</v>
      </c>
      <c r="E117" s="104" t="s">
        <v>310</v>
      </c>
      <c r="F117" s="104" t="s">
        <v>1832</v>
      </c>
      <c r="G117" s="109" t="s">
        <v>312</v>
      </c>
      <c r="H117" s="104" t="s">
        <v>2367</v>
      </c>
      <c r="I117" s="105" t="s">
        <v>1833</v>
      </c>
      <c r="J117" s="104" t="s">
        <v>2372</v>
      </c>
      <c r="K117" s="104">
        <v>43</v>
      </c>
      <c r="L117"/>
      <c r="M117" s="104">
        <v>32</v>
      </c>
      <c r="N117"/>
      <c r="P117" s="104">
        <v>11</v>
      </c>
      <c r="Q117"/>
      <c r="R117" s="104">
        <v>43</v>
      </c>
      <c r="S117" s="104">
        <v>0</v>
      </c>
      <c r="T117" s="104">
        <v>0</v>
      </c>
      <c r="U117" s="104">
        <v>3</v>
      </c>
      <c r="V117" s="104">
        <v>3</v>
      </c>
      <c r="W117" s="104">
        <v>0</v>
      </c>
      <c r="X117" s="104">
        <v>3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104">
        <v>5</v>
      </c>
      <c r="AG117" s="104">
        <v>5</v>
      </c>
      <c r="AH117" s="104">
        <v>10</v>
      </c>
      <c r="AI117" s="104">
        <v>6</v>
      </c>
      <c r="AJ117" s="104">
        <v>6</v>
      </c>
      <c r="AK117" s="104">
        <v>11</v>
      </c>
      <c r="AL117" s="104">
        <v>0</v>
      </c>
      <c r="AM117" s="104">
        <v>0</v>
      </c>
    </row>
    <row r="118" spans="1:39" ht="18">
      <c r="A118" s="104" t="s">
        <v>2365</v>
      </c>
      <c r="B118" s="104" t="s">
        <v>2366</v>
      </c>
      <c r="C118" s="104" t="s">
        <v>180</v>
      </c>
      <c r="D118" s="104" t="s">
        <v>180</v>
      </c>
      <c r="E118" s="104" t="s">
        <v>310</v>
      </c>
      <c r="F118" s="104" t="s">
        <v>311</v>
      </c>
      <c r="G118" s="109" t="s">
        <v>814</v>
      </c>
      <c r="H118" s="104" t="s">
        <v>2367</v>
      </c>
      <c r="I118" s="105" t="s">
        <v>815</v>
      </c>
      <c r="J118" s="104" t="s">
        <v>2368</v>
      </c>
      <c r="K118" s="104">
        <v>11</v>
      </c>
      <c r="L118"/>
      <c r="M118" s="104">
        <v>10</v>
      </c>
      <c r="N118"/>
      <c r="P118" s="104">
        <v>1</v>
      </c>
      <c r="Q118"/>
      <c r="R118" s="104">
        <v>9</v>
      </c>
      <c r="S118" s="104">
        <v>0</v>
      </c>
      <c r="T118" s="104">
        <v>2</v>
      </c>
      <c r="U118" s="104">
        <v>1</v>
      </c>
      <c r="V118" s="104">
        <v>2</v>
      </c>
      <c r="W118" s="104">
        <v>0</v>
      </c>
      <c r="X118" s="104">
        <v>2</v>
      </c>
      <c r="Y118" s="104">
        <v>0</v>
      </c>
      <c r="Z118" s="104">
        <v>0</v>
      </c>
      <c r="AA118" s="104">
        <v>0</v>
      </c>
      <c r="AB118" s="104">
        <v>1</v>
      </c>
      <c r="AC118" s="104">
        <v>4</v>
      </c>
      <c r="AD118" s="104">
        <v>2</v>
      </c>
      <c r="AE118" s="104">
        <v>4</v>
      </c>
      <c r="AF118" s="104">
        <v>0</v>
      </c>
      <c r="AG118" s="104">
        <v>0</v>
      </c>
      <c r="AH118" s="104">
        <v>0</v>
      </c>
      <c r="AI118" s="104">
        <v>0</v>
      </c>
      <c r="AJ118" s="104">
        <v>0</v>
      </c>
      <c r="AK118" s="104">
        <v>0</v>
      </c>
      <c r="AL118" s="104">
        <v>0</v>
      </c>
      <c r="AM118" s="104">
        <v>0</v>
      </c>
    </row>
    <row r="119" spans="1:39" ht="18">
      <c r="A119" s="104" t="s">
        <v>2365</v>
      </c>
      <c r="B119" s="104" t="s">
        <v>2366</v>
      </c>
      <c r="C119" s="104" t="s">
        <v>180</v>
      </c>
      <c r="D119" s="104" t="s">
        <v>180</v>
      </c>
      <c r="E119" s="104" t="s">
        <v>310</v>
      </c>
      <c r="F119" s="104" t="s">
        <v>801</v>
      </c>
      <c r="G119" s="109" t="s">
        <v>810</v>
      </c>
      <c r="H119" s="104" t="s">
        <v>2367</v>
      </c>
      <c r="I119" s="105" t="s">
        <v>811</v>
      </c>
      <c r="J119" s="104" t="s">
        <v>2368</v>
      </c>
      <c r="K119" s="104">
        <v>10</v>
      </c>
      <c r="L119"/>
      <c r="M119" s="104">
        <v>10</v>
      </c>
      <c r="N119"/>
      <c r="P119" s="104">
        <v>0</v>
      </c>
      <c r="Q119"/>
      <c r="R119" s="104">
        <v>10</v>
      </c>
      <c r="S119" s="104">
        <v>0</v>
      </c>
      <c r="T119" s="104">
        <v>0</v>
      </c>
      <c r="U119" s="104">
        <v>1</v>
      </c>
      <c r="V119" s="104">
        <v>3</v>
      </c>
      <c r="W119" s="104">
        <v>0</v>
      </c>
      <c r="X119" s="104">
        <v>3</v>
      </c>
      <c r="Y119" s="104">
        <v>0</v>
      </c>
      <c r="Z119" s="104">
        <v>0</v>
      </c>
      <c r="AA119" s="104">
        <v>3</v>
      </c>
      <c r="AB119" s="104">
        <v>4</v>
      </c>
      <c r="AC119" s="104">
        <v>2</v>
      </c>
      <c r="AD119" s="104">
        <v>1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0</v>
      </c>
      <c r="AL119" s="104">
        <v>0</v>
      </c>
      <c r="AM119" s="104">
        <v>0</v>
      </c>
    </row>
    <row r="120" spans="1:39" ht="18">
      <c r="A120" s="104" t="s">
        <v>2365</v>
      </c>
      <c r="B120" s="104" t="s">
        <v>2366</v>
      </c>
      <c r="C120" s="104" t="s">
        <v>180</v>
      </c>
      <c r="D120" s="104" t="s">
        <v>180</v>
      </c>
      <c r="E120" s="104" t="s">
        <v>310</v>
      </c>
      <c r="F120" s="104" t="s">
        <v>471</v>
      </c>
      <c r="G120" s="109" t="s">
        <v>816</v>
      </c>
      <c r="H120" s="104" t="s">
        <v>2367</v>
      </c>
      <c r="I120" s="105" t="s">
        <v>817</v>
      </c>
      <c r="J120" s="104" t="s">
        <v>2368</v>
      </c>
      <c r="K120" s="104">
        <v>11</v>
      </c>
      <c r="L120"/>
      <c r="M120" s="104">
        <v>11</v>
      </c>
      <c r="N120"/>
      <c r="P120" s="104">
        <v>0</v>
      </c>
      <c r="Q120"/>
      <c r="R120" s="104">
        <v>11</v>
      </c>
      <c r="S120" s="104">
        <v>0</v>
      </c>
      <c r="T120" s="104">
        <v>0</v>
      </c>
      <c r="U120" s="104">
        <v>1</v>
      </c>
      <c r="V120" s="104">
        <v>3</v>
      </c>
      <c r="W120" s="104">
        <v>0</v>
      </c>
      <c r="X120" s="104">
        <v>3</v>
      </c>
      <c r="Y120" s="104">
        <v>0</v>
      </c>
      <c r="Z120" s="104">
        <v>1</v>
      </c>
      <c r="AA120" s="104">
        <v>2</v>
      </c>
      <c r="AB120" s="104">
        <v>0</v>
      </c>
      <c r="AC120" s="104">
        <v>2</v>
      </c>
      <c r="AD120" s="104">
        <v>3</v>
      </c>
      <c r="AE120" s="104">
        <v>3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0</v>
      </c>
      <c r="AL120" s="104">
        <v>0</v>
      </c>
      <c r="AM120" s="104">
        <v>0</v>
      </c>
    </row>
    <row r="121" spans="1:39" ht="18">
      <c r="A121" s="104" t="s">
        <v>2365</v>
      </c>
      <c r="B121" s="104" t="s">
        <v>2366</v>
      </c>
      <c r="C121" s="104" t="s">
        <v>180</v>
      </c>
      <c r="D121" s="104" t="s">
        <v>180</v>
      </c>
      <c r="E121" s="104" t="s">
        <v>310</v>
      </c>
      <c r="F121" s="104" t="s">
        <v>325</v>
      </c>
      <c r="G121" s="109" t="s">
        <v>805</v>
      </c>
      <c r="H121" s="104" t="s">
        <v>2367</v>
      </c>
      <c r="I121" s="105" t="s">
        <v>806</v>
      </c>
      <c r="J121" s="104" t="s">
        <v>2368</v>
      </c>
      <c r="K121" s="104">
        <v>8</v>
      </c>
      <c r="L121"/>
      <c r="M121" s="104">
        <v>8</v>
      </c>
      <c r="N121"/>
      <c r="P121" s="104">
        <v>0</v>
      </c>
      <c r="Q121"/>
      <c r="R121" s="104">
        <v>8</v>
      </c>
      <c r="S121" s="104">
        <v>0</v>
      </c>
      <c r="T121" s="104">
        <v>0</v>
      </c>
      <c r="U121" s="104">
        <v>1</v>
      </c>
      <c r="V121" s="104">
        <v>3</v>
      </c>
      <c r="W121" s="104">
        <v>0</v>
      </c>
      <c r="X121" s="104">
        <v>3</v>
      </c>
      <c r="Y121" s="104">
        <v>0</v>
      </c>
      <c r="Z121" s="104">
        <v>2</v>
      </c>
      <c r="AA121" s="104">
        <v>2</v>
      </c>
      <c r="AB121" s="104">
        <v>2</v>
      </c>
      <c r="AC121" s="104">
        <v>0</v>
      </c>
      <c r="AD121" s="104">
        <v>2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0</v>
      </c>
      <c r="AL121" s="104">
        <v>0</v>
      </c>
      <c r="AM121" s="104">
        <v>0</v>
      </c>
    </row>
    <row r="122" spans="1:39" ht="18">
      <c r="A122" s="104" t="s">
        <v>2365</v>
      </c>
      <c r="B122" s="104" t="s">
        <v>2366</v>
      </c>
      <c r="C122" s="104" t="s">
        <v>180</v>
      </c>
      <c r="D122" s="104" t="s">
        <v>180</v>
      </c>
      <c r="E122" s="104" t="s">
        <v>310</v>
      </c>
      <c r="F122" s="104" t="s">
        <v>807</v>
      </c>
      <c r="G122" s="109" t="s">
        <v>808</v>
      </c>
      <c r="H122" s="104" t="s">
        <v>2367</v>
      </c>
      <c r="I122" s="105" t="s">
        <v>809</v>
      </c>
      <c r="J122" s="104" t="s">
        <v>2368</v>
      </c>
      <c r="K122" s="104">
        <v>11</v>
      </c>
      <c r="L122"/>
      <c r="M122" s="104">
        <v>11</v>
      </c>
      <c r="N122"/>
      <c r="P122" s="104">
        <v>0</v>
      </c>
      <c r="Q122"/>
      <c r="R122" s="104">
        <v>11</v>
      </c>
      <c r="S122" s="104">
        <v>0</v>
      </c>
      <c r="T122" s="104">
        <v>0</v>
      </c>
      <c r="U122" s="104">
        <v>3</v>
      </c>
      <c r="V122" s="104">
        <v>3</v>
      </c>
      <c r="W122" s="104">
        <v>0</v>
      </c>
      <c r="X122" s="104">
        <v>3</v>
      </c>
      <c r="Y122" s="104">
        <v>0</v>
      </c>
      <c r="Z122" s="104">
        <v>0</v>
      </c>
      <c r="AA122" s="104">
        <v>0</v>
      </c>
      <c r="AB122" s="104">
        <v>0</v>
      </c>
      <c r="AC122" s="104">
        <v>0</v>
      </c>
      <c r="AD122" s="104">
        <v>0</v>
      </c>
      <c r="AE122" s="104">
        <v>0</v>
      </c>
      <c r="AF122" s="104">
        <v>5</v>
      </c>
      <c r="AG122" s="104">
        <v>4</v>
      </c>
      <c r="AH122" s="104">
        <v>0</v>
      </c>
      <c r="AI122" s="104">
        <v>2</v>
      </c>
      <c r="AJ122" s="104">
        <v>0</v>
      </c>
      <c r="AK122" s="104">
        <v>0</v>
      </c>
      <c r="AL122" s="104">
        <v>0</v>
      </c>
      <c r="AM122" s="104">
        <v>0</v>
      </c>
    </row>
    <row r="123" spans="1:39" ht="18">
      <c r="A123" s="104" t="s">
        <v>2365</v>
      </c>
      <c r="B123" s="104" t="s">
        <v>2366</v>
      </c>
      <c r="C123" s="104" t="s">
        <v>180</v>
      </c>
      <c r="D123" s="104" t="s">
        <v>180</v>
      </c>
      <c r="E123" s="104" t="s">
        <v>40</v>
      </c>
      <c r="F123" s="104" t="s">
        <v>839</v>
      </c>
      <c r="G123" s="109" t="s">
        <v>840</v>
      </c>
      <c r="H123" s="104" t="s">
        <v>2367</v>
      </c>
      <c r="I123" s="105" t="s">
        <v>841</v>
      </c>
      <c r="J123" s="104" t="s">
        <v>2368</v>
      </c>
      <c r="K123" s="104">
        <v>8</v>
      </c>
      <c r="L123"/>
      <c r="M123" s="104">
        <v>8</v>
      </c>
      <c r="N123"/>
      <c r="P123" s="104">
        <v>0</v>
      </c>
      <c r="Q123"/>
      <c r="R123" s="104">
        <v>8</v>
      </c>
      <c r="S123" s="104">
        <v>0</v>
      </c>
      <c r="T123" s="104">
        <v>0</v>
      </c>
      <c r="U123" s="104">
        <v>1</v>
      </c>
      <c r="V123" s="104">
        <v>1</v>
      </c>
      <c r="W123" s="104">
        <v>0</v>
      </c>
      <c r="X123" s="104">
        <v>1</v>
      </c>
      <c r="Y123" s="104">
        <v>0</v>
      </c>
      <c r="Z123" s="104">
        <v>0</v>
      </c>
      <c r="AA123" s="104">
        <v>2</v>
      </c>
      <c r="AB123" s="104">
        <v>1</v>
      </c>
      <c r="AC123" s="104">
        <v>3</v>
      </c>
      <c r="AD123" s="104">
        <v>2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0</v>
      </c>
      <c r="AL123" s="104">
        <v>0</v>
      </c>
      <c r="AM123" s="104">
        <v>0</v>
      </c>
    </row>
    <row r="124" spans="1:39" ht="18">
      <c r="A124" s="104" t="s">
        <v>2365</v>
      </c>
      <c r="B124" s="104" t="s">
        <v>2366</v>
      </c>
      <c r="C124" s="104" t="s">
        <v>180</v>
      </c>
      <c r="D124" s="104" t="s">
        <v>180</v>
      </c>
      <c r="E124" s="104" t="s">
        <v>40</v>
      </c>
      <c r="F124" s="104" t="s">
        <v>340</v>
      </c>
      <c r="G124" s="109" t="s">
        <v>828</v>
      </c>
      <c r="H124" s="104" t="s">
        <v>2367</v>
      </c>
      <c r="I124" s="105" t="s">
        <v>829</v>
      </c>
      <c r="J124" s="104" t="s">
        <v>2368</v>
      </c>
      <c r="K124" s="104">
        <v>9</v>
      </c>
      <c r="L124"/>
      <c r="M124" s="104">
        <v>9</v>
      </c>
      <c r="N124"/>
      <c r="P124" s="104">
        <v>0</v>
      </c>
      <c r="Q124"/>
      <c r="R124" s="104">
        <v>9</v>
      </c>
      <c r="S124" s="104">
        <v>0</v>
      </c>
      <c r="T124" s="104">
        <v>0</v>
      </c>
      <c r="U124" s="104">
        <v>1</v>
      </c>
      <c r="V124" s="104">
        <v>3</v>
      </c>
      <c r="W124" s="104">
        <v>0</v>
      </c>
      <c r="X124" s="104">
        <v>3</v>
      </c>
      <c r="Y124" s="104">
        <v>0</v>
      </c>
      <c r="Z124" s="104">
        <v>1</v>
      </c>
      <c r="AA124" s="104">
        <v>1</v>
      </c>
      <c r="AB124" s="104">
        <v>4</v>
      </c>
      <c r="AC124" s="104">
        <v>1</v>
      </c>
      <c r="AD124" s="104">
        <v>2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0</v>
      </c>
      <c r="AL124" s="104">
        <v>0</v>
      </c>
      <c r="AM124" s="104">
        <v>0</v>
      </c>
    </row>
    <row r="125" spans="1:39" ht="18">
      <c r="A125" s="104" t="s">
        <v>2365</v>
      </c>
      <c r="B125" s="104" t="s">
        <v>2366</v>
      </c>
      <c r="C125" s="104" t="s">
        <v>180</v>
      </c>
      <c r="D125" s="104" t="s">
        <v>180</v>
      </c>
      <c r="E125" s="104" t="s">
        <v>40</v>
      </c>
      <c r="F125" s="104" t="s">
        <v>848</v>
      </c>
      <c r="G125" s="109" t="s">
        <v>849</v>
      </c>
      <c r="H125" s="104" t="s">
        <v>2367</v>
      </c>
      <c r="I125" s="105" t="s">
        <v>850</v>
      </c>
      <c r="J125" s="104" t="s">
        <v>2368</v>
      </c>
      <c r="K125" s="104">
        <v>9</v>
      </c>
      <c r="L125"/>
      <c r="M125" s="104">
        <v>9</v>
      </c>
      <c r="N125"/>
      <c r="P125" s="104">
        <v>0</v>
      </c>
      <c r="Q125"/>
      <c r="R125" s="104">
        <v>9</v>
      </c>
      <c r="S125" s="104">
        <v>0</v>
      </c>
      <c r="T125" s="104">
        <v>0</v>
      </c>
      <c r="U125" s="104">
        <v>1</v>
      </c>
      <c r="V125" s="104">
        <v>3</v>
      </c>
      <c r="W125" s="104">
        <v>0</v>
      </c>
      <c r="X125" s="104">
        <v>3</v>
      </c>
      <c r="Y125" s="104">
        <v>0</v>
      </c>
      <c r="Z125" s="104">
        <v>1</v>
      </c>
      <c r="AA125" s="104">
        <v>0</v>
      </c>
      <c r="AB125" s="104">
        <v>0</v>
      </c>
      <c r="AC125" s="104">
        <v>1</v>
      </c>
      <c r="AD125" s="104">
        <v>5</v>
      </c>
      <c r="AE125" s="104">
        <v>2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0</v>
      </c>
      <c r="AL125" s="104">
        <v>0</v>
      </c>
      <c r="AM125" s="104">
        <v>0</v>
      </c>
    </row>
    <row r="126" spans="1:39" ht="18">
      <c r="A126" s="104" t="s">
        <v>2365</v>
      </c>
      <c r="B126" s="104" t="s">
        <v>2366</v>
      </c>
      <c r="C126" s="104" t="s">
        <v>180</v>
      </c>
      <c r="D126" s="104" t="s">
        <v>180</v>
      </c>
      <c r="E126" s="104" t="s">
        <v>40</v>
      </c>
      <c r="F126" s="104" t="s">
        <v>818</v>
      </c>
      <c r="G126" s="109" t="s">
        <v>837</v>
      </c>
      <c r="H126" s="104" t="s">
        <v>2367</v>
      </c>
      <c r="I126" s="105" t="s">
        <v>838</v>
      </c>
      <c r="J126" s="104" t="s">
        <v>2368</v>
      </c>
      <c r="K126" s="104">
        <v>10</v>
      </c>
      <c r="L126"/>
      <c r="M126" s="104">
        <v>10</v>
      </c>
      <c r="N126"/>
      <c r="P126" s="104">
        <v>0</v>
      </c>
      <c r="Q126"/>
      <c r="R126" s="104">
        <v>10</v>
      </c>
      <c r="S126" s="104">
        <v>0</v>
      </c>
      <c r="T126" s="104">
        <v>0</v>
      </c>
      <c r="U126" s="104">
        <v>1</v>
      </c>
      <c r="V126" s="104">
        <v>3</v>
      </c>
      <c r="W126" s="104">
        <v>0</v>
      </c>
      <c r="X126" s="104">
        <v>3</v>
      </c>
      <c r="Y126" s="104">
        <v>0</v>
      </c>
      <c r="Z126" s="104">
        <v>3</v>
      </c>
      <c r="AA126" s="104">
        <v>0</v>
      </c>
      <c r="AB126" s="104">
        <v>1</v>
      </c>
      <c r="AC126" s="104">
        <v>2</v>
      </c>
      <c r="AD126" s="104">
        <v>2</v>
      </c>
      <c r="AE126" s="104">
        <v>2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0</v>
      </c>
      <c r="AL126" s="104">
        <v>0</v>
      </c>
      <c r="AM126" s="104">
        <v>0</v>
      </c>
    </row>
    <row r="127" spans="1:39" ht="18">
      <c r="A127" s="104" t="s">
        <v>2365</v>
      </c>
      <c r="B127" s="104" t="s">
        <v>2366</v>
      </c>
      <c r="C127" s="104" t="s">
        <v>180</v>
      </c>
      <c r="D127" s="104" t="s">
        <v>180</v>
      </c>
      <c r="E127" s="104" t="s">
        <v>40</v>
      </c>
      <c r="F127" s="104" t="s">
        <v>842</v>
      </c>
      <c r="G127" s="109" t="s">
        <v>844</v>
      </c>
      <c r="H127" s="104" t="s">
        <v>2367</v>
      </c>
      <c r="I127" s="105" t="s">
        <v>845</v>
      </c>
      <c r="J127" s="104" t="s">
        <v>2368</v>
      </c>
      <c r="K127" s="104">
        <v>10</v>
      </c>
      <c r="L127"/>
      <c r="M127" s="104">
        <v>10</v>
      </c>
      <c r="N127"/>
      <c r="P127" s="104">
        <v>0</v>
      </c>
      <c r="Q127"/>
      <c r="R127" s="104">
        <v>10</v>
      </c>
      <c r="S127" s="104">
        <v>0</v>
      </c>
      <c r="T127" s="104">
        <v>0</v>
      </c>
      <c r="U127" s="104">
        <v>1</v>
      </c>
      <c r="V127" s="104">
        <v>2</v>
      </c>
      <c r="W127" s="104">
        <v>0</v>
      </c>
      <c r="X127" s="104">
        <v>2</v>
      </c>
      <c r="Y127" s="104">
        <v>0</v>
      </c>
      <c r="Z127" s="104">
        <v>0</v>
      </c>
      <c r="AA127" s="104">
        <v>0</v>
      </c>
      <c r="AB127" s="104">
        <v>1</v>
      </c>
      <c r="AC127" s="104">
        <v>0</v>
      </c>
      <c r="AD127" s="104">
        <v>5</v>
      </c>
      <c r="AE127" s="104">
        <v>4</v>
      </c>
      <c r="AF127" s="104">
        <v>0</v>
      </c>
      <c r="AG127" s="104">
        <v>0</v>
      </c>
      <c r="AH127" s="104">
        <v>0</v>
      </c>
      <c r="AI127" s="104">
        <v>0</v>
      </c>
      <c r="AJ127" s="104">
        <v>0</v>
      </c>
      <c r="AK127" s="104">
        <v>0</v>
      </c>
      <c r="AL127" s="104">
        <v>0</v>
      </c>
      <c r="AM127" s="104">
        <v>0</v>
      </c>
    </row>
    <row r="128" spans="1:39" ht="18">
      <c r="A128" s="104" t="s">
        <v>2365</v>
      </c>
      <c r="B128" s="104" t="s">
        <v>2366</v>
      </c>
      <c r="C128" s="104" t="s">
        <v>180</v>
      </c>
      <c r="D128" s="104" t="s">
        <v>180</v>
      </c>
      <c r="E128" s="104" t="s">
        <v>40</v>
      </c>
      <c r="F128" s="104" t="s">
        <v>830</v>
      </c>
      <c r="G128" s="109" t="s">
        <v>831</v>
      </c>
      <c r="H128" s="104" t="s">
        <v>2367</v>
      </c>
      <c r="I128" s="105" t="s">
        <v>832</v>
      </c>
      <c r="J128" s="104" t="s">
        <v>2368</v>
      </c>
      <c r="K128" s="104">
        <v>9</v>
      </c>
      <c r="L128"/>
      <c r="M128" s="104">
        <v>9</v>
      </c>
      <c r="N128"/>
      <c r="P128" s="104">
        <v>0</v>
      </c>
      <c r="Q128"/>
      <c r="R128" s="104">
        <v>9</v>
      </c>
      <c r="S128" s="104">
        <v>0</v>
      </c>
      <c r="T128" s="104">
        <v>0</v>
      </c>
      <c r="U128" s="104">
        <v>1</v>
      </c>
      <c r="V128" s="104">
        <v>2</v>
      </c>
      <c r="W128" s="104">
        <v>0</v>
      </c>
      <c r="X128" s="104">
        <v>2</v>
      </c>
      <c r="Y128" s="104">
        <v>0</v>
      </c>
      <c r="Z128" s="104">
        <v>0</v>
      </c>
      <c r="AA128" s="104">
        <v>0</v>
      </c>
      <c r="AB128" s="104">
        <v>2</v>
      </c>
      <c r="AC128" s="104">
        <v>3</v>
      </c>
      <c r="AD128" s="104">
        <v>3</v>
      </c>
      <c r="AE128" s="104">
        <v>1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0</v>
      </c>
      <c r="AL128" s="104">
        <v>0</v>
      </c>
      <c r="AM128" s="104">
        <v>0</v>
      </c>
    </row>
    <row r="129" spans="1:39" ht="18">
      <c r="A129" s="104" t="s">
        <v>2365</v>
      </c>
      <c r="B129" s="104" t="s">
        <v>2366</v>
      </c>
      <c r="C129" s="104" t="s">
        <v>180</v>
      </c>
      <c r="D129" s="104" t="s">
        <v>180</v>
      </c>
      <c r="E129" s="104" t="s">
        <v>40</v>
      </c>
      <c r="F129" s="104" t="s">
        <v>826</v>
      </c>
      <c r="G129" s="109" t="s">
        <v>827</v>
      </c>
      <c r="H129" s="104" t="s">
        <v>2367</v>
      </c>
      <c r="I129" s="105" t="s">
        <v>826</v>
      </c>
      <c r="J129" s="104" t="s">
        <v>2368</v>
      </c>
      <c r="K129" s="104">
        <v>10</v>
      </c>
      <c r="L129"/>
      <c r="M129" s="104">
        <v>10</v>
      </c>
      <c r="N129"/>
      <c r="P129" s="104">
        <v>0</v>
      </c>
      <c r="Q129"/>
      <c r="R129" s="104">
        <v>10</v>
      </c>
      <c r="S129" s="104">
        <v>0</v>
      </c>
      <c r="T129" s="104">
        <v>0</v>
      </c>
      <c r="U129" s="104">
        <v>1</v>
      </c>
      <c r="V129" s="104">
        <v>3</v>
      </c>
      <c r="W129" s="104">
        <v>0</v>
      </c>
      <c r="X129" s="104">
        <v>3</v>
      </c>
      <c r="Y129" s="104">
        <v>0</v>
      </c>
      <c r="Z129" s="104">
        <v>2</v>
      </c>
      <c r="AA129" s="104">
        <v>1</v>
      </c>
      <c r="AB129" s="104">
        <v>2</v>
      </c>
      <c r="AC129" s="104">
        <v>1</v>
      </c>
      <c r="AD129" s="104">
        <v>0</v>
      </c>
      <c r="AE129" s="104">
        <v>4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0</v>
      </c>
      <c r="AL129" s="104">
        <v>0</v>
      </c>
      <c r="AM129" s="104">
        <v>0</v>
      </c>
    </row>
    <row r="130" spans="1:39" ht="18">
      <c r="A130" s="104" t="s">
        <v>2365</v>
      </c>
      <c r="B130" s="104" t="s">
        <v>2366</v>
      </c>
      <c r="C130" s="104" t="s">
        <v>180</v>
      </c>
      <c r="D130" s="104" t="s">
        <v>180</v>
      </c>
      <c r="E130" s="104" t="s">
        <v>40</v>
      </c>
      <c r="F130" s="104" t="s">
        <v>1927</v>
      </c>
      <c r="G130" s="109" t="s">
        <v>1928</v>
      </c>
      <c r="H130" s="104" t="s">
        <v>2367</v>
      </c>
      <c r="I130" s="105" t="s">
        <v>1929</v>
      </c>
      <c r="J130" s="104" t="s">
        <v>2368</v>
      </c>
      <c r="K130" s="104">
        <v>8</v>
      </c>
      <c r="L130"/>
      <c r="M130" s="104">
        <v>8</v>
      </c>
      <c r="N130"/>
      <c r="P130" s="104">
        <v>0</v>
      </c>
      <c r="Q130"/>
      <c r="R130" s="104">
        <v>8</v>
      </c>
      <c r="S130" s="104">
        <v>0</v>
      </c>
      <c r="T130" s="104">
        <v>0</v>
      </c>
      <c r="U130" s="104">
        <v>1</v>
      </c>
      <c r="V130" s="104">
        <v>2</v>
      </c>
      <c r="W130" s="104">
        <v>0</v>
      </c>
      <c r="X130" s="104">
        <v>2</v>
      </c>
      <c r="Y130" s="104">
        <v>0</v>
      </c>
      <c r="Z130" s="104">
        <v>0</v>
      </c>
      <c r="AA130" s="104">
        <v>0</v>
      </c>
      <c r="AB130" s="104">
        <v>1</v>
      </c>
      <c r="AC130" s="104">
        <v>0</v>
      </c>
      <c r="AD130" s="104">
        <v>4</v>
      </c>
      <c r="AE130" s="104">
        <v>3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0</v>
      </c>
      <c r="AL130" s="104">
        <v>0</v>
      </c>
      <c r="AM130" s="104">
        <v>0</v>
      </c>
    </row>
    <row r="131" spans="1:39">
      <c r="A131" s="104" t="s">
        <v>2365</v>
      </c>
      <c r="B131" s="104" t="s">
        <v>2366</v>
      </c>
      <c r="C131" s="104" t="s">
        <v>180</v>
      </c>
      <c r="D131" s="104" t="s">
        <v>180</v>
      </c>
      <c r="E131" s="104" t="s">
        <v>40</v>
      </c>
      <c r="F131" s="104" t="s">
        <v>40</v>
      </c>
      <c r="G131" s="109" t="s">
        <v>328</v>
      </c>
      <c r="H131" s="104" t="s">
        <v>2367</v>
      </c>
      <c r="I131" s="105" t="s">
        <v>1840</v>
      </c>
      <c r="J131" s="104" t="s">
        <v>2372</v>
      </c>
      <c r="K131" s="104">
        <v>27</v>
      </c>
      <c r="L131"/>
      <c r="M131" s="104">
        <v>27</v>
      </c>
      <c r="N131"/>
      <c r="P131" s="104">
        <v>0</v>
      </c>
      <c r="Q131"/>
      <c r="R131" s="104">
        <v>27</v>
      </c>
      <c r="S131" s="104">
        <v>0</v>
      </c>
      <c r="T131" s="104">
        <v>0</v>
      </c>
      <c r="U131" s="104">
        <v>3</v>
      </c>
      <c r="V131" s="104">
        <v>3</v>
      </c>
      <c r="W131" s="104">
        <v>0</v>
      </c>
      <c r="X131" s="104">
        <v>3</v>
      </c>
      <c r="Y131" s="104">
        <v>0</v>
      </c>
      <c r="Z131" s="104">
        <v>0</v>
      </c>
      <c r="AA131" s="104">
        <v>0</v>
      </c>
      <c r="AB131" s="104">
        <v>0</v>
      </c>
      <c r="AC131" s="104">
        <v>0</v>
      </c>
      <c r="AD131" s="104">
        <v>0</v>
      </c>
      <c r="AE131" s="104">
        <v>0</v>
      </c>
      <c r="AF131" s="104">
        <v>2</v>
      </c>
      <c r="AG131" s="104">
        <v>2</v>
      </c>
      <c r="AH131" s="104">
        <v>9</v>
      </c>
      <c r="AI131" s="104">
        <v>5</v>
      </c>
      <c r="AJ131" s="104">
        <v>6</v>
      </c>
      <c r="AK131" s="104">
        <v>3</v>
      </c>
      <c r="AL131" s="104">
        <v>0</v>
      </c>
      <c r="AM131" s="104">
        <v>0</v>
      </c>
    </row>
    <row r="132" spans="1:39" ht="18">
      <c r="A132" s="104" t="s">
        <v>2365</v>
      </c>
      <c r="B132" s="104" t="s">
        <v>2366</v>
      </c>
      <c r="C132" s="104" t="s">
        <v>180</v>
      </c>
      <c r="D132" s="104" t="s">
        <v>180</v>
      </c>
      <c r="E132" s="104" t="s">
        <v>40</v>
      </c>
      <c r="F132" s="104" t="s">
        <v>833</v>
      </c>
      <c r="G132" s="109" t="s">
        <v>834</v>
      </c>
      <c r="H132" s="104" t="s">
        <v>2367</v>
      </c>
      <c r="I132" s="105" t="s">
        <v>833</v>
      </c>
      <c r="J132" s="104" t="s">
        <v>2368</v>
      </c>
      <c r="K132" s="104">
        <v>9</v>
      </c>
      <c r="L132"/>
      <c r="M132" s="104">
        <v>9</v>
      </c>
      <c r="N132"/>
      <c r="P132" s="104">
        <v>0</v>
      </c>
      <c r="Q132"/>
      <c r="R132" s="104">
        <v>9</v>
      </c>
      <c r="S132" s="104">
        <v>0</v>
      </c>
      <c r="T132" s="104">
        <v>0</v>
      </c>
      <c r="U132" s="104">
        <v>3</v>
      </c>
      <c r="V132" s="104">
        <v>3</v>
      </c>
      <c r="W132" s="104">
        <v>0</v>
      </c>
      <c r="X132" s="104">
        <v>3</v>
      </c>
      <c r="Y132" s="104">
        <v>0</v>
      </c>
      <c r="Z132" s="104">
        <v>0</v>
      </c>
      <c r="AA132" s="104">
        <v>0</v>
      </c>
      <c r="AB132" s="104">
        <v>0</v>
      </c>
      <c r="AC132" s="104">
        <v>0</v>
      </c>
      <c r="AD132" s="104">
        <v>0</v>
      </c>
      <c r="AE132" s="104">
        <v>0</v>
      </c>
      <c r="AF132" s="104">
        <v>1</v>
      </c>
      <c r="AG132" s="104">
        <v>1</v>
      </c>
      <c r="AH132" s="104">
        <v>4</v>
      </c>
      <c r="AI132" s="104">
        <v>1</v>
      </c>
      <c r="AJ132" s="104">
        <v>2</v>
      </c>
      <c r="AK132" s="104">
        <v>0</v>
      </c>
      <c r="AL132" s="104">
        <v>0</v>
      </c>
      <c r="AM132" s="104">
        <v>0</v>
      </c>
    </row>
    <row r="133" spans="1:39" ht="18">
      <c r="A133" s="104" t="s">
        <v>2365</v>
      </c>
      <c r="B133" s="104" t="s">
        <v>2366</v>
      </c>
      <c r="C133" s="104" t="s">
        <v>180</v>
      </c>
      <c r="D133" s="104" t="s">
        <v>180</v>
      </c>
      <c r="E133" s="104" t="s">
        <v>40</v>
      </c>
      <c r="F133" s="104" t="s">
        <v>335</v>
      </c>
      <c r="G133" s="109" t="s">
        <v>820</v>
      </c>
      <c r="H133" s="104" t="s">
        <v>2367</v>
      </c>
      <c r="I133" s="105" t="s">
        <v>821</v>
      </c>
      <c r="J133" s="104" t="s">
        <v>2368</v>
      </c>
      <c r="K133" s="104">
        <v>5</v>
      </c>
      <c r="L133"/>
      <c r="M133" s="104">
        <v>5</v>
      </c>
      <c r="N133"/>
      <c r="P133" s="104">
        <v>0</v>
      </c>
      <c r="Q133"/>
      <c r="R133" s="104">
        <v>5</v>
      </c>
      <c r="S133" s="104">
        <v>0</v>
      </c>
      <c r="T133" s="104">
        <v>0</v>
      </c>
      <c r="U133" s="104">
        <v>3</v>
      </c>
      <c r="V133" s="104">
        <v>3</v>
      </c>
      <c r="W133" s="104">
        <v>0</v>
      </c>
      <c r="X133" s="104">
        <v>2</v>
      </c>
      <c r="Y133" s="104">
        <v>0</v>
      </c>
      <c r="Z133" s="104">
        <v>0</v>
      </c>
      <c r="AA133" s="104">
        <v>0</v>
      </c>
      <c r="AB133" s="104">
        <v>0</v>
      </c>
      <c r="AC133" s="104">
        <v>0</v>
      </c>
      <c r="AD133" s="104">
        <v>0</v>
      </c>
      <c r="AE133" s="104">
        <v>0</v>
      </c>
      <c r="AF133" s="104">
        <v>0</v>
      </c>
      <c r="AG133" s="104">
        <v>0</v>
      </c>
      <c r="AH133" s="104">
        <v>2</v>
      </c>
      <c r="AI133" s="104">
        <v>0</v>
      </c>
      <c r="AJ133" s="104">
        <v>1</v>
      </c>
      <c r="AK133" s="104">
        <v>1</v>
      </c>
      <c r="AL133" s="104">
        <v>1</v>
      </c>
      <c r="AM133" s="104">
        <v>0</v>
      </c>
    </row>
    <row r="134" spans="1:39" ht="18">
      <c r="A134" s="104" t="s">
        <v>2365</v>
      </c>
      <c r="B134" s="104" t="s">
        <v>2366</v>
      </c>
      <c r="C134" s="104" t="s">
        <v>180</v>
      </c>
      <c r="D134" s="104" t="s">
        <v>180</v>
      </c>
      <c r="E134" s="104" t="s">
        <v>40</v>
      </c>
      <c r="F134" s="104" t="s">
        <v>824</v>
      </c>
      <c r="G134" s="109" t="s">
        <v>825</v>
      </c>
      <c r="H134" s="104" t="s">
        <v>2367</v>
      </c>
      <c r="I134" s="105" t="s">
        <v>824</v>
      </c>
      <c r="J134" s="104" t="s">
        <v>2368</v>
      </c>
      <c r="K134" s="104">
        <v>9</v>
      </c>
      <c r="L134"/>
      <c r="M134" s="104">
        <v>9</v>
      </c>
      <c r="N134"/>
      <c r="P134" s="104">
        <v>0</v>
      </c>
      <c r="Q134"/>
      <c r="R134" s="104">
        <v>9</v>
      </c>
      <c r="S134" s="104">
        <v>0</v>
      </c>
      <c r="T134" s="104">
        <v>0</v>
      </c>
      <c r="U134" s="104">
        <v>3</v>
      </c>
      <c r="V134" s="104">
        <v>3</v>
      </c>
      <c r="W134" s="104">
        <v>0</v>
      </c>
      <c r="X134" s="104">
        <v>3</v>
      </c>
      <c r="Y134" s="104">
        <v>0</v>
      </c>
      <c r="Z134" s="104">
        <v>0</v>
      </c>
      <c r="AA134" s="104">
        <v>0</v>
      </c>
      <c r="AB134" s="104">
        <v>0</v>
      </c>
      <c r="AC134" s="104">
        <v>0</v>
      </c>
      <c r="AD134" s="104">
        <v>0</v>
      </c>
      <c r="AE134" s="104">
        <v>0</v>
      </c>
      <c r="AF134" s="104">
        <v>2</v>
      </c>
      <c r="AG134" s="104">
        <v>2</v>
      </c>
      <c r="AH134" s="104">
        <v>2</v>
      </c>
      <c r="AI134" s="104">
        <v>1</v>
      </c>
      <c r="AJ134" s="104">
        <v>0</v>
      </c>
      <c r="AK134" s="104">
        <v>2</v>
      </c>
      <c r="AL134" s="104">
        <v>0</v>
      </c>
      <c r="AM134" s="104">
        <v>0</v>
      </c>
    </row>
    <row r="135" spans="1:39" ht="18">
      <c r="A135" s="104" t="s">
        <v>2365</v>
      </c>
      <c r="B135" s="104" t="s">
        <v>2366</v>
      </c>
      <c r="C135" s="104" t="s">
        <v>180</v>
      </c>
      <c r="D135" s="104" t="s">
        <v>180</v>
      </c>
      <c r="E135" s="104" t="s">
        <v>40</v>
      </c>
      <c r="F135" s="104" t="s">
        <v>822</v>
      </c>
      <c r="G135" s="109" t="s">
        <v>823</v>
      </c>
      <c r="H135" s="104" t="s">
        <v>2367</v>
      </c>
      <c r="I135" s="105" t="s">
        <v>822</v>
      </c>
      <c r="J135" s="104" t="s">
        <v>2368</v>
      </c>
      <c r="K135" s="104">
        <v>6</v>
      </c>
      <c r="L135"/>
      <c r="M135" s="104">
        <v>6</v>
      </c>
      <c r="N135"/>
      <c r="P135" s="104">
        <v>0</v>
      </c>
      <c r="Q135"/>
      <c r="R135" s="104">
        <v>6</v>
      </c>
      <c r="S135" s="104">
        <v>0</v>
      </c>
      <c r="T135" s="104">
        <v>0</v>
      </c>
      <c r="U135" s="104">
        <v>3</v>
      </c>
      <c r="V135" s="104">
        <v>3</v>
      </c>
      <c r="W135" s="104">
        <v>0</v>
      </c>
      <c r="X135" s="104">
        <v>3</v>
      </c>
      <c r="Y135" s="104">
        <v>0</v>
      </c>
      <c r="Z135" s="104">
        <v>0</v>
      </c>
      <c r="AA135" s="104">
        <v>0</v>
      </c>
      <c r="AB135" s="104">
        <v>0</v>
      </c>
      <c r="AC135" s="104">
        <v>0</v>
      </c>
      <c r="AD135" s="104">
        <v>0</v>
      </c>
      <c r="AE135" s="104">
        <v>0</v>
      </c>
      <c r="AF135" s="104">
        <v>2</v>
      </c>
      <c r="AG135" s="104">
        <v>0</v>
      </c>
      <c r="AH135" s="104">
        <v>0</v>
      </c>
      <c r="AI135" s="104">
        <v>2</v>
      </c>
      <c r="AJ135" s="104">
        <v>0</v>
      </c>
      <c r="AK135" s="104">
        <v>2</v>
      </c>
      <c r="AL135" s="104">
        <v>0</v>
      </c>
      <c r="AM135" s="104">
        <v>0</v>
      </c>
    </row>
    <row r="136" spans="1:39" ht="18">
      <c r="A136" s="104" t="s">
        <v>2365</v>
      </c>
      <c r="B136" s="104" t="s">
        <v>2366</v>
      </c>
      <c r="C136" s="104" t="s">
        <v>180</v>
      </c>
      <c r="D136" s="104" t="s">
        <v>180</v>
      </c>
      <c r="E136" s="104" t="s">
        <v>40</v>
      </c>
      <c r="F136" s="104" t="s">
        <v>818</v>
      </c>
      <c r="G136" s="109" t="s">
        <v>819</v>
      </c>
      <c r="H136" s="104" t="s">
        <v>2367</v>
      </c>
      <c r="I136" s="105" t="s">
        <v>818</v>
      </c>
      <c r="J136" s="104" t="s">
        <v>2368</v>
      </c>
      <c r="K136" s="104">
        <v>8</v>
      </c>
      <c r="L136"/>
      <c r="M136" s="104">
        <v>8</v>
      </c>
      <c r="N136"/>
      <c r="P136" s="104">
        <v>0</v>
      </c>
      <c r="Q136"/>
      <c r="R136" s="104">
        <v>8</v>
      </c>
      <c r="S136" s="104">
        <v>0</v>
      </c>
      <c r="T136" s="104">
        <v>0</v>
      </c>
      <c r="U136" s="104">
        <v>3</v>
      </c>
      <c r="V136" s="104">
        <v>3</v>
      </c>
      <c r="W136" s="104">
        <v>0</v>
      </c>
      <c r="X136" s="104">
        <v>3</v>
      </c>
      <c r="Y136" s="104">
        <v>0</v>
      </c>
      <c r="Z136" s="104">
        <v>0</v>
      </c>
      <c r="AA136" s="104">
        <v>0</v>
      </c>
      <c r="AB136" s="104">
        <v>0</v>
      </c>
      <c r="AC136" s="104">
        <v>0</v>
      </c>
      <c r="AD136" s="104">
        <v>0</v>
      </c>
      <c r="AE136" s="104">
        <v>0</v>
      </c>
      <c r="AF136" s="104">
        <v>2</v>
      </c>
      <c r="AG136" s="104">
        <v>1</v>
      </c>
      <c r="AH136" s="104">
        <v>2</v>
      </c>
      <c r="AI136" s="104">
        <v>2</v>
      </c>
      <c r="AJ136" s="104">
        <v>0</v>
      </c>
      <c r="AK136" s="104">
        <v>1</v>
      </c>
      <c r="AL136" s="104">
        <v>0</v>
      </c>
      <c r="AM136" s="104">
        <v>0</v>
      </c>
    </row>
    <row r="137" spans="1:39" ht="18">
      <c r="A137" s="104" t="s">
        <v>2365</v>
      </c>
      <c r="B137" s="104" t="s">
        <v>2366</v>
      </c>
      <c r="C137" s="104" t="s">
        <v>180</v>
      </c>
      <c r="D137" s="104" t="s">
        <v>180</v>
      </c>
      <c r="E137" s="104" t="s">
        <v>40</v>
      </c>
      <c r="F137" s="104" t="s">
        <v>842</v>
      </c>
      <c r="G137" s="109" t="s">
        <v>843</v>
      </c>
      <c r="H137" s="104" t="s">
        <v>2367</v>
      </c>
      <c r="I137" s="105" t="s">
        <v>842</v>
      </c>
      <c r="J137" s="104" t="s">
        <v>2368</v>
      </c>
      <c r="K137" s="104">
        <v>10</v>
      </c>
      <c r="L137"/>
      <c r="M137" s="104">
        <v>10</v>
      </c>
      <c r="N137"/>
      <c r="P137" s="104">
        <v>0</v>
      </c>
      <c r="Q137"/>
      <c r="R137" s="104">
        <v>10</v>
      </c>
      <c r="S137" s="104">
        <v>0</v>
      </c>
      <c r="T137" s="104">
        <v>0</v>
      </c>
      <c r="U137" s="104">
        <v>3</v>
      </c>
      <c r="V137" s="104">
        <v>3</v>
      </c>
      <c r="W137" s="104">
        <v>0</v>
      </c>
      <c r="X137" s="104">
        <v>3</v>
      </c>
      <c r="Y137" s="104">
        <v>0</v>
      </c>
      <c r="Z137" s="104">
        <v>0</v>
      </c>
      <c r="AA137" s="104">
        <v>0</v>
      </c>
      <c r="AB137" s="104">
        <v>0</v>
      </c>
      <c r="AC137" s="104">
        <v>0</v>
      </c>
      <c r="AD137" s="104">
        <v>0</v>
      </c>
      <c r="AE137" s="104">
        <v>0</v>
      </c>
      <c r="AF137" s="104">
        <v>4</v>
      </c>
      <c r="AG137" s="104">
        <v>0</v>
      </c>
      <c r="AH137" s="104">
        <v>2</v>
      </c>
      <c r="AI137" s="104">
        <v>1</v>
      </c>
      <c r="AJ137" s="104">
        <v>1</v>
      </c>
      <c r="AK137" s="104">
        <v>2</v>
      </c>
      <c r="AL137" s="104">
        <v>0</v>
      </c>
      <c r="AM137" s="104">
        <v>0</v>
      </c>
    </row>
    <row r="138" spans="1:39" ht="18">
      <c r="A138" s="104" t="s">
        <v>2365</v>
      </c>
      <c r="B138" s="104" t="s">
        <v>2366</v>
      </c>
      <c r="C138" s="104" t="s">
        <v>180</v>
      </c>
      <c r="D138" s="104" t="s">
        <v>180</v>
      </c>
      <c r="E138" s="104" t="s">
        <v>40</v>
      </c>
      <c r="F138" s="104" t="s">
        <v>851</v>
      </c>
      <c r="G138" s="109" t="s">
        <v>852</v>
      </c>
      <c r="H138" s="104" t="s">
        <v>2367</v>
      </c>
      <c r="I138" s="105" t="s">
        <v>851</v>
      </c>
      <c r="J138" s="104" t="s">
        <v>2368</v>
      </c>
      <c r="K138" s="104">
        <v>11</v>
      </c>
      <c r="L138"/>
      <c r="M138" s="104">
        <v>11</v>
      </c>
      <c r="N138"/>
      <c r="P138" s="104">
        <v>0</v>
      </c>
      <c r="Q138"/>
      <c r="R138" s="104">
        <v>11</v>
      </c>
      <c r="S138" s="104">
        <v>0</v>
      </c>
      <c r="T138" s="104">
        <v>0</v>
      </c>
      <c r="U138" s="104">
        <v>3</v>
      </c>
      <c r="V138" s="104">
        <v>3</v>
      </c>
      <c r="W138" s="104">
        <v>0</v>
      </c>
      <c r="X138" s="104">
        <v>3</v>
      </c>
      <c r="Y138" s="104">
        <v>0</v>
      </c>
      <c r="Z138" s="104">
        <v>0</v>
      </c>
      <c r="AA138" s="104">
        <v>0</v>
      </c>
      <c r="AB138" s="104">
        <v>0</v>
      </c>
      <c r="AC138" s="104">
        <v>0</v>
      </c>
      <c r="AD138" s="104">
        <v>0</v>
      </c>
      <c r="AE138" s="104">
        <v>0</v>
      </c>
      <c r="AF138" s="104">
        <v>3</v>
      </c>
      <c r="AG138" s="104">
        <v>1</v>
      </c>
      <c r="AH138" s="104">
        <v>1</v>
      </c>
      <c r="AI138" s="104">
        <v>1</v>
      </c>
      <c r="AJ138" s="104">
        <v>3</v>
      </c>
      <c r="AK138" s="104">
        <v>2</v>
      </c>
      <c r="AL138" s="104">
        <v>0</v>
      </c>
      <c r="AM138" s="104">
        <v>0</v>
      </c>
    </row>
    <row r="139" spans="1:39" ht="18">
      <c r="A139" s="104" t="s">
        <v>2365</v>
      </c>
      <c r="B139" s="104" t="s">
        <v>2366</v>
      </c>
      <c r="C139" s="104" t="s">
        <v>180</v>
      </c>
      <c r="D139" s="104" t="s">
        <v>180</v>
      </c>
      <c r="E139" s="104" t="s">
        <v>40</v>
      </c>
      <c r="F139" s="104" t="s">
        <v>1930</v>
      </c>
      <c r="G139" s="109" t="s">
        <v>847</v>
      </c>
      <c r="H139" s="104" t="s">
        <v>2367</v>
      </c>
      <c r="I139" s="105" t="s">
        <v>846</v>
      </c>
      <c r="J139" s="104" t="s">
        <v>2368</v>
      </c>
      <c r="K139" s="104">
        <v>4</v>
      </c>
      <c r="L139"/>
      <c r="M139" s="104">
        <v>4</v>
      </c>
      <c r="N139"/>
      <c r="P139" s="104">
        <v>0</v>
      </c>
      <c r="Q139"/>
      <c r="R139" s="104">
        <v>4</v>
      </c>
      <c r="S139" s="104">
        <v>0</v>
      </c>
      <c r="T139" s="104">
        <v>0</v>
      </c>
      <c r="U139" s="104">
        <v>2</v>
      </c>
      <c r="V139" s="104">
        <v>2</v>
      </c>
      <c r="W139" s="104">
        <v>0</v>
      </c>
      <c r="X139" s="104">
        <v>2</v>
      </c>
      <c r="Y139" s="104">
        <v>0</v>
      </c>
      <c r="Z139" s="104">
        <v>0</v>
      </c>
      <c r="AA139" s="104">
        <v>0</v>
      </c>
      <c r="AB139" s="104">
        <v>0</v>
      </c>
      <c r="AC139" s="104">
        <v>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2</v>
      </c>
      <c r="AJ139" s="104">
        <v>1</v>
      </c>
      <c r="AK139" s="104">
        <v>1</v>
      </c>
      <c r="AL139" s="104">
        <v>0</v>
      </c>
      <c r="AM139" s="104">
        <v>0</v>
      </c>
    </row>
    <row r="140" spans="1:39" ht="18">
      <c r="A140" s="104" t="s">
        <v>2365</v>
      </c>
      <c r="B140" s="104" t="s">
        <v>2366</v>
      </c>
      <c r="C140" s="104" t="s">
        <v>180</v>
      </c>
      <c r="D140" s="104" t="s">
        <v>180</v>
      </c>
      <c r="E140" s="104" t="s">
        <v>40</v>
      </c>
      <c r="F140" s="104" t="s">
        <v>835</v>
      </c>
      <c r="G140" s="109" t="s">
        <v>836</v>
      </c>
      <c r="H140" s="104" t="s">
        <v>2367</v>
      </c>
      <c r="I140" s="105" t="s">
        <v>835</v>
      </c>
      <c r="J140" s="104" t="s">
        <v>2368</v>
      </c>
      <c r="K140" s="104">
        <v>5</v>
      </c>
      <c r="L140"/>
      <c r="M140" s="104">
        <v>5</v>
      </c>
      <c r="N140"/>
      <c r="P140" s="104">
        <v>0</v>
      </c>
      <c r="Q140"/>
      <c r="R140" s="104">
        <v>5</v>
      </c>
      <c r="S140" s="104">
        <v>0</v>
      </c>
      <c r="T140" s="104">
        <v>0</v>
      </c>
      <c r="U140" s="104">
        <v>3</v>
      </c>
      <c r="V140" s="104">
        <v>3</v>
      </c>
      <c r="W140" s="104">
        <v>0</v>
      </c>
      <c r="X140" s="104">
        <v>3</v>
      </c>
      <c r="Y140" s="104">
        <v>0</v>
      </c>
      <c r="Z140" s="104">
        <v>0</v>
      </c>
      <c r="AA140" s="104">
        <v>0</v>
      </c>
      <c r="AB140" s="104">
        <v>0</v>
      </c>
      <c r="AC140" s="104">
        <v>0</v>
      </c>
      <c r="AD140" s="104">
        <v>0</v>
      </c>
      <c r="AE140" s="104">
        <v>0</v>
      </c>
      <c r="AF140" s="104">
        <v>1</v>
      </c>
      <c r="AG140" s="104">
        <v>1</v>
      </c>
      <c r="AH140" s="104">
        <v>1</v>
      </c>
      <c r="AI140" s="104">
        <v>0</v>
      </c>
      <c r="AJ140" s="104">
        <v>0</v>
      </c>
      <c r="AK140" s="104">
        <v>2</v>
      </c>
      <c r="AL140" s="104">
        <v>0</v>
      </c>
      <c r="AM140" s="104">
        <v>0</v>
      </c>
    </row>
    <row r="141" spans="1:39">
      <c r="A141" s="104" t="s">
        <v>2365</v>
      </c>
      <c r="B141" s="104" t="s">
        <v>2366</v>
      </c>
      <c r="C141" s="104" t="s">
        <v>180</v>
      </c>
      <c r="D141" s="104" t="s">
        <v>180</v>
      </c>
      <c r="E141" s="104" t="s">
        <v>40</v>
      </c>
      <c r="F141" s="104" t="s">
        <v>343</v>
      </c>
      <c r="G141" s="109" t="s">
        <v>344</v>
      </c>
      <c r="H141" s="104" t="s">
        <v>2367</v>
      </c>
      <c r="I141" s="105" t="s">
        <v>343</v>
      </c>
      <c r="J141" s="104" t="s">
        <v>2372</v>
      </c>
      <c r="K141" s="104">
        <v>12</v>
      </c>
      <c r="L141"/>
      <c r="M141" s="104">
        <v>12</v>
      </c>
      <c r="N141"/>
      <c r="P141" s="104">
        <v>0</v>
      </c>
      <c r="Q141"/>
      <c r="R141" s="104">
        <v>12</v>
      </c>
      <c r="S141" s="104">
        <v>0</v>
      </c>
      <c r="T141" s="104">
        <v>0</v>
      </c>
      <c r="U141" s="104">
        <v>3</v>
      </c>
      <c r="V141" s="104">
        <v>3</v>
      </c>
      <c r="W141" s="104">
        <v>0</v>
      </c>
      <c r="X141" s="104">
        <v>3</v>
      </c>
      <c r="Y141" s="104">
        <v>0</v>
      </c>
      <c r="Z141" s="104">
        <v>0</v>
      </c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2</v>
      </c>
      <c r="AG141" s="104">
        <v>1</v>
      </c>
      <c r="AH141" s="104">
        <v>1</v>
      </c>
      <c r="AI141" s="104">
        <v>4</v>
      </c>
      <c r="AJ141" s="104">
        <v>3</v>
      </c>
      <c r="AK141" s="104">
        <v>1</v>
      </c>
      <c r="AL141" s="104">
        <v>0</v>
      </c>
      <c r="AM141" s="104">
        <v>0</v>
      </c>
    </row>
    <row r="142" spans="1:39">
      <c r="A142" s="104" t="s">
        <v>2365</v>
      </c>
      <c r="B142" s="104" t="s">
        <v>2366</v>
      </c>
      <c r="C142" s="104" t="s">
        <v>180</v>
      </c>
      <c r="D142" s="104" t="s">
        <v>180</v>
      </c>
      <c r="E142" s="104" t="s">
        <v>40</v>
      </c>
      <c r="F142" s="104" t="s">
        <v>1838</v>
      </c>
      <c r="G142" s="109" t="s">
        <v>339</v>
      </c>
      <c r="H142" s="104" t="s">
        <v>2367</v>
      </c>
      <c r="I142" s="105" t="s">
        <v>1839</v>
      </c>
      <c r="J142" s="104" t="s">
        <v>2372</v>
      </c>
      <c r="K142" s="104">
        <v>6</v>
      </c>
      <c r="L142"/>
      <c r="M142" s="104">
        <v>6</v>
      </c>
      <c r="N142"/>
      <c r="P142" s="104">
        <v>0</v>
      </c>
      <c r="Q142"/>
      <c r="R142" s="104">
        <v>6</v>
      </c>
      <c r="S142" s="104">
        <v>0</v>
      </c>
      <c r="T142" s="104">
        <v>0</v>
      </c>
      <c r="U142" s="104">
        <v>3</v>
      </c>
      <c r="V142" s="104">
        <v>3</v>
      </c>
      <c r="W142" s="104">
        <v>0</v>
      </c>
      <c r="X142" s="104">
        <v>3</v>
      </c>
      <c r="Y142" s="104">
        <v>0</v>
      </c>
      <c r="Z142" s="104">
        <v>0</v>
      </c>
      <c r="AA142" s="104">
        <v>0</v>
      </c>
      <c r="AB142" s="104">
        <v>0</v>
      </c>
      <c r="AC142" s="104">
        <v>0</v>
      </c>
      <c r="AD142" s="104">
        <v>0</v>
      </c>
      <c r="AE142" s="104">
        <v>0</v>
      </c>
      <c r="AF142" s="104">
        <v>1</v>
      </c>
      <c r="AG142" s="104">
        <v>1</v>
      </c>
      <c r="AH142" s="104">
        <v>0</v>
      </c>
      <c r="AI142" s="104">
        <v>2</v>
      </c>
      <c r="AJ142" s="104">
        <v>1</v>
      </c>
      <c r="AK142" s="104">
        <v>1</v>
      </c>
      <c r="AL142" s="104">
        <v>0</v>
      </c>
      <c r="AM142" s="104">
        <v>0</v>
      </c>
    </row>
    <row r="143" spans="1:39" ht="18">
      <c r="A143" s="104" t="s">
        <v>2365</v>
      </c>
      <c r="B143" s="104" t="s">
        <v>2366</v>
      </c>
      <c r="C143" s="104" t="s">
        <v>180</v>
      </c>
      <c r="D143" s="104" t="s">
        <v>180</v>
      </c>
      <c r="E143" s="104" t="s">
        <v>40</v>
      </c>
      <c r="F143" s="104" t="s">
        <v>340</v>
      </c>
      <c r="G143" s="109" t="s">
        <v>341</v>
      </c>
      <c r="H143" s="104" t="s">
        <v>2367</v>
      </c>
      <c r="I143" s="105" t="s">
        <v>342</v>
      </c>
      <c r="J143" s="104" t="s">
        <v>2372</v>
      </c>
      <c r="K143" s="104">
        <v>25</v>
      </c>
      <c r="L143"/>
      <c r="M143" s="104">
        <v>25</v>
      </c>
      <c r="N143"/>
      <c r="P143" s="104">
        <v>0</v>
      </c>
      <c r="Q143"/>
      <c r="R143" s="104">
        <v>25</v>
      </c>
      <c r="S143" s="104">
        <v>0</v>
      </c>
      <c r="T143" s="104">
        <v>0</v>
      </c>
      <c r="U143" s="104">
        <v>3</v>
      </c>
      <c r="V143" s="104">
        <v>3</v>
      </c>
      <c r="W143" s="104">
        <v>0</v>
      </c>
      <c r="X143" s="104">
        <v>3</v>
      </c>
      <c r="Y143" s="104">
        <v>0</v>
      </c>
      <c r="Z143" s="104">
        <v>0</v>
      </c>
      <c r="AA143" s="104">
        <v>0</v>
      </c>
      <c r="AB143" s="104">
        <v>0</v>
      </c>
      <c r="AC143" s="104">
        <v>0</v>
      </c>
      <c r="AD143" s="104">
        <v>0</v>
      </c>
      <c r="AE143" s="104">
        <v>0</v>
      </c>
      <c r="AF143" s="104">
        <v>5</v>
      </c>
      <c r="AG143" s="104">
        <v>4</v>
      </c>
      <c r="AH143" s="104">
        <v>5</v>
      </c>
      <c r="AI143" s="104">
        <v>5</v>
      </c>
      <c r="AJ143" s="104">
        <v>2</v>
      </c>
      <c r="AK143" s="104">
        <v>4</v>
      </c>
      <c r="AL143" s="104">
        <v>0</v>
      </c>
      <c r="AM143" s="104">
        <v>0</v>
      </c>
    </row>
    <row r="144" spans="1:39">
      <c r="A144" s="104" t="s">
        <v>2365</v>
      </c>
      <c r="B144" s="104" t="s">
        <v>2366</v>
      </c>
      <c r="C144" s="104" t="s">
        <v>180</v>
      </c>
      <c r="D144" s="104" t="s">
        <v>180</v>
      </c>
      <c r="E144" s="104" t="s">
        <v>40</v>
      </c>
      <c r="F144" s="104" t="s">
        <v>331</v>
      </c>
      <c r="G144" s="109" t="s">
        <v>332</v>
      </c>
      <c r="H144" s="104" t="s">
        <v>2367</v>
      </c>
      <c r="I144" s="105" t="s">
        <v>1841</v>
      </c>
      <c r="J144" s="104" t="s">
        <v>2372</v>
      </c>
      <c r="K144" s="104">
        <v>16</v>
      </c>
      <c r="L144"/>
      <c r="M144" s="104">
        <v>16</v>
      </c>
      <c r="N144"/>
      <c r="P144" s="104">
        <v>0</v>
      </c>
      <c r="Q144"/>
      <c r="R144" s="104">
        <v>16</v>
      </c>
      <c r="S144" s="104">
        <v>0</v>
      </c>
      <c r="T144" s="104">
        <v>0</v>
      </c>
      <c r="U144" s="104">
        <v>3</v>
      </c>
      <c r="V144" s="104">
        <v>3</v>
      </c>
      <c r="W144" s="104">
        <v>0</v>
      </c>
      <c r="X144" s="104">
        <v>3</v>
      </c>
      <c r="Y144" s="104">
        <v>0</v>
      </c>
      <c r="Z144" s="104">
        <v>0</v>
      </c>
      <c r="AA144" s="104">
        <v>0</v>
      </c>
      <c r="AB144" s="104">
        <v>0</v>
      </c>
      <c r="AC144" s="104">
        <v>0</v>
      </c>
      <c r="AD144" s="104">
        <v>0</v>
      </c>
      <c r="AE144" s="104">
        <v>0</v>
      </c>
      <c r="AF144" s="104">
        <v>1</v>
      </c>
      <c r="AG144" s="104">
        <v>2</v>
      </c>
      <c r="AH144" s="104">
        <v>3</v>
      </c>
      <c r="AI144" s="104">
        <v>3</v>
      </c>
      <c r="AJ144" s="104">
        <v>3</v>
      </c>
      <c r="AK144" s="104">
        <v>4</v>
      </c>
      <c r="AL144" s="104">
        <v>0</v>
      </c>
      <c r="AM144" s="104">
        <v>0</v>
      </c>
    </row>
    <row r="145" spans="1:39" ht="27">
      <c r="A145" s="104" t="s">
        <v>2365</v>
      </c>
      <c r="B145" s="104" t="s">
        <v>2366</v>
      </c>
      <c r="C145" s="104" t="s">
        <v>180</v>
      </c>
      <c r="D145" s="104" t="s">
        <v>180</v>
      </c>
      <c r="E145" s="104" t="s">
        <v>40</v>
      </c>
      <c r="F145" s="104" t="s">
        <v>1837</v>
      </c>
      <c r="G145" s="109" t="s">
        <v>337</v>
      </c>
      <c r="H145" s="104" t="s">
        <v>2367</v>
      </c>
      <c r="I145" s="105" t="s">
        <v>338</v>
      </c>
      <c r="J145" s="104" t="s">
        <v>2372</v>
      </c>
      <c r="K145" s="104">
        <v>12</v>
      </c>
      <c r="L145"/>
      <c r="M145" s="104">
        <v>11</v>
      </c>
      <c r="N145"/>
      <c r="P145" s="104">
        <v>1</v>
      </c>
      <c r="Q145"/>
      <c r="R145" s="104">
        <v>12</v>
      </c>
      <c r="S145" s="104">
        <v>0</v>
      </c>
      <c r="T145" s="104">
        <v>0</v>
      </c>
      <c r="U145" s="104">
        <v>3</v>
      </c>
      <c r="V145" s="104">
        <v>3</v>
      </c>
      <c r="W145" s="104">
        <v>0</v>
      </c>
      <c r="X145" s="104">
        <v>3</v>
      </c>
      <c r="Y145" s="104">
        <v>0</v>
      </c>
      <c r="Z145" s="104">
        <v>0</v>
      </c>
      <c r="AA145" s="104">
        <v>0</v>
      </c>
      <c r="AB145" s="104">
        <v>0</v>
      </c>
      <c r="AC145" s="104">
        <v>0</v>
      </c>
      <c r="AD145" s="104">
        <v>0</v>
      </c>
      <c r="AE145" s="104">
        <v>0</v>
      </c>
      <c r="AF145" s="104">
        <v>4</v>
      </c>
      <c r="AG145" s="104">
        <v>1</v>
      </c>
      <c r="AH145" s="104">
        <v>3</v>
      </c>
      <c r="AI145" s="104">
        <v>0</v>
      </c>
      <c r="AJ145" s="104">
        <v>3</v>
      </c>
      <c r="AK145" s="104">
        <v>1</v>
      </c>
      <c r="AL145" s="104">
        <v>0</v>
      </c>
      <c r="AM145" s="104">
        <v>0</v>
      </c>
    </row>
    <row r="146" spans="1:39">
      <c r="A146" s="104" t="s">
        <v>2365</v>
      </c>
      <c r="B146" s="104" t="s">
        <v>2366</v>
      </c>
      <c r="C146" s="104" t="s">
        <v>180</v>
      </c>
      <c r="D146" s="104" t="s">
        <v>180</v>
      </c>
      <c r="E146" s="104" t="s">
        <v>40</v>
      </c>
      <c r="F146" s="104" t="s">
        <v>329</v>
      </c>
      <c r="G146" s="109" t="s">
        <v>330</v>
      </c>
      <c r="H146" s="104" t="s">
        <v>2367</v>
      </c>
      <c r="I146" s="105" t="s">
        <v>1836</v>
      </c>
      <c r="J146" s="104" t="s">
        <v>2372</v>
      </c>
      <c r="K146" s="104">
        <v>29</v>
      </c>
      <c r="L146"/>
      <c r="M146" s="104">
        <v>29</v>
      </c>
      <c r="N146"/>
      <c r="P146" s="104">
        <v>0</v>
      </c>
      <c r="Q146"/>
      <c r="R146" s="104">
        <v>29</v>
      </c>
      <c r="S146" s="104">
        <v>0</v>
      </c>
      <c r="T146" s="104">
        <v>0</v>
      </c>
      <c r="U146" s="104">
        <v>3</v>
      </c>
      <c r="V146" s="104">
        <v>3</v>
      </c>
      <c r="W146" s="104">
        <v>0</v>
      </c>
      <c r="X146" s="104">
        <v>3</v>
      </c>
      <c r="Y146" s="104">
        <v>0</v>
      </c>
      <c r="Z146" s="104">
        <v>0</v>
      </c>
      <c r="AA146" s="104">
        <v>0</v>
      </c>
      <c r="AB146" s="104">
        <v>0</v>
      </c>
      <c r="AC146" s="104">
        <v>0</v>
      </c>
      <c r="AD146" s="104">
        <v>0</v>
      </c>
      <c r="AE146" s="104">
        <v>0</v>
      </c>
      <c r="AF146" s="104">
        <v>5</v>
      </c>
      <c r="AG146" s="104">
        <v>2</v>
      </c>
      <c r="AH146" s="104">
        <v>6</v>
      </c>
      <c r="AI146" s="104">
        <v>6</v>
      </c>
      <c r="AJ146" s="104">
        <v>5</v>
      </c>
      <c r="AK146" s="104">
        <v>5</v>
      </c>
      <c r="AL146" s="104">
        <v>0</v>
      </c>
      <c r="AM146" s="104">
        <v>0</v>
      </c>
    </row>
    <row r="147" spans="1:39" ht="18">
      <c r="A147" s="104" t="s">
        <v>2365</v>
      </c>
      <c r="B147" s="104" t="s">
        <v>2366</v>
      </c>
      <c r="C147" s="104" t="s">
        <v>180</v>
      </c>
      <c r="D147" s="104" t="s">
        <v>180</v>
      </c>
      <c r="E147" s="104" t="s">
        <v>40</v>
      </c>
      <c r="F147" s="104" t="s">
        <v>333</v>
      </c>
      <c r="G147" s="109" t="s">
        <v>334</v>
      </c>
      <c r="H147" s="104" t="s">
        <v>2367</v>
      </c>
      <c r="I147" s="105" t="s">
        <v>1834</v>
      </c>
      <c r="J147" s="104" t="s">
        <v>2372</v>
      </c>
      <c r="K147" s="104">
        <v>9</v>
      </c>
      <c r="L147"/>
      <c r="M147" s="104">
        <v>9</v>
      </c>
      <c r="N147"/>
      <c r="P147" s="104">
        <v>0</v>
      </c>
      <c r="Q147"/>
      <c r="R147" s="104">
        <v>9</v>
      </c>
      <c r="S147" s="104">
        <v>0</v>
      </c>
      <c r="T147" s="104">
        <v>0</v>
      </c>
      <c r="U147" s="104">
        <v>3</v>
      </c>
      <c r="V147" s="104">
        <v>3</v>
      </c>
      <c r="W147" s="104">
        <v>0</v>
      </c>
      <c r="X147" s="104">
        <v>3</v>
      </c>
      <c r="Y147" s="104">
        <v>0</v>
      </c>
      <c r="Z147" s="104">
        <v>0</v>
      </c>
      <c r="AA147" s="104">
        <v>0</v>
      </c>
      <c r="AB147" s="104">
        <v>0</v>
      </c>
      <c r="AC147" s="104">
        <v>0</v>
      </c>
      <c r="AD147" s="104">
        <v>0</v>
      </c>
      <c r="AE147" s="104">
        <v>0</v>
      </c>
      <c r="AF147" s="104">
        <v>1</v>
      </c>
      <c r="AG147" s="104">
        <v>1</v>
      </c>
      <c r="AH147" s="104">
        <v>0</v>
      </c>
      <c r="AI147" s="104">
        <v>1</v>
      </c>
      <c r="AJ147" s="104">
        <v>2</v>
      </c>
      <c r="AK147" s="104">
        <v>4</v>
      </c>
      <c r="AL147" s="104">
        <v>0</v>
      </c>
      <c r="AM147" s="104">
        <v>0</v>
      </c>
    </row>
    <row r="148" spans="1:39" ht="27">
      <c r="A148" s="104" t="s">
        <v>2365</v>
      </c>
      <c r="B148" s="104" t="s">
        <v>2366</v>
      </c>
      <c r="C148" s="104" t="s">
        <v>180</v>
      </c>
      <c r="D148" s="104" t="s">
        <v>180</v>
      </c>
      <c r="E148" s="104" t="s">
        <v>40</v>
      </c>
      <c r="F148" s="104" t="s">
        <v>335</v>
      </c>
      <c r="G148" s="109" t="s">
        <v>336</v>
      </c>
      <c r="H148" s="104" t="s">
        <v>2367</v>
      </c>
      <c r="I148" s="105" t="s">
        <v>1835</v>
      </c>
      <c r="J148" s="104" t="s">
        <v>2372</v>
      </c>
      <c r="K148" s="104">
        <v>11</v>
      </c>
      <c r="L148"/>
      <c r="M148" s="104">
        <v>11</v>
      </c>
      <c r="N148"/>
      <c r="P148" s="104">
        <v>0</v>
      </c>
      <c r="Q148"/>
      <c r="R148" s="104">
        <v>11</v>
      </c>
      <c r="S148" s="104">
        <v>0</v>
      </c>
      <c r="T148" s="104">
        <v>0</v>
      </c>
      <c r="U148" s="104">
        <v>3</v>
      </c>
      <c r="V148" s="104">
        <v>3</v>
      </c>
      <c r="W148" s="104">
        <v>0</v>
      </c>
      <c r="X148" s="104">
        <v>3</v>
      </c>
      <c r="Y148" s="104">
        <v>0</v>
      </c>
      <c r="Z148" s="104">
        <v>0</v>
      </c>
      <c r="AA148" s="104">
        <v>0</v>
      </c>
      <c r="AB148" s="104">
        <v>0</v>
      </c>
      <c r="AC148" s="104">
        <v>0</v>
      </c>
      <c r="AD148" s="104">
        <v>0</v>
      </c>
      <c r="AE148" s="104">
        <v>0</v>
      </c>
      <c r="AF148" s="104">
        <v>0</v>
      </c>
      <c r="AG148" s="104">
        <v>5</v>
      </c>
      <c r="AH148" s="104">
        <v>2</v>
      </c>
      <c r="AI148" s="104">
        <v>2</v>
      </c>
      <c r="AJ148" s="104">
        <v>2</v>
      </c>
      <c r="AK148" s="104">
        <v>0</v>
      </c>
      <c r="AL148" s="104">
        <v>0</v>
      </c>
      <c r="AM148" s="104">
        <v>0</v>
      </c>
    </row>
    <row r="149" spans="1:39" ht="18">
      <c r="A149" s="104" t="s">
        <v>2365</v>
      </c>
      <c r="B149" s="104" t="s">
        <v>2366</v>
      </c>
      <c r="C149" s="104" t="s">
        <v>180</v>
      </c>
      <c r="D149" s="104" t="s">
        <v>180</v>
      </c>
      <c r="E149" s="104" t="s">
        <v>345</v>
      </c>
      <c r="F149" s="104" t="s">
        <v>361</v>
      </c>
      <c r="G149" s="109" t="s">
        <v>362</v>
      </c>
      <c r="H149" s="104" t="s">
        <v>2367</v>
      </c>
      <c r="I149" s="105" t="s">
        <v>363</v>
      </c>
      <c r="J149" s="104" t="s">
        <v>2372</v>
      </c>
      <c r="K149" s="104">
        <v>27</v>
      </c>
      <c r="L149"/>
      <c r="M149" s="104">
        <v>26</v>
      </c>
      <c r="N149"/>
      <c r="P149" s="104">
        <v>1</v>
      </c>
      <c r="Q149"/>
      <c r="R149" s="104">
        <v>27</v>
      </c>
      <c r="S149" s="104">
        <v>0</v>
      </c>
      <c r="T149" s="104">
        <v>0</v>
      </c>
      <c r="U149" s="104">
        <v>3</v>
      </c>
      <c r="V149" s="104">
        <v>3</v>
      </c>
      <c r="W149" s="104">
        <v>0</v>
      </c>
      <c r="X149" s="104">
        <v>3</v>
      </c>
      <c r="Y149" s="104">
        <v>0</v>
      </c>
      <c r="Z149" s="104">
        <v>0</v>
      </c>
      <c r="AA149" s="104">
        <v>0</v>
      </c>
      <c r="AB149" s="104">
        <v>0</v>
      </c>
      <c r="AC149" s="104">
        <v>0</v>
      </c>
      <c r="AD149" s="104">
        <v>0</v>
      </c>
      <c r="AE149" s="104">
        <v>0</v>
      </c>
      <c r="AF149" s="104">
        <v>6</v>
      </c>
      <c r="AG149" s="104">
        <v>9</v>
      </c>
      <c r="AH149" s="104">
        <v>3</v>
      </c>
      <c r="AI149" s="104">
        <v>3</v>
      </c>
      <c r="AJ149" s="104">
        <v>3</v>
      </c>
      <c r="AK149" s="104">
        <v>3</v>
      </c>
      <c r="AL149" s="104">
        <v>0</v>
      </c>
      <c r="AM149" s="104">
        <v>0</v>
      </c>
    </row>
    <row r="150" spans="1:39" ht="18">
      <c r="A150" s="104" t="s">
        <v>2365</v>
      </c>
      <c r="B150" s="104" t="s">
        <v>2366</v>
      </c>
      <c r="C150" s="104" t="s">
        <v>180</v>
      </c>
      <c r="D150" s="104" t="s">
        <v>180</v>
      </c>
      <c r="E150" s="104" t="s">
        <v>345</v>
      </c>
      <c r="F150" s="104" t="s">
        <v>358</v>
      </c>
      <c r="G150" s="109" t="s">
        <v>359</v>
      </c>
      <c r="H150" s="104" t="s">
        <v>2367</v>
      </c>
      <c r="I150" s="105" t="s">
        <v>360</v>
      </c>
      <c r="J150" s="104" t="s">
        <v>2372</v>
      </c>
      <c r="K150" s="104">
        <v>9</v>
      </c>
      <c r="L150"/>
      <c r="M150" s="104">
        <v>9</v>
      </c>
      <c r="N150"/>
      <c r="P150" s="104">
        <v>0</v>
      </c>
      <c r="Q150"/>
      <c r="R150" s="104">
        <v>9</v>
      </c>
      <c r="S150" s="104">
        <v>0</v>
      </c>
      <c r="T150" s="104">
        <v>0</v>
      </c>
      <c r="U150" s="104">
        <v>3</v>
      </c>
      <c r="V150" s="104">
        <v>3</v>
      </c>
      <c r="W150" s="104">
        <v>0</v>
      </c>
      <c r="X150" s="104">
        <v>3</v>
      </c>
      <c r="Y150" s="104">
        <v>0</v>
      </c>
      <c r="Z150" s="104">
        <v>0</v>
      </c>
      <c r="AA150" s="104">
        <v>0</v>
      </c>
      <c r="AB150" s="104">
        <v>0</v>
      </c>
      <c r="AC150" s="104">
        <v>0</v>
      </c>
      <c r="AD150" s="104">
        <v>0</v>
      </c>
      <c r="AE150" s="104">
        <v>0</v>
      </c>
      <c r="AF150" s="104">
        <v>1</v>
      </c>
      <c r="AG150" s="104">
        <v>1</v>
      </c>
      <c r="AH150" s="104">
        <v>1</v>
      </c>
      <c r="AI150" s="104">
        <v>1</v>
      </c>
      <c r="AJ150" s="104">
        <v>4</v>
      </c>
      <c r="AK150" s="104">
        <v>1</v>
      </c>
      <c r="AL150" s="104">
        <v>0</v>
      </c>
      <c r="AM150" s="104">
        <v>0</v>
      </c>
    </row>
    <row r="151" spans="1:39">
      <c r="A151" s="104" t="s">
        <v>2365</v>
      </c>
      <c r="B151" s="104" t="s">
        <v>2366</v>
      </c>
      <c r="C151" s="104" t="s">
        <v>180</v>
      </c>
      <c r="D151" s="104" t="s">
        <v>180</v>
      </c>
      <c r="E151" s="104" t="s">
        <v>345</v>
      </c>
      <c r="F151" s="104" t="s">
        <v>1843</v>
      </c>
      <c r="G151" s="109" t="s">
        <v>353</v>
      </c>
      <c r="H151" s="104" t="s">
        <v>2367</v>
      </c>
      <c r="I151" s="105" t="s">
        <v>1844</v>
      </c>
      <c r="J151" s="104" t="s">
        <v>2372</v>
      </c>
      <c r="K151" s="104">
        <v>5</v>
      </c>
      <c r="L151"/>
      <c r="M151" s="104">
        <v>5</v>
      </c>
      <c r="N151"/>
      <c r="P151" s="104">
        <v>0</v>
      </c>
      <c r="Q151"/>
      <c r="R151" s="104">
        <v>5</v>
      </c>
      <c r="S151" s="104">
        <v>0</v>
      </c>
      <c r="T151" s="104">
        <v>0</v>
      </c>
      <c r="U151" s="104">
        <v>3</v>
      </c>
      <c r="V151" s="104">
        <v>3</v>
      </c>
      <c r="W151" s="104">
        <v>0</v>
      </c>
      <c r="X151" s="104">
        <v>2</v>
      </c>
      <c r="Y151" s="104">
        <v>0</v>
      </c>
      <c r="Z151" s="104">
        <v>0</v>
      </c>
      <c r="AA151" s="104">
        <v>0</v>
      </c>
      <c r="AB151" s="104">
        <v>0</v>
      </c>
      <c r="AC151" s="104">
        <v>0</v>
      </c>
      <c r="AD151" s="104">
        <v>0</v>
      </c>
      <c r="AE151" s="104">
        <v>0</v>
      </c>
      <c r="AF151" s="104">
        <v>1</v>
      </c>
      <c r="AG151" s="104">
        <v>0</v>
      </c>
      <c r="AH151" s="104">
        <v>0</v>
      </c>
      <c r="AI151" s="104">
        <v>1</v>
      </c>
      <c r="AJ151" s="104">
        <v>1</v>
      </c>
      <c r="AK151" s="104">
        <v>2</v>
      </c>
      <c r="AL151" s="104">
        <v>0</v>
      </c>
      <c r="AM151" s="104">
        <v>0</v>
      </c>
    </row>
    <row r="152" spans="1:39">
      <c r="A152" s="104" t="s">
        <v>2365</v>
      </c>
      <c r="B152" s="104" t="s">
        <v>2366</v>
      </c>
      <c r="C152" s="104" t="s">
        <v>180</v>
      </c>
      <c r="D152" s="104" t="s">
        <v>180</v>
      </c>
      <c r="E152" s="104" t="s">
        <v>345</v>
      </c>
      <c r="F152" s="104" t="s">
        <v>367</v>
      </c>
      <c r="G152" s="109" t="s">
        <v>368</v>
      </c>
      <c r="H152" s="104" t="s">
        <v>2367</v>
      </c>
      <c r="I152" s="105" t="s">
        <v>369</v>
      </c>
      <c r="J152" s="104" t="s">
        <v>2372</v>
      </c>
      <c r="K152" s="104">
        <v>7</v>
      </c>
      <c r="L152"/>
      <c r="M152" s="104">
        <v>7</v>
      </c>
      <c r="N152"/>
      <c r="P152" s="104">
        <v>0</v>
      </c>
      <c r="Q152"/>
      <c r="R152" s="104">
        <v>7</v>
      </c>
      <c r="S152" s="104">
        <v>0</v>
      </c>
      <c r="T152" s="104">
        <v>0</v>
      </c>
      <c r="U152" s="104">
        <v>3</v>
      </c>
      <c r="V152" s="104">
        <v>3</v>
      </c>
      <c r="W152" s="104">
        <v>0</v>
      </c>
      <c r="X152" s="104">
        <v>3</v>
      </c>
      <c r="Y152" s="104">
        <v>0</v>
      </c>
      <c r="Z152" s="104">
        <v>0</v>
      </c>
      <c r="AA152" s="104">
        <v>0</v>
      </c>
      <c r="AB152" s="104">
        <v>0</v>
      </c>
      <c r="AC152" s="104">
        <v>0</v>
      </c>
      <c r="AD152" s="104">
        <v>0</v>
      </c>
      <c r="AE152" s="104">
        <v>0</v>
      </c>
      <c r="AF152" s="104">
        <v>3</v>
      </c>
      <c r="AG152" s="104">
        <v>3</v>
      </c>
      <c r="AH152" s="104">
        <v>1</v>
      </c>
      <c r="AI152" s="104">
        <v>0</v>
      </c>
      <c r="AJ152" s="104">
        <v>0</v>
      </c>
      <c r="AK152" s="104">
        <v>0</v>
      </c>
      <c r="AL152" s="104">
        <v>0</v>
      </c>
      <c r="AM152" s="104">
        <v>0</v>
      </c>
    </row>
    <row r="153" spans="1:39" ht="18">
      <c r="A153" s="104" t="s">
        <v>2365</v>
      </c>
      <c r="B153" s="104" t="s">
        <v>2366</v>
      </c>
      <c r="C153" s="104" t="s">
        <v>180</v>
      </c>
      <c r="D153" s="104" t="s">
        <v>180</v>
      </c>
      <c r="E153" s="104" t="s">
        <v>345</v>
      </c>
      <c r="F153" s="104" t="s">
        <v>2373</v>
      </c>
      <c r="G153" s="109" t="s">
        <v>351</v>
      </c>
      <c r="H153" s="104" t="s">
        <v>2367</v>
      </c>
      <c r="I153" s="105" t="s">
        <v>1842</v>
      </c>
      <c r="J153" s="104" t="s">
        <v>2372</v>
      </c>
      <c r="K153" s="104">
        <v>8</v>
      </c>
      <c r="L153"/>
      <c r="M153" s="104">
        <v>8</v>
      </c>
      <c r="N153"/>
      <c r="P153" s="104">
        <v>0</v>
      </c>
      <c r="Q153"/>
      <c r="R153" s="104">
        <v>8</v>
      </c>
      <c r="S153" s="104">
        <v>0</v>
      </c>
      <c r="T153" s="104">
        <v>0</v>
      </c>
      <c r="U153" s="104">
        <v>3</v>
      </c>
      <c r="V153" s="104">
        <v>3</v>
      </c>
      <c r="W153" s="104">
        <v>0</v>
      </c>
      <c r="X153" s="104">
        <v>3</v>
      </c>
      <c r="Y153" s="104">
        <v>0</v>
      </c>
      <c r="Z153" s="104">
        <v>0</v>
      </c>
      <c r="AA153" s="104">
        <v>0</v>
      </c>
      <c r="AB153" s="104">
        <v>0</v>
      </c>
      <c r="AC153" s="104">
        <v>0</v>
      </c>
      <c r="AD153" s="104">
        <v>0</v>
      </c>
      <c r="AE153" s="104">
        <v>0</v>
      </c>
      <c r="AF153" s="104">
        <v>2</v>
      </c>
      <c r="AG153" s="104">
        <v>0</v>
      </c>
      <c r="AH153" s="104">
        <v>2</v>
      </c>
      <c r="AI153" s="104">
        <v>0</v>
      </c>
      <c r="AJ153" s="104">
        <v>2</v>
      </c>
      <c r="AK153" s="104">
        <v>2</v>
      </c>
      <c r="AL153" s="104">
        <v>0</v>
      </c>
      <c r="AM153" s="104">
        <v>0</v>
      </c>
    </row>
    <row r="154" spans="1:39" ht="18">
      <c r="A154" s="104" t="s">
        <v>2365</v>
      </c>
      <c r="B154" s="104" t="s">
        <v>2366</v>
      </c>
      <c r="C154" s="104" t="s">
        <v>180</v>
      </c>
      <c r="D154" s="104" t="s">
        <v>180</v>
      </c>
      <c r="E154" s="104" t="s">
        <v>345</v>
      </c>
      <c r="F154" s="104" t="s">
        <v>373</v>
      </c>
      <c r="G154" s="109" t="s">
        <v>374</v>
      </c>
      <c r="H154" s="104" t="s">
        <v>2367</v>
      </c>
      <c r="I154" s="105" t="s">
        <v>375</v>
      </c>
      <c r="J154" s="104" t="s">
        <v>2372</v>
      </c>
      <c r="K154" s="104">
        <v>6</v>
      </c>
      <c r="L154"/>
      <c r="M154" s="104">
        <v>6</v>
      </c>
      <c r="N154"/>
      <c r="P154" s="104">
        <v>0</v>
      </c>
      <c r="Q154"/>
      <c r="R154" s="104">
        <v>6</v>
      </c>
      <c r="S154" s="104">
        <v>0</v>
      </c>
      <c r="T154" s="104">
        <v>0</v>
      </c>
      <c r="U154" s="104">
        <v>2</v>
      </c>
      <c r="V154" s="104">
        <v>2</v>
      </c>
      <c r="W154" s="104">
        <v>0</v>
      </c>
      <c r="X154" s="104">
        <v>2</v>
      </c>
      <c r="Y154" s="104">
        <v>0</v>
      </c>
      <c r="Z154" s="104">
        <v>0</v>
      </c>
      <c r="AA154" s="104">
        <v>0</v>
      </c>
      <c r="AB154" s="104">
        <v>0</v>
      </c>
      <c r="AC154" s="104">
        <v>0</v>
      </c>
      <c r="AD154" s="104">
        <v>0</v>
      </c>
      <c r="AE154" s="104">
        <v>0</v>
      </c>
      <c r="AF154" s="104">
        <v>1</v>
      </c>
      <c r="AG154" s="104">
        <v>0</v>
      </c>
      <c r="AH154" s="104">
        <v>2</v>
      </c>
      <c r="AI154" s="104">
        <v>3</v>
      </c>
      <c r="AJ154" s="104">
        <v>0</v>
      </c>
      <c r="AK154" s="104">
        <v>0</v>
      </c>
      <c r="AL154" s="104">
        <v>0</v>
      </c>
      <c r="AM154" s="104">
        <v>0</v>
      </c>
    </row>
    <row r="155" spans="1:39" ht="18">
      <c r="A155" s="104" t="s">
        <v>2365</v>
      </c>
      <c r="B155" s="104" t="s">
        <v>2366</v>
      </c>
      <c r="C155" s="104" t="s">
        <v>180</v>
      </c>
      <c r="D155" s="104" t="s">
        <v>180</v>
      </c>
      <c r="E155" s="104" t="s">
        <v>345</v>
      </c>
      <c r="F155" s="104" t="s">
        <v>376</v>
      </c>
      <c r="G155" s="109" t="s">
        <v>377</v>
      </c>
      <c r="H155" s="104" t="s">
        <v>2367</v>
      </c>
      <c r="I155" s="105" t="s">
        <v>378</v>
      </c>
      <c r="J155" s="104" t="s">
        <v>2372</v>
      </c>
      <c r="K155" s="104">
        <v>9</v>
      </c>
      <c r="L155"/>
      <c r="M155" s="104">
        <v>9</v>
      </c>
      <c r="N155"/>
      <c r="P155" s="104">
        <v>0</v>
      </c>
      <c r="Q155"/>
      <c r="R155" s="104">
        <v>9</v>
      </c>
      <c r="S155" s="104">
        <v>0</v>
      </c>
      <c r="T155" s="104">
        <v>0</v>
      </c>
      <c r="U155" s="104">
        <v>3</v>
      </c>
      <c r="V155" s="104">
        <v>3</v>
      </c>
      <c r="W155" s="104">
        <v>0</v>
      </c>
      <c r="X155" s="104">
        <v>3</v>
      </c>
      <c r="Y155" s="104">
        <v>0</v>
      </c>
      <c r="Z155" s="104">
        <v>0</v>
      </c>
      <c r="AA155" s="104">
        <v>0</v>
      </c>
      <c r="AB155" s="104">
        <v>0</v>
      </c>
      <c r="AC155" s="104">
        <v>0</v>
      </c>
      <c r="AD155" s="104">
        <v>0</v>
      </c>
      <c r="AE155" s="104">
        <v>0</v>
      </c>
      <c r="AF155" s="104">
        <v>1</v>
      </c>
      <c r="AG155" s="104">
        <v>1</v>
      </c>
      <c r="AH155" s="104">
        <v>2</v>
      </c>
      <c r="AI155" s="104">
        <v>0</v>
      </c>
      <c r="AJ155" s="104">
        <v>2</v>
      </c>
      <c r="AK155" s="104">
        <v>3</v>
      </c>
      <c r="AL155" s="104">
        <v>0</v>
      </c>
      <c r="AM155" s="104">
        <v>0</v>
      </c>
    </row>
    <row r="156" spans="1:39" ht="18">
      <c r="A156" s="104" t="s">
        <v>2365</v>
      </c>
      <c r="B156" s="104" t="s">
        <v>2366</v>
      </c>
      <c r="C156" s="104" t="s">
        <v>180</v>
      </c>
      <c r="D156" s="104" t="s">
        <v>180</v>
      </c>
      <c r="E156" s="104" t="s">
        <v>345</v>
      </c>
      <c r="F156" s="104" t="s">
        <v>370</v>
      </c>
      <c r="G156" s="109" t="s">
        <v>371</v>
      </c>
      <c r="H156" s="104" t="s">
        <v>2367</v>
      </c>
      <c r="I156" s="105" t="s">
        <v>372</v>
      </c>
      <c r="J156" s="104" t="s">
        <v>2372</v>
      </c>
      <c r="K156" s="104">
        <v>19</v>
      </c>
      <c r="L156"/>
      <c r="M156" s="104">
        <v>19</v>
      </c>
      <c r="N156"/>
      <c r="P156" s="104">
        <v>0</v>
      </c>
      <c r="Q156"/>
      <c r="R156" s="104">
        <v>19</v>
      </c>
      <c r="S156" s="104">
        <v>0</v>
      </c>
      <c r="T156" s="104">
        <v>0</v>
      </c>
      <c r="U156" s="104">
        <v>3</v>
      </c>
      <c r="V156" s="104">
        <v>3</v>
      </c>
      <c r="W156" s="104">
        <v>0</v>
      </c>
      <c r="X156" s="104">
        <v>2</v>
      </c>
      <c r="Y156" s="104">
        <v>0</v>
      </c>
      <c r="Z156" s="104">
        <v>0</v>
      </c>
      <c r="AA156" s="104">
        <v>0</v>
      </c>
      <c r="AB156" s="104">
        <v>0</v>
      </c>
      <c r="AC156" s="104">
        <v>0</v>
      </c>
      <c r="AD156" s="104">
        <v>0</v>
      </c>
      <c r="AE156" s="104">
        <v>0</v>
      </c>
      <c r="AF156" s="104">
        <v>4</v>
      </c>
      <c r="AG156" s="104">
        <v>2</v>
      </c>
      <c r="AH156" s="104">
        <v>3</v>
      </c>
      <c r="AI156" s="104">
        <v>3</v>
      </c>
      <c r="AJ156" s="104">
        <v>4</v>
      </c>
      <c r="AK156" s="104">
        <v>3</v>
      </c>
      <c r="AL156" s="104">
        <v>0</v>
      </c>
      <c r="AM156" s="104">
        <v>0</v>
      </c>
    </row>
    <row r="157" spans="1:39">
      <c r="A157" s="104" t="s">
        <v>2365</v>
      </c>
      <c r="B157" s="104" t="s">
        <v>2366</v>
      </c>
      <c r="C157" s="104" t="s">
        <v>180</v>
      </c>
      <c r="D157" s="104" t="s">
        <v>180</v>
      </c>
      <c r="E157" s="104" t="s">
        <v>345</v>
      </c>
      <c r="F157" s="104" t="s">
        <v>364</v>
      </c>
      <c r="G157" s="109" t="s">
        <v>365</v>
      </c>
      <c r="H157" s="104" t="s">
        <v>2367</v>
      </c>
      <c r="I157" s="105" t="s">
        <v>366</v>
      </c>
      <c r="J157" s="104" t="s">
        <v>2372</v>
      </c>
      <c r="K157" s="104">
        <v>17</v>
      </c>
      <c r="L157"/>
      <c r="M157" s="104">
        <v>17</v>
      </c>
      <c r="N157"/>
      <c r="P157" s="104">
        <v>0</v>
      </c>
      <c r="Q157"/>
      <c r="R157" s="104">
        <v>17</v>
      </c>
      <c r="S157" s="104">
        <v>0</v>
      </c>
      <c r="T157" s="104">
        <v>0</v>
      </c>
      <c r="U157" s="104">
        <v>3</v>
      </c>
      <c r="V157" s="104">
        <v>3</v>
      </c>
      <c r="W157" s="104">
        <v>0</v>
      </c>
      <c r="X157" s="104">
        <v>3</v>
      </c>
      <c r="Y157" s="104">
        <v>0</v>
      </c>
      <c r="Z157" s="104">
        <v>0</v>
      </c>
      <c r="AA157" s="104">
        <v>0</v>
      </c>
      <c r="AB157" s="104">
        <v>0</v>
      </c>
      <c r="AC157" s="104">
        <v>0</v>
      </c>
      <c r="AD157" s="104">
        <v>0</v>
      </c>
      <c r="AE157" s="104">
        <v>0</v>
      </c>
      <c r="AF157" s="104">
        <v>3</v>
      </c>
      <c r="AG157" s="104">
        <v>3</v>
      </c>
      <c r="AH157" s="104">
        <v>4</v>
      </c>
      <c r="AI157" s="104">
        <v>2</v>
      </c>
      <c r="AJ157" s="104">
        <v>2</v>
      </c>
      <c r="AK157" s="104">
        <v>3</v>
      </c>
      <c r="AL157" s="104">
        <v>0</v>
      </c>
      <c r="AM157" s="104">
        <v>0</v>
      </c>
    </row>
    <row r="158" spans="1:39" ht="18">
      <c r="A158" s="104" t="s">
        <v>2365</v>
      </c>
      <c r="B158" s="104" t="s">
        <v>2366</v>
      </c>
      <c r="C158" s="104" t="s">
        <v>180</v>
      </c>
      <c r="D158" s="104" t="s">
        <v>180</v>
      </c>
      <c r="E158" s="104" t="s">
        <v>345</v>
      </c>
      <c r="F158" s="104" t="s">
        <v>352</v>
      </c>
      <c r="G158" s="109" t="s">
        <v>379</v>
      </c>
      <c r="H158" s="104" t="s">
        <v>2367</v>
      </c>
      <c r="I158" s="105" t="s">
        <v>380</v>
      </c>
      <c r="J158" s="104" t="s">
        <v>2372</v>
      </c>
      <c r="K158" s="104">
        <v>20</v>
      </c>
      <c r="L158"/>
      <c r="M158" s="104">
        <v>20</v>
      </c>
      <c r="N158"/>
      <c r="P158" s="104">
        <v>0</v>
      </c>
      <c r="Q158"/>
      <c r="R158" s="104">
        <v>20</v>
      </c>
      <c r="S158" s="104">
        <v>0</v>
      </c>
      <c r="T158" s="104">
        <v>0</v>
      </c>
      <c r="U158" s="104">
        <v>3</v>
      </c>
      <c r="V158" s="104">
        <v>3</v>
      </c>
      <c r="W158" s="104">
        <v>0</v>
      </c>
      <c r="X158" s="104">
        <v>3</v>
      </c>
      <c r="Y158" s="104">
        <v>0</v>
      </c>
      <c r="Z158" s="104">
        <v>0</v>
      </c>
      <c r="AA158" s="104">
        <v>0</v>
      </c>
      <c r="AB158" s="104">
        <v>0</v>
      </c>
      <c r="AC158" s="104">
        <v>0</v>
      </c>
      <c r="AD158" s="104">
        <v>0</v>
      </c>
      <c r="AE158" s="104">
        <v>0</v>
      </c>
      <c r="AF158" s="104">
        <v>1</v>
      </c>
      <c r="AG158" s="104">
        <v>3</v>
      </c>
      <c r="AH158" s="104">
        <v>3</v>
      </c>
      <c r="AI158" s="104">
        <v>4</v>
      </c>
      <c r="AJ158" s="104">
        <v>2</v>
      </c>
      <c r="AK158" s="104">
        <v>7</v>
      </c>
      <c r="AL158" s="104">
        <v>0</v>
      </c>
      <c r="AM158" s="104">
        <v>0</v>
      </c>
    </row>
    <row r="159" spans="1:39">
      <c r="A159" s="104" t="s">
        <v>2365</v>
      </c>
      <c r="B159" s="104" t="s">
        <v>2366</v>
      </c>
      <c r="C159" s="104" t="s">
        <v>180</v>
      </c>
      <c r="D159" s="104" t="s">
        <v>180</v>
      </c>
      <c r="E159" s="104" t="s">
        <v>345</v>
      </c>
      <c r="F159" s="104" t="s">
        <v>354</v>
      </c>
      <c r="G159" s="109" t="s">
        <v>355</v>
      </c>
      <c r="H159" s="104" t="s">
        <v>2367</v>
      </c>
      <c r="I159" s="105" t="s">
        <v>1845</v>
      </c>
      <c r="J159" s="104" t="s">
        <v>2372</v>
      </c>
      <c r="K159" s="104">
        <v>6</v>
      </c>
      <c r="L159"/>
      <c r="M159" s="104">
        <v>5</v>
      </c>
      <c r="N159"/>
      <c r="P159" s="104">
        <v>1</v>
      </c>
      <c r="Q159"/>
      <c r="R159" s="104">
        <v>6</v>
      </c>
      <c r="S159" s="104">
        <v>0</v>
      </c>
      <c r="T159" s="104">
        <v>0</v>
      </c>
      <c r="U159" s="104">
        <v>3</v>
      </c>
      <c r="V159" s="104">
        <v>3</v>
      </c>
      <c r="W159" s="104">
        <v>0</v>
      </c>
      <c r="X159" s="104">
        <v>2</v>
      </c>
      <c r="Y159" s="104">
        <v>0</v>
      </c>
      <c r="Z159" s="104">
        <v>0</v>
      </c>
      <c r="AA159" s="104">
        <v>0</v>
      </c>
      <c r="AB159" s="104">
        <v>0</v>
      </c>
      <c r="AC159" s="104">
        <v>0</v>
      </c>
      <c r="AD159" s="104">
        <v>0</v>
      </c>
      <c r="AE159" s="104">
        <v>0</v>
      </c>
      <c r="AF159" s="104">
        <v>1</v>
      </c>
      <c r="AG159" s="104">
        <v>1</v>
      </c>
      <c r="AH159" s="104">
        <v>1</v>
      </c>
      <c r="AI159" s="104">
        <v>0</v>
      </c>
      <c r="AJ159" s="104">
        <v>3</v>
      </c>
      <c r="AK159" s="104">
        <v>0</v>
      </c>
      <c r="AL159" s="104">
        <v>0</v>
      </c>
      <c r="AM159" s="104">
        <v>0</v>
      </c>
    </row>
    <row r="160" spans="1:39">
      <c r="A160" s="104" t="s">
        <v>2365</v>
      </c>
      <c r="B160" s="104" t="s">
        <v>2366</v>
      </c>
      <c r="C160" s="104" t="s">
        <v>180</v>
      </c>
      <c r="D160" s="104" t="s">
        <v>180</v>
      </c>
      <c r="E160" s="104" t="s">
        <v>345</v>
      </c>
      <c r="F160" s="104" t="s">
        <v>356</v>
      </c>
      <c r="G160" s="109" t="s">
        <v>357</v>
      </c>
      <c r="H160" s="104" t="s">
        <v>2367</v>
      </c>
      <c r="I160" s="105" t="s">
        <v>1846</v>
      </c>
      <c r="J160" s="104" t="s">
        <v>2372</v>
      </c>
      <c r="K160" s="104">
        <v>4</v>
      </c>
      <c r="L160"/>
      <c r="M160" s="104">
        <v>3</v>
      </c>
      <c r="N160"/>
      <c r="P160" s="104">
        <v>1</v>
      </c>
      <c r="Q160"/>
      <c r="R160" s="104">
        <v>4</v>
      </c>
      <c r="S160" s="104">
        <v>0</v>
      </c>
      <c r="T160" s="104">
        <v>0</v>
      </c>
      <c r="U160" s="104">
        <v>2</v>
      </c>
      <c r="V160" s="104">
        <v>2</v>
      </c>
      <c r="W160" s="104">
        <v>0</v>
      </c>
      <c r="X160" s="104">
        <v>2</v>
      </c>
      <c r="Y160" s="104">
        <v>0</v>
      </c>
      <c r="Z160" s="104">
        <v>0</v>
      </c>
      <c r="AA160" s="104">
        <v>0</v>
      </c>
      <c r="AB160" s="104">
        <v>0</v>
      </c>
      <c r="AC160" s="104">
        <v>0</v>
      </c>
      <c r="AD160" s="104">
        <v>0</v>
      </c>
      <c r="AE160" s="104">
        <v>0</v>
      </c>
      <c r="AF160" s="104">
        <v>2</v>
      </c>
      <c r="AG160" s="104">
        <v>1</v>
      </c>
      <c r="AH160" s="104">
        <v>0</v>
      </c>
      <c r="AI160" s="104">
        <v>0</v>
      </c>
      <c r="AJ160" s="104">
        <v>0</v>
      </c>
      <c r="AK160" s="104">
        <v>1</v>
      </c>
      <c r="AL160" s="104">
        <v>0</v>
      </c>
      <c r="AM160" s="104">
        <v>0</v>
      </c>
    </row>
    <row r="161" spans="1:39" ht="18">
      <c r="A161" s="104" t="s">
        <v>2365</v>
      </c>
      <c r="B161" s="104" t="s">
        <v>2366</v>
      </c>
      <c r="C161" s="104" t="s">
        <v>180</v>
      </c>
      <c r="D161" s="104" t="s">
        <v>180</v>
      </c>
      <c r="E161" s="104" t="s">
        <v>345</v>
      </c>
      <c r="F161" s="104" t="s">
        <v>890</v>
      </c>
      <c r="G161" s="109" t="s">
        <v>891</v>
      </c>
      <c r="H161" s="104" t="s">
        <v>2367</v>
      </c>
      <c r="I161" s="105" t="s">
        <v>892</v>
      </c>
      <c r="J161" s="104" t="s">
        <v>2368</v>
      </c>
      <c r="K161" s="104">
        <v>8</v>
      </c>
      <c r="L161"/>
      <c r="M161" s="104">
        <v>8</v>
      </c>
      <c r="N161"/>
      <c r="P161" s="104">
        <v>0</v>
      </c>
      <c r="Q161"/>
      <c r="R161" s="104">
        <v>8</v>
      </c>
      <c r="S161" s="104">
        <v>0</v>
      </c>
      <c r="T161" s="104">
        <v>0</v>
      </c>
      <c r="U161" s="104">
        <v>2</v>
      </c>
      <c r="V161" s="104">
        <v>2</v>
      </c>
      <c r="W161" s="104">
        <v>0</v>
      </c>
      <c r="X161" s="104">
        <v>2</v>
      </c>
      <c r="Y161" s="104">
        <v>0</v>
      </c>
      <c r="Z161" s="104">
        <v>0</v>
      </c>
      <c r="AA161" s="104">
        <v>0</v>
      </c>
      <c r="AB161" s="104">
        <v>0</v>
      </c>
      <c r="AC161" s="104">
        <v>0</v>
      </c>
      <c r="AD161" s="104">
        <v>0</v>
      </c>
      <c r="AE161" s="104">
        <v>0</v>
      </c>
      <c r="AF161" s="104">
        <v>1</v>
      </c>
      <c r="AG161" s="104">
        <v>4</v>
      </c>
      <c r="AH161" s="104">
        <v>2</v>
      </c>
      <c r="AI161" s="104">
        <v>1</v>
      </c>
      <c r="AJ161" s="104">
        <v>0</v>
      </c>
      <c r="AK161" s="104">
        <v>0</v>
      </c>
      <c r="AL161" s="104">
        <v>0</v>
      </c>
      <c r="AM161" s="104">
        <v>0</v>
      </c>
    </row>
    <row r="162" spans="1:39" ht="18">
      <c r="A162" s="104" t="s">
        <v>2365</v>
      </c>
      <c r="B162" s="104" t="s">
        <v>2366</v>
      </c>
      <c r="C162" s="104" t="s">
        <v>180</v>
      </c>
      <c r="D162" s="104" t="s">
        <v>180</v>
      </c>
      <c r="E162" s="104" t="s">
        <v>345</v>
      </c>
      <c r="F162" s="104" t="s">
        <v>358</v>
      </c>
      <c r="G162" s="109" t="s">
        <v>874</v>
      </c>
      <c r="H162" s="104" t="s">
        <v>2367</v>
      </c>
      <c r="I162" s="105" t="s">
        <v>875</v>
      </c>
      <c r="J162" s="104" t="s">
        <v>2368</v>
      </c>
      <c r="K162" s="104">
        <v>5</v>
      </c>
      <c r="L162"/>
      <c r="M162" s="104">
        <v>5</v>
      </c>
      <c r="N162"/>
      <c r="P162" s="104">
        <v>0</v>
      </c>
      <c r="Q162"/>
      <c r="R162" s="104">
        <v>5</v>
      </c>
      <c r="S162" s="104">
        <v>0</v>
      </c>
      <c r="T162" s="104">
        <v>0</v>
      </c>
      <c r="U162" s="104">
        <v>2</v>
      </c>
      <c r="V162" s="104">
        <v>2</v>
      </c>
      <c r="W162" s="104">
        <v>0</v>
      </c>
      <c r="X162" s="104">
        <v>2</v>
      </c>
      <c r="Y162" s="104">
        <v>0</v>
      </c>
      <c r="Z162" s="104">
        <v>0</v>
      </c>
      <c r="AA162" s="104">
        <v>0</v>
      </c>
      <c r="AB162" s="104">
        <v>0</v>
      </c>
      <c r="AC162" s="104">
        <v>0</v>
      </c>
      <c r="AD162" s="104">
        <v>0</v>
      </c>
      <c r="AE162" s="104">
        <v>0</v>
      </c>
      <c r="AF162" s="104">
        <v>3</v>
      </c>
      <c r="AG162" s="104">
        <v>2</v>
      </c>
      <c r="AH162" s="104">
        <v>0</v>
      </c>
      <c r="AI162" s="104">
        <v>0</v>
      </c>
      <c r="AJ162" s="104">
        <v>0</v>
      </c>
      <c r="AK162" s="104">
        <v>0</v>
      </c>
      <c r="AL162" s="104">
        <v>0</v>
      </c>
      <c r="AM162" s="104">
        <v>0</v>
      </c>
    </row>
    <row r="163" spans="1:39" ht="18">
      <c r="A163" s="104" t="s">
        <v>2365</v>
      </c>
      <c r="B163" s="104" t="s">
        <v>2366</v>
      </c>
      <c r="C163" s="104" t="s">
        <v>180</v>
      </c>
      <c r="D163" s="104" t="s">
        <v>180</v>
      </c>
      <c r="E163" s="104" t="s">
        <v>345</v>
      </c>
      <c r="F163" s="104" t="s">
        <v>853</v>
      </c>
      <c r="G163" s="109" t="s">
        <v>884</v>
      </c>
      <c r="H163" s="104" t="s">
        <v>2367</v>
      </c>
      <c r="I163" s="105" t="s">
        <v>853</v>
      </c>
      <c r="J163" s="104" t="s">
        <v>2368</v>
      </c>
      <c r="K163" s="104">
        <v>10</v>
      </c>
      <c r="L163"/>
      <c r="M163" s="104">
        <v>10</v>
      </c>
      <c r="N163"/>
      <c r="P163" s="104">
        <v>0</v>
      </c>
      <c r="Q163"/>
      <c r="R163" s="104">
        <v>10</v>
      </c>
      <c r="S163" s="104">
        <v>0</v>
      </c>
      <c r="T163" s="104">
        <v>0</v>
      </c>
      <c r="U163" s="104">
        <v>3</v>
      </c>
      <c r="V163" s="104">
        <v>3</v>
      </c>
      <c r="W163" s="104">
        <v>0</v>
      </c>
      <c r="X163" s="104">
        <v>3</v>
      </c>
      <c r="Y163" s="104">
        <v>0</v>
      </c>
      <c r="Z163" s="104">
        <v>0</v>
      </c>
      <c r="AA163" s="104">
        <v>0</v>
      </c>
      <c r="AB163" s="104">
        <v>0</v>
      </c>
      <c r="AC163" s="104">
        <v>0</v>
      </c>
      <c r="AD163" s="104">
        <v>0</v>
      </c>
      <c r="AE163" s="104">
        <v>0</v>
      </c>
      <c r="AF163" s="104">
        <v>3</v>
      </c>
      <c r="AG163" s="104">
        <v>0</v>
      </c>
      <c r="AH163" s="104">
        <v>2</v>
      </c>
      <c r="AI163" s="104">
        <v>3</v>
      </c>
      <c r="AJ163" s="104">
        <v>2</v>
      </c>
      <c r="AK163" s="104">
        <v>0</v>
      </c>
      <c r="AL163" s="104">
        <v>0</v>
      </c>
      <c r="AM163" s="104">
        <v>0</v>
      </c>
    </row>
    <row r="164" spans="1:39" ht="18">
      <c r="A164" s="104" t="s">
        <v>2365</v>
      </c>
      <c r="B164" s="104" t="s">
        <v>2366</v>
      </c>
      <c r="C164" s="104" t="s">
        <v>180</v>
      </c>
      <c r="D164" s="104" t="s">
        <v>180</v>
      </c>
      <c r="E164" s="104" t="s">
        <v>345</v>
      </c>
      <c r="F164" s="104" t="s">
        <v>887</v>
      </c>
      <c r="G164" s="109" t="s">
        <v>889</v>
      </c>
      <c r="H164" s="104" t="s">
        <v>2367</v>
      </c>
      <c r="I164" s="105" t="s">
        <v>887</v>
      </c>
      <c r="J164" s="104" t="s">
        <v>2368</v>
      </c>
      <c r="K164" s="104">
        <v>10</v>
      </c>
      <c r="L164"/>
      <c r="M164" s="104">
        <v>10</v>
      </c>
      <c r="N164"/>
      <c r="P164" s="104">
        <v>0</v>
      </c>
      <c r="Q164"/>
      <c r="R164" s="104">
        <v>10</v>
      </c>
      <c r="S164" s="104">
        <v>0</v>
      </c>
      <c r="T164" s="104">
        <v>0</v>
      </c>
      <c r="U164" s="104">
        <v>3</v>
      </c>
      <c r="V164" s="104">
        <v>3</v>
      </c>
      <c r="W164" s="104">
        <v>0</v>
      </c>
      <c r="X164" s="104">
        <v>3</v>
      </c>
      <c r="Y164" s="104">
        <v>0</v>
      </c>
      <c r="Z164" s="104">
        <v>0</v>
      </c>
      <c r="AA164" s="104">
        <v>0</v>
      </c>
      <c r="AB164" s="104">
        <v>0</v>
      </c>
      <c r="AC164" s="104">
        <v>0</v>
      </c>
      <c r="AD164" s="104">
        <v>0</v>
      </c>
      <c r="AE164" s="104">
        <v>0</v>
      </c>
      <c r="AF164" s="104">
        <v>3</v>
      </c>
      <c r="AG164" s="104">
        <v>2</v>
      </c>
      <c r="AH164" s="104">
        <v>1</v>
      </c>
      <c r="AI164" s="104">
        <v>2</v>
      </c>
      <c r="AJ164" s="104">
        <v>1</v>
      </c>
      <c r="AK164" s="104">
        <v>1</v>
      </c>
      <c r="AL164" s="104">
        <v>0</v>
      </c>
      <c r="AM164" s="104">
        <v>0</v>
      </c>
    </row>
    <row r="165" spans="1:39" ht="18">
      <c r="A165" s="104" t="s">
        <v>2365</v>
      </c>
      <c r="B165" s="104" t="s">
        <v>2366</v>
      </c>
      <c r="C165" s="104" t="s">
        <v>180</v>
      </c>
      <c r="D165" s="104" t="s">
        <v>180</v>
      </c>
      <c r="E165" s="104" t="s">
        <v>345</v>
      </c>
      <c r="F165" s="104" t="s">
        <v>370</v>
      </c>
      <c r="G165" s="109" t="s">
        <v>870</v>
      </c>
      <c r="H165" s="104" t="s">
        <v>2367</v>
      </c>
      <c r="I165" s="105" t="s">
        <v>871</v>
      </c>
      <c r="J165" s="104" t="s">
        <v>2368</v>
      </c>
      <c r="K165" s="104">
        <v>10</v>
      </c>
      <c r="L165"/>
      <c r="M165" s="104">
        <v>10</v>
      </c>
      <c r="N165"/>
      <c r="P165" s="104">
        <v>0</v>
      </c>
      <c r="Q165"/>
      <c r="R165" s="104">
        <v>10</v>
      </c>
      <c r="S165" s="104">
        <v>0</v>
      </c>
      <c r="T165" s="104">
        <v>0</v>
      </c>
      <c r="U165" s="104">
        <v>3</v>
      </c>
      <c r="V165" s="104">
        <v>3</v>
      </c>
      <c r="W165" s="104">
        <v>0</v>
      </c>
      <c r="X165" s="104">
        <v>3</v>
      </c>
      <c r="Y165" s="104">
        <v>0</v>
      </c>
      <c r="Z165" s="104">
        <v>0</v>
      </c>
      <c r="AA165" s="104">
        <v>0</v>
      </c>
      <c r="AB165" s="104">
        <v>0</v>
      </c>
      <c r="AC165" s="104">
        <v>0</v>
      </c>
      <c r="AD165" s="104">
        <v>0</v>
      </c>
      <c r="AE165" s="104">
        <v>0</v>
      </c>
      <c r="AF165" s="104">
        <v>3</v>
      </c>
      <c r="AG165" s="104">
        <v>1</v>
      </c>
      <c r="AH165" s="104">
        <v>1</v>
      </c>
      <c r="AI165" s="104">
        <v>4</v>
      </c>
      <c r="AJ165" s="104">
        <v>1</v>
      </c>
      <c r="AK165" s="104">
        <v>0</v>
      </c>
      <c r="AL165" s="104">
        <v>0</v>
      </c>
      <c r="AM165" s="104">
        <v>0</v>
      </c>
    </row>
    <row r="166" spans="1:39" ht="18">
      <c r="A166" s="104" t="s">
        <v>2365</v>
      </c>
      <c r="B166" s="104" t="s">
        <v>2366</v>
      </c>
      <c r="C166" s="104" t="s">
        <v>180</v>
      </c>
      <c r="D166" s="104" t="s">
        <v>180</v>
      </c>
      <c r="E166" s="104" t="s">
        <v>345</v>
      </c>
      <c r="F166" s="104" t="s">
        <v>879</v>
      </c>
      <c r="G166" s="109" t="s">
        <v>880</v>
      </c>
      <c r="H166" s="104" t="s">
        <v>2367</v>
      </c>
      <c r="I166" s="105" t="s">
        <v>881</v>
      </c>
      <c r="J166" s="104" t="s">
        <v>2368</v>
      </c>
      <c r="K166" s="104">
        <v>5</v>
      </c>
      <c r="L166"/>
      <c r="M166" s="104">
        <v>5</v>
      </c>
      <c r="N166"/>
      <c r="P166" s="104">
        <v>0</v>
      </c>
      <c r="Q166"/>
      <c r="R166" s="104">
        <v>5</v>
      </c>
      <c r="S166" s="104">
        <v>0</v>
      </c>
      <c r="T166" s="104">
        <v>0</v>
      </c>
      <c r="U166" s="104">
        <v>2</v>
      </c>
      <c r="V166" s="104">
        <v>2</v>
      </c>
      <c r="W166" s="104">
        <v>0</v>
      </c>
      <c r="X166" s="104">
        <v>2</v>
      </c>
      <c r="Y166" s="104">
        <v>0</v>
      </c>
      <c r="Z166" s="104">
        <v>0</v>
      </c>
      <c r="AA166" s="104">
        <v>0</v>
      </c>
      <c r="AB166" s="104">
        <v>0</v>
      </c>
      <c r="AC166" s="104">
        <v>0</v>
      </c>
      <c r="AD166" s="104">
        <v>0</v>
      </c>
      <c r="AE166" s="104">
        <v>0</v>
      </c>
      <c r="AF166" s="104">
        <v>0</v>
      </c>
      <c r="AG166" s="104">
        <v>0</v>
      </c>
      <c r="AH166" s="104">
        <v>1</v>
      </c>
      <c r="AI166" s="104">
        <v>3</v>
      </c>
      <c r="AJ166" s="104">
        <v>1</v>
      </c>
      <c r="AK166" s="104">
        <v>0</v>
      </c>
      <c r="AL166" s="104">
        <v>0</v>
      </c>
      <c r="AM166" s="104">
        <v>0</v>
      </c>
    </row>
    <row r="167" spans="1:39" ht="18">
      <c r="A167" s="104" t="s">
        <v>2365</v>
      </c>
      <c r="B167" s="104" t="s">
        <v>2366</v>
      </c>
      <c r="C167" s="104" t="s">
        <v>180</v>
      </c>
      <c r="D167" s="104" t="s">
        <v>180</v>
      </c>
      <c r="E167" s="104" t="s">
        <v>345</v>
      </c>
      <c r="F167" s="104" t="s">
        <v>865</v>
      </c>
      <c r="G167" s="109" t="s">
        <v>866</v>
      </c>
      <c r="H167" s="104" t="s">
        <v>2367</v>
      </c>
      <c r="I167" s="105" t="s">
        <v>865</v>
      </c>
      <c r="J167" s="104" t="s">
        <v>2368</v>
      </c>
      <c r="K167" s="104">
        <v>5</v>
      </c>
      <c r="L167"/>
      <c r="M167" s="104">
        <v>5</v>
      </c>
      <c r="N167"/>
      <c r="P167" s="104">
        <v>0</v>
      </c>
      <c r="Q167"/>
      <c r="R167" s="104">
        <v>5</v>
      </c>
      <c r="S167" s="104">
        <v>0</v>
      </c>
      <c r="T167" s="104">
        <v>0</v>
      </c>
      <c r="U167" s="104">
        <v>3</v>
      </c>
      <c r="V167" s="104">
        <v>3</v>
      </c>
      <c r="W167" s="104">
        <v>0</v>
      </c>
      <c r="X167" s="104">
        <v>3</v>
      </c>
      <c r="Y167" s="104">
        <v>0</v>
      </c>
      <c r="Z167" s="104">
        <v>0</v>
      </c>
      <c r="AA167" s="104">
        <v>0</v>
      </c>
      <c r="AB167" s="104">
        <v>0</v>
      </c>
      <c r="AC167" s="104">
        <v>0</v>
      </c>
      <c r="AD167" s="104">
        <v>0</v>
      </c>
      <c r="AE167" s="104">
        <v>0</v>
      </c>
      <c r="AF167" s="104">
        <v>0</v>
      </c>
      <c r="AG167" s="104">
        <v>3</v>
      </c>
      <c r="AH167" s="104">
        <v>1</v>
      </c>
      <c r="AI167" s="104">
        <v>0</v>
      </c>
      <c r="AJ167" s="104">
        <v>0</v>
      </c>
      <c r="AK167" s="104">
        <v>1</v>
      </c>
      <c r="AL167" s="104">
        <v>0</v>
      </c>
      <c r="AM167" s="104">
        <v>0</v>
      </c>
    </row>
    <row r="168" spans="1:39" ht="18">
      <c r="A168" s="104" t="s">
        <v>2365</v>
      </c>
      <c r="B168" s="104" t="s">
        <v>2366</v>
      </c>
      <c r="C168" s="104" t="s">
        <v>180</v>
      </c>
      <c r="D168" s="104" t="s">
        <v>180</v>
      </c>
      <c r="E168" s="104" t="s">
        <v>345</v>
      </c>
      <c r="F168" s="104" t="s">
        <v>376</v>
      </c>
      <c r="G168" s="109" t="s">
        <v>868</v>
      </c>
      <c r="H168" s="104" t="s">
        <v>2367</v>
      </c>
      <c r="I168" s="105" t="s">
        <v>869</v>
      </c>
      <c r="J168" s="104" t="s">
        <v>2368</v>
      </c>
      <c r="K168" s="104">
        <v>10</v>
      </c>
      <c r="L168"/>
      <c r="M168" s="104">
        <v>10</v>
      </c>
      <c r="N168"/>
      <c r="P168" s="104">
        <v>0</v>
      </c>
      <c r="Q168"/>
      <c r="R168" s="104">
        <v>10</v>
      </c>
      <c r="S168" s="104">
        <v>0</v>
      </c>
      <c r="T168" s="104">
        <v>0</v>
      </c>
      <c r="U168" s="104">
        <v>1</v>
      </c>
      <c r="V168" s="104">
        <v>3</v>
      </c>
      <c r="W168" s="104">
        <v>0</v>
      </c>
      <c r="X168" s="104">
        <v>3</v>
      </c>
      <c r="Y168" s="104">
        <v>0</v>
      </c>
      <c r="Z168" s="104">
        <v>0</v>
      </c>
      <c r="AA168" s="104">
        <v>1</v>
      </c>
      <c r="AB168" s="104">
        <v>0</v>
      </c>
      <c r="AC168" s="104">
        <v>3</v>
      </c>
      <c r="AD168" s="104">
        <v>3</v>
      </c>
      <c r="AE168" s="104">
        <v>3</v>
      </c>
      <c r="AF168" s="104">
        <v>0</v>
      </c>
      <c r="AG168" s="104">
        <v>0</v>
      </c>
      <c r="AH168" s="104">
        <v>0</v>
      </c>
      <c r="AI168" s="104">
        <v>0</v>
      </c>
      <c r="AJ168" s="104">
        <v>0</v>
      </c>
      <c r="AK168" s="104">
        <v>0</v>
      </c>
      <c r="AL168" s="104">
        <v>0</v>
      </c>
      <c r="AM168" s="104">
        <v>0</v>
      </c>
    </row>
    <row r="169" spans="1:39" ht="18">
      <c r="A169" s="104" t="s">
        <v>2365</v>
      </c>
      <c r="B169" s="104" t="s">
        <v>2366</v>
      </c>
      <c r="C169" s="104" t="s">
        <v>180</v>
      </c>
      <c r="D169" s="104" t="s">
        <v>180</v>
      </c>
      <c r="E169" s="104" t="s">
        <v>345</v>
      </c>
      <c r="F169" s="104" t="s">
        <v>376</v>
      </c>
      <c r="G169" s="109" t="s">
        <v>867</v>
      </c>
      <c r="H169" s="104" t="s">
        <v>2367</v>
      </c>
      <c r="I169" s="105" t="s">
        <v>376</v>
      </c>
      <c r="J169" s="104" t="s">
        <v>2368</v>
      </c>
      <c r="K169" s="104">
        <v>9</v>
      </c>
      <c r="L169"/>
      <c r="M169" s="104">
        <v>9</v>
      </c>
      <c r="N169"/>
      <c r="P169" s="104">
        <v>0</v>
      </c>
      <c r="Q169"/>
      <c r="R169" s="104">
        <v>9</v>
      </c>
      <c r="S169" s="104">
        <v>0</v>
      </c>
      <c r="T169" s="104">
        <v>0</v>
      </c>
      <c r="U169" s="104">
        <v>1</v>
      </c>
      <c r="V169" s="104">
        <v>3</v>
      </c>
      <c r="W169" s="104">
        <v>0</v>
      </c>
      <c r="X169" s="104">
        <v>3</v>
      </c>
      <c r="Y169" s="104">
        <v>0</v>
      </c>
      <c r="Z169" s="104">
        <v>1</v>
      </c>
      <c r="AA169" s="104">
        <v>1</v>
      </c>
      <c r="AB169" s="104">
        <v>3</v>
      </c>
      <c r="AC169" s="104">
        <v>3</v>
      </c>
      <c r="AD169" s="104">
        <v>0</v>
      </c>
      <c r="AE169" s="104">
        <v>1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0</v>
      </c>
      <c r="AL169" s="104">
        <v>0</v>
      </c>
      <c r="AM169" s="104">
        <v>0</v>
      </c>
    </row>
    <row r="170" spans="1:39" ht="18">
      <c r="A170" s="104" t="s">
        <v>2365</v>
      </c>
      <c r="B170" s="104" t="s">
        <v>2366</v>
      </c>
      <c r="C170" s="104" t="s">
        <v>180</v>
      </c>
      <c r="D170" s="104" t="s">
        <v>180</v>
      </c>
      <c r="E170" s="104" t="s">
        <v>345</v>
      </c>
      <c r="F170" s="104" t="s">
        <v>354</v>
      </c>
      <c r="G170" s="109" t="s">
        <v>876</v>
      </c>
      <c r="H170" s="104" t="s">
        <v>2367</v>
      </c>
      <c r="I170" s="105" t="s">
        <v>354</v>
      </c>
      <c r="J170" s="104" t="s">
        <v>2368</v>
      </c>
      <c r="K170" s="104">
        <v>9</v>
      </c>
      <c r="L170"/>
      <c r="M170" s="104">
        <v>9</v>
      </c>
      <c r="N170"/>
      <c r="P170" s="104">
        <v>0</v>
      </c>
      <c r="Q170"/>
      <c r="R170" s="104">
        <v>9</v>
      </c>
      <c r="S170" s="104">
        <v>0</v>
      </c>
      <c r="T170" s="104">
        <v>0</v>
      </c>
      <c r="U170" s="104">
        <v>1</v>
      </c>
      <c r="V170" s="104">
        <v>3</v>
      </c>
      <c r="W170" s="104">
        <v>0</v>
      </c>
      <c r="X170" s="104">
        <v>3</v>
      </c>
      <c r="Y170" s="104">
        <v>0</v>
      </c>
      <c r="Z170" s="104">
        <v>0</v>
      </c>
      <c r="AA170" s="104">
        <v>1</v>
      </c>
      <c r="AB170" s="104">
        <v>2</v>
      </c>
      <c r="AC170" s="104">
        <v>2</v>
      </c>
      <c r="AD170" s="104">
        <v>2</v>
      </c>
      <c r="AE170" s="104">
        <v>2</v>
      </c>
      <c r="AF170" s="104">
        <v>0</v>
      </c>
      <c r="AG170" s="104">
        <v>0</v>
      </c>
      <c r="AH170" s="104">
        <v>0</v>
      </c>
      <c r="AI170" s="104">
        <v>0</v>
      </c>
      <c r="AJ170" s="104">
        <v>0</v>
      </c>
      <c r="AK170" s="104">
        <v>0</v>
      </c>
      <c r="AL170" s="104">
        <v>0</v>
      </c>
      <c r="AM170" s="104">
        <v>0</v>
      </c>
    </row>
    <row r="171" spans="1:39" ht="18">
      <c r="A171" s="104" t="s">
        <v>2365</v>
      </c>
      <c r="B171" s="104" t="s">
        <v>2366</v>
      </c>
      <c r="C171" s="104" t="s">
        <v>180</v>
      </c>
      <c r="D171" s="104" t="s">
        <v>180</v>
      </c>
      <c r="E171" s="104" t="s">
        <v>345</v>
      </c>
      <c r="F171" s="104" t="s">
        <v>859</v>
      </c>
      <c r="G171" s="109" t="s">
        <v>860</v>
      </c>
      <c r="H171" s="104" t="s">
        <v>2367</v>
      </c>
      <c r="I171" s="105" t="s">
        <v>859</v>
      </c>
      <c r="J171" s="104" t="s">
        <v>2368</v>
      </c>
      <c r="K171" s="104">
        <v>10</v>
      </c>
      <c r="L171"/>
      <c r="M171" s="104">
        <v>10</v>
      </c>
      <c r="N171"/>
      <c r="P171" s="104">
        <v>0</v>
      </c>
      <c r="Q171"/>
      <c r="R171" s="104">
        <v>10</v>
      </c>
      <c r="S171" s="104">
        <v>0</v>
      </c>
      <c r="T171" s="104">
        <v>0</v>
      </c>
      <c r="U171" s="104">
        <v>1</v>
      </c>
      <c r="V171" s="104">
        <v>3</v>
      </c>
      <c r="W171" s="104">
        <v>0</v>
      </c>
      <c r="X171" s="104">
        <v>3</v>
      </c>
      <c r="Y171" s="104">
        <v>0</v>
      </c>
      <c r="Z171" s="104">
        <v>1</v>
      </c>
      <c r="AA171" s="104">
        <v>0</v>
      </c>
      <c r="AB171" s="104">
        <v>1</v>
      </c>
      <c r="AC171" s="104">
        <v>0</v>
      </c>
      <c r="AD171" s="104">
        <v>3</v>
      </c>
      <c r="AE171" s="104">
        <v>5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0</v>
      </c>
      <c r="AL171" s="104">
        <v>0</v>
      </c>
      <c r="AM171" s="104">
        <v>0</v>
      </c>
    </row>
    <row r="172" spans="1:39" ht="18">
      <c r="A172" s="104" t="s">
        <v>2365</v>
      </c>
      <c r="B172" s="104" t="s">
        <v>2366</v>
      </c>
      <c r="C172" s="104" t="s">
        <v>180</v>
      </c>
      <c r="D172" s="104" t="s">
        <v>180</v>
      </c>
      <c r="E172" s="104" t="s">
        <v>345</v>
      </c>
      <c r="F172" s="104" t="s">
        <v>352</v>
      </c>
      <c r="G172" s="109" t="s">
        <v>861</v>
      </c>
      <c r="H172" s="104" t="s">
        <v>2367</v>
      </c>
      <c r="I172" s="105" t="s">
        <v>862</v>
      </c>
      <c r="J172" s="104" t="s">
        <v>2368</v>
      </c>
      <c r="K172" s="104">
        <v>10</v>
      </c>
      <c r="L172"/>
      <c r="M172" s="104">
        <v>10</v>
      </c>
      <c r="N172"/>
      <c r="P172" s="104">
        <v>0</v>
      </c>
      <c r="Q172"/>
      <c r="R172" s="104">
        <v>10</v>
      </c>
      <c r="S172" s="104">
        <v>0</v>
      </c>
      <c r="T172" s="104">
        <v>0</v>
      </c>
      <c r="U172" s="104">
        <v>1</v>
      </c>
      <c r="V172" s="104">
        <v>2</v>
      </c>
      <c r="W172" s="104">
        <v>0</v>
      </c>
      <c r="X172" s="104">
        <v>2</v>
      </c>
      <c r="Y172" s="104">
        <v>0</v>
      </c>
      <c r="Z172" s="104">
        <v>0</v>
      </c>
      <c r="AA172" s="104">
        <v>0</v>
      </c>
      <c r="AB172" s="104">
        <v>5</v>
      </c>
      <c r="AC172" s="104">
        <v>0</v>
      </c>
      <c r="AD172" s="104">
        <v>3</v>
      </c>
      <c r="AE172" s="104">
        <v>2</v>
      </c>
      <c r="AF172" s="104">
        <v>0</v>
      </c>
      <c r="AG172" s="104">
        <v>0</v>
      </c>
      <c r="AH172" s="104">
        <v>0</v>
      </c>
      <c r="AI172" s="104">
        <v>0</v>
      </c>
      <c r="AJ172" s="104">
        <v>0</v>
      </c>
      <c r="AK172" s="104">
        <v>0</v>
      </c>
      <c r="AL172" s="104">
        <v>0</v>
      </c>
      <c r="AM172" s="104">
        <v>0</v>
      </c>
    </row>
    <row r="173" spans="1:39" ht="18">
      <c r="A173" s="104" t="s">
        <v>2365</v>
      </c>
      <c r="B173" s="104" t="s">
        <v>2366</v>
      </c>
      <c r="C173" s="104" t="s">
        <v>180</v>
      </c>
      <c r="D173" s="104" t="s">
        <v>180</v>
      </c>
      <c r="E173" s="104" t="s">
        <v>345</v>
      </c>
      <c r="F173" s="104" t="s">
        <v>356</v>
      </c>
      <c r="G173" s="109" t="s">
        <v>885</v>
      </c>
      <c r="H173" s="104" t="s">
        <v>2367</v>
      </c>
      <c r="I173" s="105" t="s">
        <v>886</v>
      </c>
      <c r="J173" s="104" t="s">
        <v>2368</v>
      </c>
      <c r="K173" s="104">
        <v>8</v>
      </c>
      <c r="L173"/>
      <c r="M173" s="104">
        <v>8</v>
      </c>
      <c r="N173"/>
      <c r="P173" s="104">
        <v>0</v>
      </c>
      <c r="Q173"/>
      <c r="R173" s="104">
        <v>8</v>
      </c>
      <c r="S173" s="104">
        <v>0</v>
      </c>
      <c r="T173" s="104">
        <v>0</v>
      </c>
      <c r="U173" s="104">
        <v>1</v>
      </c>
      <c r="V173" s="104">
        <v>3</v>
      </c>
      <c r="W173" s="104">
        <v>0</v>
      </c>
      <c r="X173" s="104">
        <v>3</v>
      </c>
      <c r="Y173" s="104">
        <v>0</v>
      </c>
      <c r="Z173" s="104">
        <v>2</v>
      </c>
      <c r="AA173" s="104">
        <v>0</v>
      </c>
      <c r="AB173" s="104">
        <v>1</v>
      </c>
      <c r="AC173" s="104">
        <v>3</v>
      </c>
      <c r="AD173" s="104">
        <v>2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0</v>
      </c>
      <c r="AL173" s="104">
        <v>0</v>
      </c>
      <c r="AM173" s="104">
        <v>0</v>
      </c>
    </row>
    <row r="174" spans="1:39" ht="18">
      <c r="A174" s="104" t="s">
        <v>2365</v>
      </c>
      <c r="B174" s="104" t="s">
        <v>2366</v>
      </c>
      <c r="C174" s="104" t="s">
        <v>180</v>
      </c>
      <c r="D174" s="104" t="s">
        <v>180</v>
      </c>
      <c r="E174" s="104" t="s">
        <v>345</v>
      </c>
      <c r="F174" s="104" t="s">
        <v>370</v>
      </c>
      <c r="G174" s="109" t="s">
        <v>882</v>
      </c>
      <c r="H174" s="104" t="s">
        <v>2367</v>
      </c>
      <c r="I174" s="105" t="s">
        <v>883</v>
      </c>
      <c r="J174" s="104" t="s">
        <v>2368</v>
      </c>
      <c r="K174" s="104">
        <v>12</v>
      </c>
      <c r="L174"/>
      <c r="M174" s="104">
        <v>12</v>
      </c>
      <c r="N174"/>
      <c r="P174" s="104">
        <v>0</v>
      </c>
      <c r="Q174"/>
      <c r="R174" s="104">
        <v>12</v>
      </c>
      <c r="S174" s="104">
        <v>0</v>
      </c>
      <c r="T174" s="104">
        <v>0</v>
      </c>
      <c r="U174" s="104">
        <v>1</v>
      </c>
      <c r="V174" s="104">
        <v>3</v>
      </c>
      <c r="W174" s="104">
        <v>0</v>
      </c>
      <c r="X174" s="104">
        <v>3</v>
      </c>
      <c r="Y174" s="104">
        <v>0</v>
      </c>
      <c r="Z174" s="104">
        <v>1</v>
      </c>
      <c r="AA174" s="104">
        <v>0</v>
      </c>
      <c r="AB174" s="104">
        <v>4</v>
      </c>
      <c r="AC174" s="104">
        <v>3</v>
      </c>
      <c r="AD174" s="104">
        <v>2</v>
      </c>
      <c r="AE174" s="104">
        <v>2</v>
      </c>
      <c r="AF174" s="104">
        <v>0</v>
      </c>
      <c r="AG174" s="104">
        <v>0</v>
      </c>
      <c r="AH174" s="104">
        <v>0</v>
      </c>
      <c r="AI174" s="104">
        <v>0</v>
      </c>
      <c r="AJ174" s="104">
        <v>0</v>
      </c>
      <c r="AK174" s="104">
        <v>0</v>
      </c>
      <c r="AL174" s="104">
        <v>0</v>
      </c>
      <c r="AM174" s="104">
        <v>0</v>
      </c>
    </row>
    <row r="175" spans="1:39" ht="18">
      <c r="A175" s="104" t="s">
        <v>2365</v>
      </c>
      <c r="B175" s="104" t="s">
        <v>2366</v>
      </c>
      <c r="C175" s="104" t="s">
        <v>180</v>
      </c>
      <c r="D175" s="104" t="s">
        <v>180</v>
      </c>
      <c r="E175" s="104" t="s">
        <v>345</v>
      </c>
      <c r="F175" s="104" t="s">
        <v>347</v>
      </c>
      <c r="G175" s="109" t="s">
        <v>877</v>
      </c>
      <c r="H175" s="104" t="s">
        <v>2367</v>
      </c>
      <c r="I175" s="105" t="s">
        <v>878</v>
      </c>
      <c r="J175" s="104" t="s">
        <v>2368</v>
      </c>
      <c r="K175" s="104">
        <v>8</v>
      </c>
      <c r="L175"/>
      <c r="M175" s="104">
        <v>8</v>
      </c>
      <c r="N175"/>
      <c r="P175" s="104">
        <v>0</v>
      </c>
      <c r="Q175"/>
      <c r="R175" s="104">
        <v>8</v>
      </c>
      <c r="S175" s="104">
        <v>0</v>
      </c>
      <c r="T175" s="104">
        <v>0</v>
      </c>
      <c r="U175" s="104">
        <v>1</v>
      </c>
      <c r="V175" s="104">
        <v>3</v>
      </c>
      <c r="W175" s="104">
        <v>0</v>
      </c>
      <c r="X175" s="104">
        <v>3</v>
      </c>
      <c r="Y175" s="104">
        <v>0</v>
      </c>
      <c r="Z175" s="104">
        <v>1</v>
      </c>
      <c r="AA175" s="104">
        <v>0</v>
      </c>
      <c r="AB175" s="104">
        <v>3</v>
      </c>
      <c r="AC175" s="104">
        <v>0</v>
      </c>
      <c r="AD175" s="104">
        <v>1</v>
      </c>
      <c r="AE175" s="104">
        <v>3</v>
      </c>
      <c r="AF175" s="104">
        <v>0</v>
      </c>
      <c r="AG175" s="104">
        <v>0</v>
      </c>
      <c r="AH175" s="104">
        <v>0</v>
      </c>
      <c r="AI175" s="104">
        <v>0</v>
      </c>
      <c r="AJ175" s="104">
        <v>0</v>
      </c>
      <c r="AK175" s="104">
        <v>0</v>
      </c>
      <c r="AL175" s="104">
        <v>0</v>
      </c>
      <c r="AM175" s="104">
        <v>0</v>
      </c>
    </row>
    <row r="176" spans="1:39">
      <c r="A176" s="104" t="s">
        <v>2365</v>
      </c>
      <c r="B176" s="104" t="s">
        <v>2366</v>
      </c>
      <c r="C176" s="104" t="s">
        <v>180</v>
      </c>
      <c r="D176" s="104" t="s">
        <v>180</v>
      </c>
      <c r="E176" s="104" t="s">
        <v>345</v>
      </c>
      <c r="F176" s="104" t="s">
        <v>345</v>
      </c>
      <c r="G176" s="109" t="s">
        <v>346</v>
      </c>
      <c r="H176" s="104" t="s">
        <v>2367</v>
      </c>
      <c r="I176" s="105" t="s">
        <v>1847</v>
      </c>
      <c r="J176" s="104" t="s">
        <v>2372</v>
      </c>
      <c r="K176" s="104">
        <v>29</v>
      </c>
      <c r="L176"/>
      <c r="M176" s="104">
        <v>29</v>
      </c>
      <c r="N176"/>
      <c r="P176" s="104">
        <v>0</v>
      </c>
      <c r="Q176"/>
      <c r="R176" s="104">
        <v>29</v>
      </c>
      <c r="S176" s="104">
        <v>0</v>
      </c>
      <c r="T176" s="104">
        <v>0</v>
      </c>
      <c r="U176" s="104">
        <v>3</v>
      </c>
      <c r="V176" s="104">
        <v>3</v>
      </c>
      <c r="W176" s="104">
        <v>0</v>
      </c>
      <c r="X176" s="104">
        <v>3</v>
      </c>
      <c r="Y176" s="104">
        <v>0</v>
      </c>
      <c r="Z176" s="104">
        <v>0</v>
      </c>
      <c r="AA176" s="104">
        <v>0</v>
      </c>
      <c r="AB176" s="104">
        <v>0</v>
      </c>
      <c r="AC176" s="104">
        <v>0</v>
      </c>
      <c r="AD176" s="104">
        <v>0</v>
      </c>
      <c r="AE176" s="104">
        <v>0</v>
      </c>
      <c r="AF176" s="104">
        <v>3</v>
      </c>
      <c r="AG176" s="104">
        <v>4</v>
      </c>
      <c r="AH176" s="104">
        <v>6</v>
      </c>
      <c r="AI176" s="104">
        <v>7</v>
      </c>
      <c r="AJ176" s="104">
        <v>2</v>
      </c>
      <c r="AK176" s="104">
        <v>7</v>
      </c>
      <c r="AL176" s="104">
        <v>0</v>
      </c>
      <c r="AM176" s="104">
        <v>0</v>
      </c>
    </row>
    <row r="177" spans="1:39">
      <c r="A177" s="104" t="s">
        <v>2365</v>
      </c>
      <c r="B177" s="104" t="s">
        <v>2366</v>
      </c>
      <c r="C177" s="104" t="s">
        <v>180</v>
      </c>
      <c r="D177" s="104" t="s">
        <v>180</v>
      </c>
      <c r="E177" s="104" t="s">
        <v>345</v>
      </c>
      <c r="F177" s="104" t="s">
        <v>347</v>
      </c>
      <c r="G177" s="109" t="s">
        <v>348</v>
      </c>
      <c r="H177" s="104" t="s">
        <v>2367</v>
      </c>
      <c r="I177" s="105" t="s">
        <v>1848</v>
      </c>
      <c r="J177" s="104" t="s">
        <v>2372</v>
      </c>
      <c r="K177" s="104">
        <v>8</v>
      </c>
      <c r="L177"/>
      <c r="M177" s="104">
        <v>8</v>
      </c>
      <c r="N177"/>
      <c r="P177" s="104">
        <v>0</v>
      </c>
      <c r="Q177"/>
      <c r="R177" s="104">
        <v>8</v>
      </c>
      <c r="S177" s="104">
        <v>0</v>
      </c>
      <c r="T177" s="104">
        <v>0</v>
      </c>
      <c r="U177" s="104">
        <v>3</v>
      </c>
      <c r="V177" s="104">
        <v>3</v>
      </c>
      <c r="W177" s="104">
        <v>0</v>
      </c>
      <c r="X177" s="104">
        <v>2</v>
      </c>
      <c r="Y177" s="104">
        <v>0</v>
      </c>
      <c r="Z177" s="104">
        <v>0</v>
      </c>
      <c r="AA177" s="104">
        <v>0</v>
      </c>
      <c r="AB177" s="104">
        <v>0</v>
      </c>
      <c r="AC177" s="104">
        <v>0</v>
      </c>
      <c r="AD177" s="104">
        <v>0</v>
      </c>
      <c r="AE177" s="104">
        <v>0</v>
      </c>
      <c r="AF177" s="104">
        <v>1</v>
      </c>
      <c r="AG177" s="104">
        <v>0</v>
      </c>
      <c r="AH177" s="104">
        <v>4</v>
      </c>
      <c r="AI177" s="104">
        <v>1</v>
      </c>
      <c r="AJ177" s="104">
        <v>2</v>
      </c>
      <c r="AK177" s="104">
        <v>0</v>
      </c>
      <c r="AL177" s="104">
        <v>0</v>
      </c>
      <c r="AM177" s="104">
        <v>0</v>
      </c>
    </row>
    <row r="178" spans="1:39" ht="18">
      <c r="A178" s="104" t="s">
        <v>2365</v>
      </c>
      <c r="B178" s="104" t="s">
        <v>2366</v>
      </c>
      <c r="C178" s="104" t="s">
        <v>180</v>
      </c>
      <c r="D178" s="104" t="s">
        <v>180</v>
      </c>
      <c r="E178" s="104" t="s">
        <v>345</v>
      </c>
      <c r="F178" s="104" t="s">
        <v>2374</v>
      </c>
      <c r="G178" s="109" t="s">
        <v>350</v>
      </c>
      <c r="H178" s="104" t="s">
        <v>2367</v>
      </c>
      <c r="I178" s="105" t="s">
        <v>1849</v>
      </c>
      <c r="J178" s="104" t="s">
        <v>2372</v>
      </c>
      <c r="K178" s="104">
        <v>10</v>
      </c>
      <c r="L178"/>
      <c r="M178" s="104">
        <v>10</v>
      </c>
      <c r="N178"/>
      <c r="P178" s="104">
        <v>0</v>
      </c>
      <c r="Q178"/>
      <c r="R178" s="104">
        <v>10</v>
      </c>
      <c r="S178" s="104">
        <v>0</v>
      </c>
      <c r="T178" s="104">
        <v>0</v>
      </c>
      <c r="U178" s="104">
        <v>3</v>
      </c>
      <c r="V178" s="104">
        <v>3</v>
      </c>
      <c r="W178" s="104">
        <v>0</v>
      </c>
      <c r="X178" s="104">
        <v>3</v>
      </c>
      <c r="Y178" s="104">
        <v>0</v>
      </c>
      <c r="Z178" s="104">
        <v>0</v>
      </c>
      <c r="AA178" s="104">
        <v>0</v>
      </c>
      <c r="AB178" s="104">
        <v>0</v>
      </c>
      <c r="AC178" s="104">
        <v>0</v>
      </c>
      <c r="AD178" s="104">
        <v>0</v>
      </c>
      <c r="AE178" s="104">
        <v>0</v>
      </c>
      <c r="AF178" s="104">
        <v>2</v>
      </c>
      <c r="AG178" s="104">
        <v>3</v>
      </c>
      <c r="AH178" s="104">
        <v>1</v>
      </c>
      <c r="AI178" s="104">
        <v>1</v>
      </c>
      <c r="AJ178" s="104">
        <v>1</v>
      </c>
      <c r="AK178" s="104">
        <v>2</v>
      </c>
      <c r="AL178" s="104">
        <v>0</v>
      </c>
      <c r="AM178" s="104">
        <v>0</v>
      </c>
    </row>
    <row r="179" spans="1:39" ht="18">
      <c r="A179" s="104" t="s">
        <v>2365</v>
      </c>
      <c r="B179" s="104" t="s">
        <v>2366</v>
      </c>
      <c r="C179" s="104" t="s">
        <v>180</v>
      </c>
      <c r="D179" s="104" t="s">
        <v>180</v>
      </c>
      <c r="E179" s="104" t="s">
        <v>345</v>
      </c>
      <c r="F179" s="104" t="s">
        <v>857</v>
      </c>
      <c r="G179" s="109" t="s">
        <v>858</v>
      </c>
      <c r="H179" s="104" t="s">
        <v>2367</v>
      </c>
      <c r="I179" s="105" t="s">
        <v>857</v>
      </c>
      <c r="J179" s="104" t="s">
        <v>2368</v>
      </c>
      <c r="K179" s="104">
        <v>6</v>
      </c>
      <c r="L179"/>
      <c r="M179" s="104">
        <v>6</v>
      </c>
      <c r="N179"/>
      <c r="P179" s="104">
        <v>0</v>
      </c>
      <c r="Q179"/>
      <c r="R179" s="104">
        <v>6</v>
      </c>
      <c r="S179" s="104">
        <v>0</v>
      </c>
      <c r="T179" s="104">
        <v>0</v>
      </c>
      <c r="U179" s="104">
        <v>2</v>
      </c>
      <c r="V179" s="104">
        <v>2</v>
      </c>
      <c r="W179" s="104">
        <v>0</v>
      </c>
      <c r="X179" s="104">
        <v>2</v>
      </c>
      <c r="Y179" s="104">
        <v>0</v>
      </c>
      <c r="Z179" s="104">
        <v>0</v>
      </c>
      <c r="AA179" s="104">
        <v>0</v>
      </c>
      <c r="AB179" s="104">
        <v>0</v>
      </c>
      <c r="AC179" s="104">
        <v>0</v>
      </c>
      <c r="AD179" s="104">
        <v>0</v>
      </c>
      <c r="AE179" s="104">
        <v>0</v>
      </c>
      <c r="AF179" s="104">
        <v>5</v>
      </c>
      <c r="AG179" s="104">
        <v>1</v>
      </c>
      <c r="AH179" s="104">
        <v>0</v>
      </c>
      <c r="AI179" s="104">
        <v>0</v>
      </c>
      <c r="AJ179" s="104">
        <v>0</v>
      </c>
      <c r="AK179" s="104">
        <v>0</v>
      </c>
      <c r="AL179" s="104">
        <v>0</v>
      </c>
      <c r="AM179" s="104">
        <v>0</v>
      </c>
    </row>
    <row r="180" spans="1:39" ht="18">
      <c r="A180" s="104" t="s">
        <v>2365</v>
      </c>
      <c r="B180" s="104" t="s">
        <v>2366</v>
      </c>
      <c r="C180" s="104" t="s">
        <v>180</v>
      </c>
      <c r="D180" s="104" t="s">
        <v>180</v>
      </c>
      <c r="E180" s="104" t="s">
        <v>345</v>
      </c>
      <c r="F180" s="104" t="s">
        <v>863</v>
      </c>
      <c r="G180" s="109" t="s">
        <v>864</v>
      </c>
      <c r="H180" s="104" t="s">
        <v>2367</v>
      </c>
      <c r="I180" s="105" t="s">
        <v>863</v>
      </c>
      <c r="J180" s="104" t="s">
        <v>2368</v>
      </c>
      <c r="K180" s="104">
        <v>12</v>
      </c>
      <c r="L180"/>
      <c r="M180" s="104">
        <v>12</v>
      </c>
      <c r="N180"/>
      <c r="P180" s="104">
        <v>0</v>
      </c>
      <c r="Q180"/>
      <c r="R180" s="104">
        <v>12</v>
      </c>
      <c r="S180" s="104">
        <v>0</v>
      </c>
      <c r="T180" s="104">
        <v>0</v>
      </c>
      <c r="U180" s="104">
        <v>1</v>
      </c>
      <c r="V180" s="104">
        <v>3</v>
      </c>
      <c r="W180" s="104">
        <v>0</v>
      </c>
      <c r="X180" s="104">
        <v>3</v>
      </c>
      <c r="Y180" s="104">
        <v>0</v>
      </c>
      <c r="Z180" s="104">
        <v>2</v>
      </c>
      <c r="AA180" s="104">
        <v>1</v>
      </c>
      <c r="AB180" s="104">
        <v>3</v>
      </c>
      <c r="AC180" s="104">
        <v>3</v>
      </c>
      <c r="AD180" s="104">
        <v>3</v>
      </c>
      <c r="AE180" s="104">
        <v>0</v>
      </c>
      <c r="AF180" s="104">
        <v>0</v>
      </c>
      <c r="AG180" s="104">
        <v>0</v>
      </c>
      <c r="AH180" s="104">
        <v>0</v>
      </c>
      <c r="AI180" s="104">
        <v>0</v>
      </c>
      <c r="AJ180" s="104">
        <v>0</v>
      </c>
      <c r="AK180" s="104">
        <v>0</v>
      </c>
      <c r="AL180" s="104">
        <v>0</v>
      </c>
      <c r="AM180" s="104">
        <v>0</v>
      </c>
    </row>
    <row r="181" spans="1:39" ht="18">
      <c r="A181" s="104" t="s">
        <v>2365</v>
      </c>
      <c r="B181" s="104" t="s">
        <v>2366</v>
      </c>
      <c r="C181" s="104" t="s">
        <v>180</v>
      </c>
      <c r="D181" s="104" t="s">
        <v>180</v>
      </c>
      <c r="E181" s="104" t="s">
        <v>345</v>
      </c>
      <c r="F181" s="104" t="s">
        <v>872</v>
      </c>
      <c r="G181" s="109" t="s">
        <v>873</v>
      </c>
      <c r="H181" s="104" t="s">
        <v>2367</v>
      </c>
      <c r="I181" s="105" t="s">
        <v>872</v>
      </c>
      <c r="J181" s="104" t="s">
        <v>2368</v>
      </c>
      <c r="K181" s="104">
        <v>11</v>
      </c>
      <c r="L181"/>
      <c r="M181" s="104">
        <v>11</v>
      </c>
      <c r="N181"/>
      <c r="P181" s="104">
        <v>0</v>
      </c>
      <c r="Q181"/>
      <c r="R181" s="104">
        <v>11</v>
      </c>
      <c r="S181" s="104">
        <v>0</v>
      </c>
      <c r="T181" s="104">
        <v>0</v>
      </c>
      <c r="U181" s="104">
        <v>1</v>
      </c>
      <c r="V181" s="104">
        <v>3</v>
      </c>
      <c r="W181" s="104">
        <v>0</v>
      </c>
      <c r="X181" s="104">
        <v>3</v>
      </c>
      <c r="Y181" s="104">
        <v>0</v>
      </c>
      <c r="Z181" s="104">
        <v>2</v>
      </c>
      <c r="AA181" s="104">
        <v>0</v>
      </c>
      <c r="AB181" s="104">
        <v>1</v>
      </c>
      <c r="AC181" s="104">
        <v>0</v>
      </c>
      <c r="AD181" s="104">
        <v>4</v>
      </c>
      <c r="AE181" s="104">
        <v>4</v>
      </c>
      <c r="AF181" s="104">
        <v>0</v>
      </c>
      <c r="AG181" s="104">
        <v>0</v>
      </c>
      <c r="AH181" s="104">
        <v>0</v>
      </c>
      <c r="AI181" s="104">
        <v>0</v>
      </c>
      <c r="AJ181" s="104">
        <v>0</v>
      </c>
      <c r="AK181" s="104">
        <v>0</v>
      </c>
      <c r="AL181" s="104">
        <v>0</v>
      </c>
      <c r="AM181" s="104">
        <v>0</v>
      </c>
    </row>
    <row r="182" spans="1:39" ht="18">
      <c r="A182" s="104" t="s">
        <v>2365</v>
      </c>
      <c r="B182" s="104" t="s">
        <v>2366</v>
      </c>
      <c r="C182" s="104" t="s">
        <v>180</v>
      </c>
      <c r="D182" s="104" t="s">
        <v>180</v>
      </c>
      <c r="E182" s="104" t="s">
        <v>345</v>
      </c>
      <c r="F182" s="104" t="s">
        <v>853</v>
      </c>
      <c r="G182" s="109" t="s">
        <v>854</v>
      </c>
      <c r="H182" s="104" t="s">
        <v>2367</v>
      </c>
      <c r="I182" s="105" t="s">
        <v>855</v>
      </c>
      <c r="J182" s="104" t="s">
        <v>2368</v>
      </c>
      <c r="K182" s="104">
        <v>9</v>
      </c>
      <c r="L182"/>
      <c r="M182" s="104">
        <v>9</v>
      </c>
      <c r="N182"/>
      <c r="P182" s="104">
        <v>0</v>
      </c>
      <c r="Q182"/>
      <c r="R182" s="104">
        <v>9</v>
      </c>
      <c r="S182" s="104">
        <v>0</v>
      </c>
      <c r="T182" s="104">
        <v>0</v>
      </c>
      <c r="U182" s="104">
        <v>1</v>
      </c>
      <c r="V182" s="104">
        <v>3</v>
      </c>
      <c r="W182" s="104">
        <v>0</v>
      </c>
      <c r="X182" s="104">
        <v>3</v>
      </c>
      <c r="Y182" s="104">
        <v>0</v>
      </c>
      <c r="Z182" s="104">
        <v>1</v>
      </c>
      <c r="AA182" s="104">
        <v>1</v>
      </c>
      <c r="AB182" s="104">
        <v>1</v>
      </c>
      <c r="AC182" s="104">
        <v>0</v>
      </c>
      <c r="AD182" s="104">
        <v>2</v>
      </c>
      <c r="AE182" s="104">
        <v>4</v>
      </c>
      <c r="AF182" s="104">
        <v>0</v>
      </c>
      <c r="AG182" s="104">
        <v>0</v>
      </c>
      <c r="AH182" s="104">
        <v>0</v>
      </c>
      <c r="AI182" s="104">
        <v>0</v>
      </c>
      <c r="AJ182" s="104">
        <v>0</v>
      </c>
      <c r="AK182" s="104">
        <v>0</v>
      </c>
      <c r="AL182" s="104">
        <v>0</v>
      </c>
      <c r="AM182" s="104">
        <v>0</v>
      </c>
    </row>
    <row r="183" spans="1:39" ht="18">
      <c r="A183" s="104" t="s">
        <v>2365</v>
      </c>
      <c r="B183" s="104" t="s">
        <v>2366</v>
      </c>
      <c r="C183" s="104" t="s">
        <v>180</v>
      </c>
      <c r="D183" s="104" t="s">
        <v>180</v>
      </c>
      <c r="E183" s="104" t="s">
        <v>345</v>
      </c>
      <c r="F183" s="104" t="s">
        <v>887</v>
      </c>
      <c r="G183" s="109" t="s">
        <v>888</v>
      </c>
      <c r="H183" s="104" t="s">
        <v>2367</v>
      </c>
      <c r="I183" s="105" t="s">
        <v>887</v>
      </c>
      <c r="J183" s="104" t="s">
        <v>2368</v>
      </c>
      <c r="K183" s="104">
        <v>6</v>
      </c>
      <c r="L183"/>
      <c r="M183" s="104">
        <v>6</v>
      </c>
      <c r="N183"/>
      <c r="P183" s="104">
        <v>0</v>
      </c>
      <c r="Q183"/>
      <c r="R183" s="104">
        <v>6</v>
      </c>
      <c r="S183" s="104">
        <v>0</v>
      </c>
      <c r="T183" s="104">
        <v>0</v>
      </c>
      <c r="U183" s="104">
        <v>1</v>
      </c>
      <c r="V183" s="104">
        <v>3</v>
      </c>
      <c r="W183" s="104">
        <v>0</v>
      </c>
      <c r="X183" s="104">
        <v>3</v>
      </c>
      <c r="Y183" s="104">
        <v>0</v>
      </c>
      <c r="Z183" s="104">
        <v>0</v>
      </c>
      <c r="AA183" s="104">
        <v>1</v>
      </c>
      <c r="AB183" s="104">
        <v>2</v>
      </c>
      <c r="AC183" s="104">
        <v>1</v>
      </c>
      <c r="AD183" s="104">
        <v>1</v>
      </c>
      <c r="AE183" s="104">
        <v>1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0</v>
      </c>
      <c r="AL183" s="104">
        <v>0</v>
      </c>
      <c r="AM183" s="104">
        <v>0</v>
      </c>
    </row>
    <row r="184" spans="1:39" ht="18">
      <c r="A184" s="104" t="s">
        <v>2365</v>
      </c>
      <c r="B184" s="104" t="s">
        <v>2366</v>
      </c>
      <c r="C184" s="104" t="s">
        <v>180</v>
      </c>
      <c r="D184" s="104" t="s">
        <v>180</v>
      </c>
      <c r="E184" s="104" t="s">
        <v>345</v>
      </c>
      <c r="F184" s="104" t="s">
        <v>358</v>
      </c>
      <c r="G184" s="109" t="s">
        <v>856</v>
      </c>
      <c r="H184" s="104" t="s">
        <v>2367</v>
      </c>
      <c r="I184" s="105" t="s">
        <v>358</v>
      </c>
      <c r="J184" s="104" t="s">
        <v>2368</v>
      </c>
      <c r="K184" s="104">
        <v>9</v>
      </c>
      <c r="L184"/>
      <c r="M184" s="104">
        <v>9</v>
      </c>
      <c r="N184"/>
      <c r="P184" s="104">
        <v>0</v>
      </c>
      <c r="Q184"/>
      <c r="R184" s="104">
        <v>9</v>
      </c>
      <c r="S184" s="104">
        <v>0</v>
      </c>
      <c r="T184" s="104">
        <v>0</v>
      </c>
      <c r="U184" s="104">
        <v>1</v>
      </c>
      <c r="V184" s="104">
        <v>2</v>
      </c>
      <c r="W184" s="104">
        <v>0</v>
      </c>
      <c r="X184" s="104">
        <v>2</v>
      </c>
      <c r="Y184" s="104">
        <v>0</v>
      </c>
      <c r="Z184" s="104">
        <v>0</v>
      </c>
      <c r="AA184" s="104">
        <v>0</v>
      </c>
      <c r="AB184" s="104">
        <v>1</v>
      </c>
      <c r="AC184" s="104">
        <v>2</v>
      </c>
      <c r="AD184" s="104">
        <v>2</v>
      </c>
      <c r="AE184" s="104">
        <v>4</v>
      </c>
      <c r="AF184" s="104">
        <v>0</v>
      </c>
      <c r="AG184" s="104">
        <v>0</v>
      </c>
      <c r="AH184" s="104">
        <v>0</v>
      </c>
      <c r="AI184" s="104">
        <v>0</v>
      </c>
      <c r="AJ184" s="104">
        <v>0</v>
      </c>
      <c r="AK184" s="104">
        <v>0</v>
      </c>
      <c r="AL184" s="104">
        <v>0</v>
      </c>
      <c r="AM184" s="104">
        <v>0</v>
      </c>
    </row>
    <row r="185" spans="1:39" ht="18">
      <c r="A185" s="104" t="s">
        <v>2365</v>
      </c>
      <c r="B185" s="104" t="s">
        <v>2366</v>
      </c>
      <c r="C185" s="104" t="s">
        <v>180</v>
      </c>
      <c r="D185" s="104" t="s">
        <v>180</v>
      </c>
      <c r="E185" s="104" t="s">
        <v>381</v>
      </c>
      <c r="F185" s="104" t="s">
        <v>934</v>
      </c>
      <c r="G185" s="109" t="s">
        <v>935</v>
      </c>
      <c r="H185" s="104" t="s">
        <v>2367</v>
      </c>
      <c r="I185" s="105" t="s">
        <v>936</v>
      </c>
      <c r="J185" s="104" t="s">
        <v>2368</v>
      </c>
      <c r="K185" s="104">
        <v>2</v>
      </c>
      <c r="L185"/>
      <c r="M185" s="104">
        <v>2</v>
      </c>
      <c r="N185"/>
      <c r="P185" s="104">
        <v>0</v>
      </c>
      <c r="Q185"/>
      <c r="R185" s="104">
        <v>2</v>
      </c>
      <c r="S185" s="104">
        <v>0</v>
      </c>
      <c r="T185" s="104">
        <v>0</v>
      </c>
      <c r="U185" s="104">
        <v>3</v>
      </c>
      <c r="V185" s="104">
        <v>3</v>
      </c>
      <c r="W185" s="104">
        <v>0</v>
      </c>
      <c r="X185" s="104">
        <v>2</v>
      </c>
      <c r="Y185" s="104">
        <v>0</v>
      </c>
      <c r="Z185" s="104">
        <v>0</v>
      </c>
      <c r="AA185" s="104">
        <v>0</v>
      </c>
      <c r="AB185" s="104">
        <v>0</v>
      </c>
      <c r="AC185" s="104">
        <v>0</v>
      </c>
      <c r="AD185" s="104">
        <v>0</v>
      </c>
      <c r="AE185" s="104">
        <v>0</v>
      </c>
      <c r="AF185" s="104">
        <v>0</v>
      </c>
      <c r="AG185" s="104">
        <v>0</v>
      </c>
      <c r="AH185" s="104">
        <v>0</v>
      </c>
      <c r="AI185" s="104">
        <v>1</v>
      </c>
      <c r="AJ185" s="104">
        <v>0</v>
      </c>
      <c r="AK185" s="104">
        <v>1</v>
      </c>
      <c r="AL185" s="104">
        <v>0</v>
      </c>
      <c r="AM185" s="104">
        <v>0</v>
      </c>
    </row>
    <row r="186" spans="1:39" ht="18">
      <c r="A186" s="104" t="s">
        <v>2365</v>
      </c>
      <c r="B186" s="104" t="s">
        <v>2366</v>
      </c>
      <c r="C186" s="104" t="s">
        <v>180</v>
      </c>
      <c r="D186" s="104" t="s">
        <v>180</v>
      </c>
      <c r="E186" s="104" t="s">
        <v>381</v>
      </c>
      <c r="F186" s="104" t="s">
        <v>392</v>
      </c>
      <c r="G186" s="109" t="s">
        <v>924</v>
      </c>
      <c r="H186" s="104" t="s">
        <v>2367</v>
      </c>
      <c r="I186" s="105" t="s">
        <v>392</v>
      </c>
      <c r="J186" s="104" t="s">
        <v>2368</v>
      </c>
      <c r="K186" s="104">
        <v>6</v>
      </c>
      <c r="L186"/>
      <c r="M186" s="104">
        <v>6</v>
      </c>
      <c r="N186"/>
      <c r="P186" s="104">
        <v>0</v>
      </c>
      <c r="Q186"/>
      <c r="R186" s="104">
        <v>6</v>
      </c>
      <c r="S186" s="104">
        <v>0</v>
      </c>
      <c r="T186" s="104">
        <v>0</v>
      </c>
      <c r="U186" s="104">
        <v>1</v>
      </c>
      <c r="V186" s="104">
        <v>3</v>
      </c>
      <c r="W186" s="104">
        <v>0</v>
      </c>
      <c r="X186" s="104">
        <v>3</v>
      </c>
      <c r="Y186" s="104">
        <v>0</v>
      </c>
      <c r="Z186" s="104">
        <v>0</v>
      </c>
      <c r="AA186" s="104">
        <v>1</v>
      </c>
      <c r="AB186" s="104">
        <v>0</v>
      </c>
      <c r="AC186" s="104">
        <v>1</v>
      </c>
      <c r="AD186" s="104">
        <v>2</v>
      </c>
      <c r="AE186" s="104">
        <v>2</v>
      </c>
      <c r="AF186" s="104">
        <v>0</v>
      </c>
      <c r="AG186" s="104">
        <v>0</v>
      </c>
      <c r="AH186" s="104">
        <v>0</v>
      </c>
      <c r="AI186" s="104">
        <v>0</v>
      </c>
      <c r="AJ186" s="104">
        <v>0</v>
      </c>
      <c r="AK186" s="104">
        <v>0</v>
      </c>
      <c r="AL186" s="104">
        <v>0</v>
      </c>
      <c r="AM186" s="104">
        <v>0</v>
      </c>
    </row>
    <row r="187" spans="1:39" ht="18">
      <c r="A187" s="104" t="s">
        <v>2365</v>
      </c>
      <c r="B187" s="104" t="s">
        <v>2366</v>
      </c>
      <c r="C187" s="104" t="s">
        <v>180</v>
      </c>
      <c r="D187" s="104" t="s">
        <v>180</v>
      </c>
      <c r="E187" s="104" t="s">
        <v>381</v>
      </c>
      <c r="F187" s="104" t="s">
        <v>896</v>
      </c>
      <c r="G187" s="109" t="s">
        <v>897</v>
      </c>
      <c r="H187" s="104" t="s">
        <v>2367</v>
      </c>
      <c r="I187" s="105" t="s">
        <v>896</v>
      </c>
      <c r="J187" s="104" t="s">
        <v>2368</v>
      </c>
      <c r="K187" s="104">
        <v>8</v>
      </c>
      <c r="L187"/>
      <c r="M187" s="104">
        <v>8</v>
      </c>
      <c r="N187"/>
      <c r="P187" s="104">
        <v>0</v>
      </c>
      <c r="Q187"/>
      <c r="R187" s="104">
        <v>8</v>
      </c>
      <c r="S187" s="104">
        <v>0</v>
      </c>
      <c r="T187" s="104">
        <v>0</v>
      </c>
      <c r="U187" s="104">
        <v>1</v>
      </c>
      <c r="V187" s="104">
        <v>3</v>
      </c>
      <c r="W187" s="104">
        <v>0</v>
      </c>
      <c r="X187" s="104">
        <v>3</v>
      </c>
      <c r="Y187" s="104">
        <v>0</v>
      </c>
      <c r="Z187" s="104">
        <v>1</v>
      </c>
      <c r="AA187" s="104">
        <v>0</v>
      </c>
      <c r="AB187" s="104">
        <v>0</v>
      </c>
      <c r="AC187" s="104">
        <v>4</v>
      </c>
      <c r="AD187" s="104">
        <v>1</v>
      </c>
      <c r="AE187" s="104">
        <v>2</v>
      </c>
      <c r="AF187" s="104">
        <v>0</v>
      </c>
      <c r="AG187" s="104">
        <v>0</v>
      </c>
      <c r="AH187" s="104">
        <v>0</v>
      </c>
      <c r="AI187" s="104">
        <v>0</v>
      </c>
      <c r="AJ187" s="104">
        <v>0</v>
      </c>
      <c r="AK187" s="104">
        <v>0</v>
      </c>
      <c r="AL187" s="104">
        <v>0</v>
      </c>
      <c r="AM187" s="104">
        <v>0</v>
      </c>
    </row>
    <row r="188" spans="1:39" ht="18">
      <c r="A188" s="104" t="s">
        <v>2365</v>
      </c>
      <c r="B188" s="104" t="s">
        <v>2366</v>
      </c>
      <c r="C188" s="104" t="s">
        <v>180</v>
      </c>
      <c r="D188" s="104" t="s">
        <v>180</v>
      </c>
      <c r="E188" s="104" t="s">
        <v>381</v>
      </c>
      <c r="F188" s="104" t="s">
        <v>381</v>
      </c>
      <c r="G188" s="109" t="s">
        <v>920</v>
      </c>
      <c r="H188" s="104" t="s">
        <v>2367</v>
      </c>
      <c r="I188" s="105" t="s">
        <v>921</v>
      </c>
      <c r="J188" s="104" t="s">
        <v>2368</v>
      </c>
      <c r="K188" s="104">
        <v>12</v>
      </c>
      <c r="L188"/>
      <c r="M188" s="104">
        <v>9</v>
      </c>
      <c r="N188"/>
      <c r="P188" s="104">
        <v>3</v>
      </c>
      <c r="Q188"/>
      <c r="R188" s="104">
        <v>12</v>
      </c>
      <c r="S188" s="104">
        <v>0</v>
      </c>
      <c r="T188" s="104">
        <v>0</v>
      </c>
      <c r="U188" s="104">
        <v>1</v>
      </c>
      <c r="V188" s="104">
        <v>3</v>
      </c>
      <c r="W188" s="104">
        <v>0</v>
      </c>
      <c r="X188" s="104">
        <v>3</v>
      </c>
      <c r="Y188" s="104">
        <v>0</v>
      </c>
      <c r="Z188" s="104">
        <v>0</v>
      </c>
      <c r="AA188" s="104">
        <v>1</v>
      </c>
      <c r="AB188" s="104">
        <v>4</v>
      </c>
      <c r="AC188" s="104">
        <v>4</v>
      </c>
      <c r="AD188" s="104">
        <v>2</v>
      </c>
      <c r="AE188" s="104">
        <v>1</v>
      </c>
      <c r="AF188" s="104">
        <v>0</v>
      </c>
      <c r="AG188" s="104">
        <v>0</v>
      </c>
      <c r="AH188" s="104">
        <v>0</v>
      </c>
      <c r="AI188" s="104">
        <v>0</v>
      </c>
      <c r="AJ188" s="104">
        <v>0</v>
      </c>
      <c r="AK188" s="104">
        <v>0</v>
      </c>
      <c r="AL188" s="104">
        <v>0</v>
      </c>
      <c r="AM188" s="104">
        <v>0</v>
      </c>
    </row>
    <row r="189" spans="1:39" ht="18">
      <c r="A189" s="104" t="s">
        <v>2365</v>
      </c>
      <c r="B189" s="104" t="s">
        <v>2366</v>
      </c>
      <c r="C189" s="104" t="s">
        <v>180</v>
      </c>
      <c r="D189" s="104" t="s">
        <v>180</v>
      </c>
      <c r="E189" s="104" t="s">
        <v>381</v>
      </c>
      <c r="F189" s="104" t="s">
        <v>914</v>
      </c>
      <c r="G189" s="109" t="s">
        <v>915</v>
      </c>
      <c r="H189" s="104" t="s">
        <v>2367</v>
      </c>
      <c r="I189" s="105" t="s">
        <v>916</v>
      </c>
      <c r="J189" s="104" t="s">
        <v>2368</v>
      </c>
      <c r="K189" s="104">
        <v>4</v>
      </c>
      <c r="L189"/>
      <c r="M189" s="104">
        <v>4</v>
      </c>
      <c r="N189"/>
      <c r="P189" s="104">
        <v>0</v>
      </c>
      <c r="Q189"/>
      <c r="R189" s="104">
        <v>4</v>
      </c>
      <c r="S189" s="104">
        <v>0</v>
      </c>
      <c r="T189" s="104">
        <v>0</v>
      </c>
      <c r="U189" s="104">
        <v>1</v>
      </c>
      <c r="V189" s="104">
        <v>2</v>
      </c>
      <c r="W189" s="104">
        <v>0</v>
      </c>
      <c r="X189" s="104">
        <v>2</v>
      </c>
      <c r="Y189" s="104">
        <v>0</v>
      </c>
      <c r="Z189" s="104">
        <v>0</v>
      </c>
      <c r="AA189" s="104">
        <v>1</v>
      </c>
      <c r="AB189" s="104">
        <v>0</v>
      </c>
      <c r="AC189" s="104">
        <v>0</v>
      </c>
      <c r="AD189" s="104">
        <v>1</v>
      </c>
      <c r="AE189" s="104">
        <v>2</v>
      </c>
      <c r="AF189" s="104">
        <v>0</v>
      </c>
      <c r="AG189" s="104">
        <v>0</v>
      </c>
      <c r="AH189" s="104">
        <v>0</v>
      </c>
      <c r="AI189" s="104">
        <v>0</v>
      </c>
      <c r="AJ189" s="104">
        <v>0</v>
      </c>
      <c r="AK189" s="104">
        <v>0</v>
      </c>
      <c r="AL189" s="104">
        <v>0</v>
      </c>
      <c r="AM189" s="104">
        <v>0</v>
      </c>
    </row>
    <row r="190" spans="1:39" ht="18">
      <c r="A190" s="104" t="s">
        <v>2365</v>
      </c>
      <c r="B190" s="104" t="s">
        <v>2366</v>
      </c>
      <c r="C190" s="104" t="s">
        <v>180</v>
      </c>
      <c r="D190" s="104" t="s">
        <v>180</v>
      </c>
      <c r="E190" s="104" t="s">
        <v>381</v>
      </c>
      <c r="F190" s="104" t="s">
        <v>395</v>
      </c>
      <c r="G190" s="109" t="s">
        <v>917</v>
      </c>
      <c r="H190" s="104" t="s">
        <v>2367</v>
      </c>
      <c r="I190" s="105" t="s">
        <v>395</v>
      </c>
      <c r="J190" s="104" t="s">
        <v>2368</v>
      </c>
      <c r="K190" s="104">
        <v>4</v>
      </c>
      <c r="L190"/>
      <c r="M190" s="104">
        <v>4</v>
      </c>
      <c r="N190"/>
      <c r="P190" s="104">
        <v>0</v>
      </c>
      <c r="Q190"/>
      <c r="R190" s="104">
        <v>4</v>
      </c>
      <c r="S190" s="104">
        <v>0</v>
      </c>
      <c r="T190" s="104">
        <v>0</v>
      </c>
      <c r="U190" s="104">
        <v>1</v>
      </c>
      <c r="V190" s="104">
        <v>2</v>
      </c>
      <c r="W190" s="104">
        <v>0</v>
      </c>
      <c r="X190" s="104">
        <v>1</v>
      </c>
      <c r="Y190" s="104">
        <v>0</v>
      </c>
      <c r="Z190" s="104">
        <v>1</v>
      </c>
      <c r="AA190" s="104">
        <v>0</v>
      </c>
      <c r="AB190" s="104">
        <v>2</v>
      </c>
      <c r="AC190" s="104">
        <v>0</v>
      </c>
      <c r="AD190" s="104">
        <v>0</v>
      </c>
      <c r="AE190" s="104">
        <v>1</v>
      </c>
      <c r="AF190" s="104">
        <v>0</v>
      </c>
      <c r="AG190" s="104">
        <v>0</v>
      </c>
      <c r="AH190" s="104">
        <v>0</v>
      </c>
      <c r="AI190" s="104">
        <v>0</v>
      </c>
      <c r="AJ190" s="104">
        <v>0</v>
      </c>
      <c r="AK190" s="104">
        <v>0</v>
      </c>
      <c r="AL190" s="104">
        <v>0</v>
      </c>
      <c r="AM190" s="104">
        <v>0</v>
      </c>
    </row>
    <row r="191" spans="1:39" ht="18">
      <c r="A191" s="104" t="s">
        <v>2365</v>
      </c>
      <c r="B191" s="104" t="s">
        <v>2366</v>
      </c>
      <c r="C191" s="104" t="s">
        <v>180</v>
      </c>
      <c r="D191" s="104" t="s">
        <v>180</v>
      </c>
      <c r="E191" s="104" t="s">
        <v>381</v>
      </c>
      <c r="F191" s="104" t="s">
        <v>404</v>
      </c>
      <c r="G191" s="109" t="s">
        <v>922</v>
      </c>
      <c r="H191" s="104" t="s">
        <v>2367</v>
      </c>
      <c r="I191" s="105" t="s">
        <v>923</v>
      </c>
      <c r="J191" s="104" t="s">
        <v>2368</v>
      </c>
      <c r="K191" s="104">
        <v>5</v>
      </c>
      <c r="L191"/>
      <c r="M191" s="104">
        <v>5</v>
      </c>
      <c r="N191"/>
      <c r="P191" s="104">
        <v>0</v>
      </c>
      <c r="Q191"/>
      <c r="R191" s="104">
        <v>5</v>
      </c>
      <c r="S191" s="104">
        <v>0</v>
      </c>
      <c r="T191" s="104">
        <v>0</v>
      </c>
      <c r="U191" s="104">
        <v>1</v>
      </c>
      <c r="V191" s="104">
        <v>2</v>
      </c>
      <c r="W191" s="104">
        <v>0</v>
      </c>
      <c r="X191" s="104">
        <v>2</v>
      </c>
      <c r="Y191" s="104">
        <v>0</v>
      </c>
      <c r="Z191" s="104">
        <v>0</v>
      </c>
      <c r="AA191" s="104">
        <v>0</v>
      </c>
      <c r="AB191" s="104">
        <v>2</v>
      </c>
      <c r="AC191" s="104">
        <v>0</v>
      </c>
      <c r="AD191" s="104">
        <v>1</v>
      </c>
      <c r="AE191" s="104">
        <v>2</v>
      </c>
      <c r="AF191" s="104">
        <v>0</v>
      </c>
      <c r="AG191" s="104">
        <v>0</v>
      </c>
      <c r="AH191" s="104">
        <v>0</v>
      </c>
      <c r="AI191" s="104">
        <v>0</v>
      </c>
      <c r="AJ191" s="104">
        <v>0</v>
      </c>
      <c r="AK191" s="104">
        <v>0</v>
      </c>
      <c r="AL191" s="104">
        <v>0</v>
      </c>
      <c r="AM191" s="104">
        <v>0</v>
      </c>
    </row>
    <row r="192" spans="1:39" ht="18">
      <c r="A192" s="104" t="s">
        <v>2365</v>
      </c>
      <c r="B192" s="104" t="s">
        <v>2366</v>
      </c>
      <c r="C192" s="104" t="s">
        <v>180</v>
      </c>
      <c r="D192" s="104" t="s">
        <v>180</v>
      </c>
      <c r="E192" s="104" t="s">
        <v>381</v>
      </c>
      <c r="F192" s="104" t="s">
        <v>381</v>
      </c>
      <c r="G192" s="109" t="s">
        <v>918</v>
      </c>
      <c r="H192" s="104" t="s">
        <v>2367</v>
      </c>
      <c r="I192" s="105" t="s">
        <v>919</v>
      </c>
      <c r="J192" s="104" t="s">
        <v>2368</v>
      </c>
      <c r="K192" s="104">
        <v>6</v>
      </c>
      <c r="L192"/>
      <c r="M192" s="104">
        <v>6</v>
      </c>
      <c r="N192"/>
      <c r="P192" s="104">
        <v>0</v>
      </c>
      <c r="Q192"/>
      <c r="R192" s="104">
        <v>6</v>
      </c>
      <c r="S192" s="104">
        <v>0</v>
      </c>
      <c r="T192" s="104">
        <v>0</v>
      </c>
      <c r="U192" s="104">
        <v>1</v>
      </c>
      <c r="V192" s="104">
        <v>2</v>
      </c>
      <c r="W192" s="104">
        <v>0</v>
      </c>
      <c r="X192" s="104">
        <v>2</v>
      </c>
      <c r="Y192" s="104">
        <v>0</v>
      </c>
      <c r="Z192" s="104">
        <v>1</v>
      </c>
      <c r="AA192" s="104">
        <v>2</v>
      </c>
      <c r="AB192" s="104">
        <v>1</v>
      </c>
      <c r="AC192" s="104">
        <v>2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04">
        <v>0</v>
      </c>
      <c r="AJ192" s="104">
        <v>0</v>
      </c>
      <c r="AK192" s="104">
        <v>0</v>
      </c>
      <c r="AL192" s="104">
        <v>0</v>
      </c>
      <c r="AM192" s="104">
        <v>0</v>
      </c>
    </row>
    <row r="193" spans="1:39" ht="18">
      <c r="A193" s="104" t="s">
        <v>2365</v>
      </c>
      <c r="B193" s="104" t="s">
        <v>2366</v>
      </c>
      <c r="C193" s="104" t="s">
        <v>180</v>
      </c>
      <c r="D193" s="104" t="s">
        <v>180</v>
      </c>
      <c r="E193" s="104" t="s">
        <v>381</v>
      </c>
      <c r="F193" s="104" t="s">
        <v>914</v>
      </c>
      <c r="G193" s="109" t="s">
        <v>1932</v>
      </c>
      <c r="H193" s="104" t="s">
        <v>2367</v>
      </c>
      <c r="I193" s="105" t="s">
        <v>1448</v>
      </c>
      <c r="J193" s="104" t="s">
        <v>2368</v>
      </c>
      <c r="K193" s="104">
        <v>1</v>
      </c>
      <c r="L193"/>
      <c r="M193" s="104">
        <v>1</v>
      </c>
      <c r="N193"/>
      <c r="P193" s="104">
        <v>0</v>
      </c>
      <c r="Q193"/>
      <c r="R193" s="104">
        <v>1</v>
      </c>
      <c r="S193" s="104">
        <v>0</v>
      </c>
      <c r="T193" s="104">
        <v>0</v>
      </c>
      <c r="U193" s="104">
        <v>2</v>
      </c>
      <c r="V193" s="104">
        <v>2</v>
      </c>
      <c r="W193" s="104">
        <v>0</v>
      </c>
      <c r="X193" s="104">
        <v>1</v>
      </c>
      <c r="Y193" s="104">
        <v>0</v>
      </c>
      <c r="Z193" s="104">
        <v>0</v>
      </c>
      <c r="AA193" s="104">
        <v>0</v>
      </c>
      <c r="AB193" s="104">
        <v>0</v>
      </c>
      <c r="AC193" s="104">
        <v>0</v>
      </c>
      <c r="AD193" s="104">
        <v>0</v>
      </c>
      <c r="AE193" s="104">
        <v>0</v>
      </c>
      <c r="AF193" s="104">
        <v>0</v>
      </c>
      <c r="AG193" s="104">
        <v>1</v>
      </c>
      <c r="AH193" s="104">
        <v>0</v>
      </c>
      <c r="AI193" s="104">
        <v>0</v>
      </c>
      <c r="AJ193" s="104">
        <v>0</v>
      </c>
      <c r="AK193" s="104">
        <v>0</v>
      </c>
      <c r="AL193" s="104">
        <v>0</v>
      </c>
      <c r="AM193" s="104">
        <v>0</v>
      </c>
    </row>
    <row r="194" spans="1:39" ht="18">
      <c r="A194" s="104" t="s">
        <v>2365</v>
      </c>
      <c r="B194" s="104" t="s">
        <v>2366</v>
      </c>
      <c r="C194" s="104" t="s">
        <v>180</v>
      </c>
      <c r="D194" s="104" t="s">
        <v>180</v>
      </c>
      <c r="E194" s="104" t="s">
        <v>381</v>
      </c>
      <c r="F194" s="104" t="s">
        <v>389</v>
      </c>
      <c r="G194" s="109" t="s">
        <v>1938</v>
      </c>
      <c r="H194" s="104" t="s">
        <v>2367</v>
      </c>
      <c r="I194" s="105" t="s">
        <v>389</v>
      </c>
      <c r="J194" s="104" t="s">
        <v>2368</v>
      </c>
      <c r="K194" s="104">
        <v>8</v>
      </c>
      <c r="L194"/>
      <c r="M194" s="104">
        <v>6</v>
      </c>
      <c r="N194"/>
      <c r="P194" s="104">
        <v>2</v>
      </c>
      <c r="Q194"/>
      <c r="R194" s="104">
        <v>8</v>
      </c>
      <c r="S194" s="104">
        <v>0</v>
      </c>
      <c r="T194" s="104">
        <v>0</v>
      </c>
      <c r="U194" s="104">
        <v>1</v>
      </c>
      <c r="V194" s="104">
        <v>3</v>
      </c>
      <c r="W194" s="104">
        <v>0</v>
      </c>
      <c r="X194" s="104">
        <v>2</v>
      </c>
      <c r="Y194" s="104">
        <v>0</v>
      </c>
      <c r="Z194" s="104">
        <v>2</v>
      </c>
      <c r="AA194" s="104">
        <v>2</v>
      </c>
      <c r="AB194" s="104">
        <v>0</v>
      </c>
      <c r="AC194" s="104">
        <v>1</v>
      </c>
      <c r="AD194" s="104">
        <v>1</v>
      </c>
      <c r="AE194" s="104">
        <v>1</v>
      </c>
      <c r="AF194" s="104">
        <v>0</v>
      </c>
      <c r="AG194" s="104">
        <v>0</v>
      </c>
      <c r="AH194" s="104">
        <v>0</v>
      </c>
      <c r="AI194" s="104">
        <v>0</v>
      </c>
      <c r="AJ194" s="104">
        <v>0</v>
      </c>
      <c r="AK194" s="104">
        <v>0</v>
      </c>
      <c r="AL194" s="104">
        <v>0</v>
      </c>
      <c r="AM194" s="104">
        <v>0</v>
      </c>
    </row>
    <row r="195" spans="1:39" ht="18">
      <c r="A195" s="104" t="s">
        <v>2365</v>
      </c>
      <c r="B195" s="104" t="s">
        <v>2366</v>
      </c>
      <c r="C195" s="104" t="s">
        <v>180</v>
      </c>
      <c r="D195" s="104" t="s">
        <v>180</v>
      </c>
      <c r="E195" s="104" t="s">
        <v>381</v>
      </c>
      <c r="F195" s="104" t="s">
        <v>383</v>
      </c>
      <c r="G195" s="109" t="s">
        <v>1931</v>
      </c>
      <c r="H195" s="104" t="s">
        <v>2367</v>
      </c>
      <c r="I195" s="105" t="s">
        <v>383</v>
      </c>
      <c r="J195" s="104" t="s">
        <v>2368</v>
      </c>
      <c r="K195" s="104">
        <v>5</v>
      </c>
      <c r="L195"/>
      <c r="M195" s="104">
        <v>5</v>
      </c>
      <c r="N195"/>
      <c r="P195" s="104">
        <v>0</v>
      </c>
      <c r="Q195"/>
      <c r="R195" s="104">
        <v>5</v>
      </c>
      <c r="S195" s="104">
        <v>0</v>
      </c>
      <c r="T195" s="104">
        <v>0</v>
      </c>
      <c r="U195" s="104">
        <v>1</v>
      </c>
      <c r="V195" s="104">
        <v>3</v>
      </c>
      <c r="W195" s="104">
        <v>0</v>
      </c>
      <c r="X195" s="104">
        <v>3</v>
      </c>
      <c r="Y195" s="104">
        <v>0</v>
      </c>
      <c r="Z195" s="104">
        <v>0</v>
      </c>
      <c r="AA195" s="104">
        <v>1</v>
      </c>
      <c r="AB195" s="104">
        <v>1</v>
      </c>
      <c r="AC195" s="104">
        <v>1</v>
      </c>
      <c r="AD195" s="104">
        <v>2</v>
      </c>
      <c r="AE195" s="104">
        <v>0</v>
      </c>
      <c r="AF195" s="104">
        <v>0</v>
      </c>
      <c r="AG195" s="104">
        <v>0</v>
      </c>
      <c r="AH195" s="104">
        <v>0</v>
      </c>
      <c r="AI195" s="104">
        <v>0</v>
      </c>
      <c r="AJ195" s="104">
        <v>0</v>
      </c>
      <c r="AK195" s="104">
        <v>0</v>
      </c>
      <c r="AL195" s="104">
        <v>0</v>
      </c>
      <c r="AM195" s="104">
        <v>0</v>
      </c>
    </row>
    <row r="196" spans="1:39" ht="18">
      <c r="A196" s="104" t="s">
        <v>2365</v>
      </c>
      <c r="B196" s="104" t="s">
        <v>2366</v>
      </c>
      <c r="C196" s="104" t="s">
        <v>180</v>
      </c>
      <c r="D196" s="104" t="s">
        <v>180</v>
      </c>
      <c r="E196" s="104" t="s">
        <v>381</v>
      </c>
      <c r="F196" s="104" t="s">
        <v>1936</v>
      </c>
      <c r="G196" s="109" t="s">
        <v>1937</v>
      </c>
      <c r="H196" s="104" t="s">
        <v>2367</v>
      </c>
      <c r="I196" s="105" t="s">
        <v>1936</v>
      </c>
      <c r="J196" s="104" t="s">
        <v>2368</v>
      </c>
      <c r="K196" s="104">
        <v>6</v>
      </c>
      <c r="L196"/>
      <c r="M196" s="104">
        <v>6</v>
      </c>
      <c r="N196"/>
      <c r="P196" s="104">
        <v>0</v>
      </c>
      <c r="Q196"/>
      <c r="R196" s="104">
        <v>6</v>
      </c>
      <c r="S196" s="104">
        <v>0</v>
      </c>
      <c r="T196" s="104">
        <v>0</v>
      </c>
      <c r="U196" s="104">
        <v>1</v>
      </c>
      <c r="V196" s="104">
        <v>2</v>
      </c>
      <c r="W196" s="104">
        <v>0</v>
      </c>
      <c r="X196" s="104">
        <v>2</v>
      </c>
      <c r="Y196" s="104">
        <v>0</v>
      </c>
      <c r="Z196" s="104">
        <v>0</v>
      </c>
      <c r="AA196" s="104">
        <v>0</v>
      </c>
      <c r="AB196" s="104">
        <v>2</v>
      </c>
      <c r="AC196" s="104">
        <v>1</v>
      </c>
      <c r="AD196" s="104">
        <v>2</v>
      </c>
      <c r="AE196" s="104">
        <v>1</v>
      </c>
      <c r="AF196" s="104">
        <v>0</v>
      </c>
      <c r="AG196" s="104">
        <v>0</v>
      </c>
      <c r="AH196" s="104">
        <v>0</v>
      </c>
      <c r="AI196" s="104">
        <v>0</v>
      </c>
      <c r="AJ196" s="104">
        <v>0</v>
      </c>
      <c r="AK196" s="104">
        <v>0</v>
      </c>
      <c r="AL196" s="104">
        <v>0</v>
      </c>
      <c r="AM196" s="104">
        <v>0</v>
      </c>
    </row>
    <row r="197" spans="1:39" ht="18">
      <c r="A197" s="104" t="s">
        <v>2365</v>
      </c>
      <c r="B197" s="104" t="s">
        <v>2366</v>
      </c>
      <c r="C197" s="104" t="s">
        <v>180</v>
      </c>
      <c r="D197" s="104" t="s">
        <v>180</v>
      </c>
      <c r="E197" s="104" t="s">
        <v>381</v>
      </c>
      <c r="F197" s="104" t="s">
        <v>1933</v>
      </c>
      <c r="G197" s="109" t="s">
        <v>1934</v>
      </c>
      <c r="H197" s="104" t="s">
        <v>2367</v>
      </c>
      <c r="I197" s="105" t="s">
        <v>1935</v>
      </c>
      <c r="J197" s="104" t="s">
        <v>2368</v>
      </c>
      <c r="K197" s="104">
        <v>6</v>
      </c>
      <c r="L197"/>
      <c r="M197" s="104">
        <v>6</v>
      </c>
      <c r="N197"/>
      <c r="P197" s="104">
        <v>0</v>
      </c>
      <c r="Q197"/>
      <c r="R197" s="104">
        <v>6</v>
      </c>
      <c r="S197" s="104">
        <v>0</v>
      </c>
      <c r="T197" s="104">
        <v>0</v>
      </c>
      <c r="U197" s="104">
        <v>1</v>
      </c>
      <c r="V197" s="104">
        <v>3</v>
      </c>
      <c r="W197" s="104">
        <v>0</v>
      </c>
      <c r="X197" s="104">
        <v>3</v>
      </c>
      <c r="Y197" s="104">
        <v>0</v>
      </c>
      <c r="Z197" s="104">
        <v>1</v>
      </c>
      <c r="AA197" s="104">
        <v>1</v>
      </c>
      <c r="AB197" s="104">
        <v>2</v>
      </c>
      <c r="AC197" s="104">
        <v>1</v>
      </c>
      <c r="AD197" s="104">
        <v>0</v>
      </c>
      <c r="AE197" s="104">
        <v>1</v>
      </c>
      <c r="AF197" s="104">
        <v>0</v>
      </c>
      <c r="AG197" s="104">
        <v>0</v>
      </c>
      <c r="AH197" s="104">
        <v>0</v>
      </c>
      <c r="AI197" s="104">
        <v>0</v>
      </c>
      <c r="AJ197" s="104">
        <v>0</v>
      </c>
      <c r="AK197" s="104">
        <v>0</v>
      </c>
      <c r="AL197" s="104">
        <v>0</v>
      </c>
      <c r="AM197" s="104">
        <v>0</v>
      </c>
    </row>
    <row r="198" spans="1:39">
      <c r="A198" s="104" t="s">
        <v>2365</v>
      </c>
      <c r="B198" s="104" t="s">
        <v>2366</v>
      </c>
      <c r="C198" s="104" t="s">
        <v>180</v>
      </c>
      <c r="D198" s="104" t="s">
        <v>180</v>
      </c>
      <c r="E198" s="104" t="s">
        <v>381</v>
      </c>
      <c r="F198" s="104" t="s">
        <v>385</v>
      </c>
      <c r="G198" s="109" t="s">
        <v>386</v>
      </c>
      <c r="H198" s="104" t="s">
        <v>2367</v>
      </c>
      <c r="I198" s="105" t="s">
        <v>1853</v>
      </c>
      <c r="J198" s="104" t="s">
        <v>2372</v>
      </c>
      <c r="K198" s="104">
        <v>17</v>
      </c>
      <c r="L198"/>
      <c r="M198" s="104">
        <v>17</v>
      </c>
      <c r="N198"/>
      <c r="P198" s="104">
        <v>0</v>
      </c>
      <c r="Q198"/>
      <c r="R198" s="104">
        <v>17</v>
      </c>
      <c r="S198" s="104">
        <v>0</v>
      </c>
      <c r="T198" s="104">
        <v>0</v>
      </c>
      <c r="U198" s="104">
        <v>3</v>
      </c>
      <c r="V198" s="104">
        <v>3</v>
      </c>
      <c r="W198" s="104">
        <v>0</v>
      </c>
      <c r="X198" s="104">
        <v>3</v>
      </c>
      <c r="Y198" s="104">
        <v>0</v>
      </c>
      <c r="Z198" s="104">
        <v>0</v>
      </c>
      <c r="AA198" s="104">
        <v>0</v>
      </c>
      <c r="AB198" s="104">
        <v>0</v>
      </c>
      <c r="AC198" s="104">
        <v>0</v>
      </c>
      <c r="AD198" s="104">
        <v>0</v>
      </c>
      <c r="AE198" s="104">
        <v>0</v>
      </c>
      <c r="AF198" s="104">
        <v>0</v>
      </c>
      <c r="AG198" s="104">
        <v>6</v>
      </c>
      <c r="AH198" s="104">
        <v>2</v>
      </c>
      <c r="AI198" s="104">
        <v>4</v>
      </c>
      <c r="AJ198" s="104">
        <v>4</v>
      </c>
      <c r="AK198" s="104">
        <v>1</v>
      </c>
      <c r="AL198" s="104">
        <v>0</v>
      </c>
      <c r="AM198" s="104">
        <v>0</v>
      </c>
    </row>
    <row r="199" spans="1:39">
      <c r="A199" s="104" t="s">
        <v>2365</v>
      </c>
      <c r="B199" s="104" t="s">
        <v>2366</v>
      </c>
      <c r="C199" s="104" t="s">
        <v>180</v>
      </c>
      <c r="D199" s="104" t="s">
        <v>180</v>
      </c>
      <c r="E199" s="104" t="s">
        <v>381</v>
      </c>
      <c r="F199" s="104" t="s">
        <v>383</v>
      </c>
      <c r="G199" s="109" t="s">
        <v>384</v>
      </c>
      <c r="H199" s="104" t="s">
        <v>2367</v>
      </c>
      <c r="I199" s="105" t="s">
        <v>1852</v>
      </c>
      <c r="J199" s="104" t="s">
        <v>2372</v>
      </c>
      <c r="K199" s="104">
        <v>10</v>
      </c>
      <c r="L199"/>
      <c r="M199" s="104">
        <v>10</v>
      </c>
      <c r="N199"/>
      <c r="P199" s="104">
        <v>0</v>
      </c>
      <c r="Q199"/>
      <c r="R199" s="104">
        <v>10</v>
      </c>
      <c r="S199" s="104">
        <v>0</v>
      </c>
      <c r="T199" s="104">
        <v>0</v>
      </c>
      <c r="U199" s="104">
        <v>3</v>
      </c>
      <c r="V199" s="104">
        <v>3</v>
      </c>
      <c r="W199" s="104">
        <v>0</v>
      </c>
      <c r="X199" s="104">
        <v>3</v>
      </c>
      <c r="Y199" s="104">
        <v>0</v>
      </c>
      <c r="Z199" s="104">
        <v>0</v>
      </c>
      <c r="AA199" s="104">
        <v>0</v>
      </c>
      <c r="AB199" s="104">
        <v>0</v>
      </c>
      <c r="AC199" s="104">
        <v>0</v>
      </c>
      <c r="AD199" s="104">
        <v>0</v>
      </c>
      <c r="AE199" s="104">
        <v>0</v>
      </c>
      <c r="AF199" s="104">
        <v>1</v>
      </c>
      <c r="AG199" s="104">
        <v>2</v>
      </c>
      <c r="AH199" s="104">
        <v>3</v>
      </c>
      <c r="AI199" s="104">
        <v>0</v>
      </c>
      <c r="AJ199" s="104">
        <v>2</v>
      </c>
      <c r="AK199" s="104">
        <v>2</v>
      </c>
      <c r="AL199" s="104">
        <v>0</v>
      </c>
      <c r="AM199" s="104">
        <v>0</v>
      </c>
    </row>
    <row r="200" spans="1:39">
      <c r="A200" s="104" t="s">
        <v>2365</v>
      </c>
      <c r="B200" s="104" t="s">
        <v>2366</v>
      </c>
      <c r="C200" s="104" t="s">
        <v>180</v>
      </c>
      <c r="D200" s="104" t="s">
        <v>180</v>
      </c>
      <c r="E200" s="104" t="s">
        <v>381</v>
      </c>
      <c r="F200" s="104" t="s">
        <v>381</v>
      </c>
      <c r="G200" s="109" t="s">
        <v>382</v>
      </c>
      <c r="H200" s="104" t="s">
        <v>2367</v>
      </c>
      <c r="I200" s="105" t="s">
        <v>1851</v>
      </c>
      <c r="J200" s="104" t="s">
        <v>2372</v>
      </c>
      <c r="K200" s="104">
        <v>33</v>
      </c>
      <c r="L200"/>
      <c r="M200" s="104">
        <v>33</v>
      </c>
      <c r="N200"/>
      <c r="P200" s="104">
        <v>0</v>
      </c>
      <c r="Q200"/>
      <c r="R200" s="104">
        <v>33</v>
      </c>
      <c r="S200" s="104">
        <v>0</v>
      </c>
      <c r="T200" s="104">
        <v>0</v>
      </c>
      <c r="U200" s="104">
        <v>3</v>
      </c>
      <c r="V200" s="104">
        <v>3</v>
      </c>
      <c r="W200" s="104">
        <v>0</v>
      </c>
      <c r="X200" s="104">
        <v>3</v>
      </c>
      <c r="Y200" s="104">
        <v>0</v>
      </c>
      <c r="Z200" s="104">
        <v>0</v>
      </c>
      <c r="AA200" s="104">
        <v>0</v>
      </c>
      <c r="AB200" s="104">
        <v>0</v>
      </c>
      <c r="AC200" s="104">
        <v>0</v>
      </c>
      <c r="AD200" s="104">
        <v>0</v>
      </c>
      <c r="AE200" s="104">
        <v>0</v>
      </c>
      <c r="AF200" s="104">
        <v>3</v>
      </c>
      <c r="AG200" s="104">
        <v>7</v>
      </c>
      <c r="AH200" s="104">
        <v>3</v>
      </c>
      <c r="AI200" s="104">
        <v>7</v>
      </c>
      <c r="AJ200" s="104">
        <v>4</v>
      </c>
      <c r="AK200" s="104">
        <v>9</v>
      </c>
      <c r="AL200" s="104">
        <v>0</v>
      </c>
      <c r="AM200" s="104">
        <v>0</v>
      </c>
    </row>
    <row r="201" spans="1:39" ht="18">
      <c r="A201" s="104" t="s">
        <v>2365</v>
      </c>
      <c r="B201" s="104" t="s">
        <v>2366</v>
      </c>
      <c r="C201" s="104" t="s">
        <v>180</v>
      </c>
      <c r="D201" s="104" t="s">
        <v>180</v>
      </c>
      <c r="E201" s="104" t="s">
        <v>381</v>
      </c>
      <c r="F201" s="104" t="s">
        <v>932</v>
      </c>
      <c r="G201" s="109" t="s">
        <v>933</v>
      </c>
      <c r="H201" s="104" t="s">
        <v>2367</v>
      </c>
      <c r="I201" s="105" t="s">
        <v>932</v>
      </c>
      <c r="J201" s="104" t="s">
        <v>2368</v>
      </c>
      <c r="K201" s="104">
        <v>5</v>
      </c>
      <c r="L201"/>
      <c r="M201" s="104">
        <v>5</v>
      </c>
      <c r="N201"/>
      <c r="P201" s="104">
        <v>0</v>
      </c>
      <c r="Q201"/>
      <c r="R201" s="104">
        <v>5</v>
      </c>
      <c r="S201" s="104">
        <v>0</v>
      </c>
      <c r="T201" s="104">
        <v>0</v>
      </c>
      <c r="U201" s="104">
        <v>3</v>
      </c>
      <c r="V201" s="104">
        <v>3</v>
      </c>
      <c r="W201" s="104">
        <v>0</v>
      </c>
      <c r="X201" s="104">
        <v>2</v>
      </c>
      <c r="Y201" s="104">
        <v>0</v>
      </c>
      <c r="Z201" s="104">
        <v>0</v>
      </c>
      <c r="AA201" s="104">
        <v>0</v>
      </c>
      <c r="AB201" s="104">
        <v>0</v>
      </c>
      <c r="AC201" s="104">
        <v>0</v>
      </c>
      <c r="AD201" s="104">
        <v>0</v>
      </c>
      <c r="AE201" s="104">
        <v>0</v>
      </c>
      <c r="AF201" s="104">
        <v>0</v>
      </c>
      <c r="AG201" s="104">
        <v>1</v>
      </c>
      <c r="AH201" s="104">
        <v>0</v>
      </c>
      <c r="AI201" s="104">
        <v>3</v>
      </c>
      <c r="AJ201" s="104">
        <v>0</v>
      </c>
      <c r="AK201" s="104">
        <v>1</v>
      </c>
      <c r="AL201" s="104">
        <v>0</v>
      </c>
      <c r="AM201" s="104">
        <v>0</v>
      </c>
    </row>
    <row r="202" spans="1:39" ht="18">
      <c r="A202" s="104" t="s">
        <v>2365</v>
      </c>
      <c r="B202" s="104" t="s">
        <v>2366</v>
      </c>
      <c r="C202" s="104" t="s">
        <v>180</v>
      </c>
      <c r="D202" s="104" t="s">
        <v>180</v>
      </c>
      <c r="E202" s="104" t="s">
        <v>381</v>
      </c>
      <c r="F202" s="104" t="s">
        <v>938</v>
      </c>
      <c r="G202" s="109" t="s">
        <v>939</v>
      </c>
      <c r="H202" s="104" t="s">
        <v>2367</v>
      </c>
      <c r="I202" s="105" t="s">
        <v>938</v>
      </c>
      <c r="J202" s="104" t="s">
        <v>2368</v>
      </c>
      <c r="K202" s="104">
        <v>12</v>
      </c>
      <c r="L202"/>
      <c r="M202" s="104">
        <v>12</v>
      </c>
      <c r="N202"/>
      <c r="P202" s="104">
        <v>0</v>
      </c>
      <c r="Q202"/>
      <c r="R202" s="104">
        <v>12</v>
      </c>
      <c r="S202" s="104">
        <v>0</v>
      </c>
      <c r="T202" s="104">
        <v>0</v>
      </c>
      <c r="U202" s="104">
        <v>3</v>
      </c>
      <c r="V202" s="104">
        <v>3</v>
      </c>
      <c r="W202" s="104">
        <v>0</v>
      </c>
      <c r="X202" s="104">
        <v>3</v>
      </c>
      <c r="Y202" s="104">
        <v>0</v>
      </c>
      <c r="Z202" s="104">
        <v>0</v>
      </c>
      <c r="AA202" s="104">
        <v>0</v>
      </c>
      <c r="AB202" s="104">
        <v>0</v>
      </c>
      <c r="AC202" s="104">
        <v>0</v>
      </c>
      <c r="AD202" s="104">
        <v>0</v>
      </c>
      <c r="AE202" s="104">
        <v>0</v>
      </c>
      <c r="AF202" s="104">
        <v>1</v>
      </c>
      <c r="AG202" s="104">
        <v>4</v>
      </c>
      <c r="AH202" s="104">
        <v>2</v>
      </c>
      <c r="AI202" s="104">
        <v>0</v>
      </c>
      <c r="AJ202" s="104">
        <v>2</v>
      </c>
      <c r="AK202" s="104">
        <v>3</v>
      </c>
      <c r="AL202" s="104">
        <v>0</v>
      </c>
      <c r="AM202" s="104">
        <v>0</v>
      </c>
    </row>
    <row r="203" spans="1:39" ht="18">
      <c r="A203" s="104" t="s">
        <v>2365</v>
      </c>
      <c r="B203" s="104" t="s">
        <v>2366</v>
      </c>
      <c r="C203" s="104" t="s">
        <v>180</v>
      </c>
      <c r="D203" s="104" t="s">
        <v>180</v>
      </c>
      <c r="E203" s="104" t="s">
        <v>381</v>
      </c>
      <c r="F203" s="104" t="s">
        <v>385</v>
      </c>
      <c r="G203" s="109" t="s">
        <v>907</v>
      </c>
      <c r="H203" s="104" t="s">
        <v>2367</v>
      </c>
      <c r="I203" s="105" t="s">
        <v>385</v>
      </c>
      <c r="J203" s="104" t="s">
        <v>2368</v>
      </c>
      <c r="K203" s="104">
        <v>9</v>
      </c>
      <c r="L203"/>
      <c r="M203" s="104">
        <v>9</v>
      </c>
      <c r="N203"/>
      <c r="P203" s="104">
        <v>0</v>
      </c>
      <c r="Q203"/>
      <c r="R203" s="104">
        <v>9</v>
      </c>
      <c r="S203" s="104">
        <v>0</v>
      </c>
      <c r="T203" s="104">
        <v>0</v>
      </c>
      <c r="U203" s="104">
        <v>1</v>
      </c>
      <c r="V203" s="104">
        <v>3</v>
      </c>
      <c r="W203" s="104">
        <v>0</v>
      </c>
      <c r="X203" s="104">
        <v>3</v>
      </c>
      <c r="Y203" s="104">
        <v>0</v>
      </c>
      <c r="Z203" s="104">
        <v>1</v>
      </c>
      <c r="AA203" s="104">
        <v>1</v>
      </c>
      <c r="AB203" s="104">
        <v>1</v>
      </c>
      <c r="AC203" s="104">
        <v>0</v>
      </c>
      <c r="AD203" s="104">
        <v>5</v>
      </c>
      <c r="AE203" s="104">
        <v>1</v>
      </c>
      <c r="AF203" s="104">
        <v>0</v>
      </c>
      <c r="AG203" s="104">
        <v>0</v>
      </c>
      <c r="AH203" s="104">
        <v>0</v>
      </c>
      <c r="AI203" s="104">
        <v>0</v>
      </c>
      <c r="AJ203" s="104">
        <v>0</v>
      </c>
      <c r="AK203" s="104">
        <v>0</v>
      </c>
      <c r="AL203" s="104">
        <v>0</v>
      </c>
      <c r="AM203" s="104">
        <v>0</v>
      </c>
    </row>
    <row r="204" spans="1:39" ht="18">
      <c r="A204" s="104" t="s">
        <v>2365</v>
      </c>
      <c r="B204" s="104" t="s">
        <v>2366</v>
      </c>
      <c r="C204" s="104" t="s">
        <v>180</v>
      </c>
      <c r="D204" s="104" t="s">
        <v>180</v>
      </c>
      <c r="E204" s="104" t="s">
        <v>381</v>
      </c>
      <c r="F204" s="104" t="s">
        <v>898</v>
      </c>
      <c r="G204" s="109" t="s">
        <v>901</v>
      </c>
      <c r="H204" s="104" t="s">
        <v>2367</v>
      </c>
      <c r="I204" s="105" t="s">
        <v>902</v>
      </c>
      <c r="J204" s="104" t="s">
        <v>2368</v>
      </c>
      <c r="K204" s="104">
        <v>8</v>
      </c>
      <c r="L204"/>
      <c r="M204" s="104">
        <v>8</v>
      </c>
      <c r="N204"/>
      <c r="P204" s="104">
        <v>0</v>
      </c>
      <c r="Q204"/>
      <c r="R204" s="104">
        <v>8</v>
      </c>
      <c r="S204" s="104">
        <v>0</v>
      </c>
      <c r="T204" s="104">
        <v>0</v>
      </c>
      <c r="U204" s="104">
        <v>1</v>
      </c>
      <c r="V204" s="104">
        <v>2</v>
      </c>
      <c r="W204" s="104">
        <v>0</v>
      </c>
      <c r="X204" s="104">
        <v>2</v>
      </c>
      <c r="Y204" s="104">
        <v>0</v>
      </c>
      <c r="Z204" s="104">
        <v>0</v>
      </c>
      <c r="AA204" s="104">
        <v>0</v>
      </c>
      <c r="AB204" s="104">
        <v>1</v>
      </c>
      <c r="AC204" s="104">
        <v>2</v>
      </c>
      <c r="AD204" s="104">
        <v>1</v>
      </c>
      <c r="AE204" s="104">
        <v>4</v>
      </c>
      <c r="AF204" s="104">
        <v>0</v>
      </c>
      <c r="AG204" s="104">
        <v>0</v>
      </c>
      <c r="AH204" s="104">
        <v>0</v>
      </c>
      <c r="AI204" s="104">
        <v>0</v>
      </c>
      <c r="AJ204" s="104">
        <v>0</v>
      </c>
      <c r="AK204" s="104">
        <v>0</v>
      </c>
      <c r="AL204" s="104">
        <v>0</v>
      </c>
      <c r="AM204" s="104">
        <v>0</v>
      </c>
    </row>
    <row r="205" spans="1:39" ht="18">
      <c r="A205" s="104" t="s">
        <v>2365</v>
      </c>
      <c r="B205" s="104" t="s">
        <v>2366</v>
      </c>
      <c r="C205" s="104" t="s">
        <v>180</v>
      </c>
      <c r="D205" s="104" t="s">
        <v>180</v>
      </c>
      <c r="E205" s="104" t="s">
        <v>381</v>
      </c>
      <c r="F205" s="104" t="s">
        <v>898</v>
      </c>
      <c r="G205" s="109" t="s">
        <v>899</v>
      </c>
      <c r="H205" s="104" t="s">
        <v>2367</v>
      </c>
      <c r="I205" s="105" t="s">
        <v>898</v>
      </c>
      <c r="J205" s="104" t="s">
        <v>2368</v>
      </c>
      <c r="K205" s="104">
        <v>7</v>
      </c>
      <c r="L205"/>
      <c r="M205" s="104">
        <v>7</v>
      </c>
      <c r="N205"/>
      <c r="P205" s="104">
        <v>0</v>
      </c>
      <c r="Q205"/>
      <c r="R205" s="104">
        <v>7</v>
      </c>
      <c r="S205" s="104">
        <v>0</v>
      </c>
      <c r="T205" s="104">
        <v>0</v>
      </c>
      <c r="U205" s="104">
        <v>1</v>
      </c>
      <c r="V205" s="104">
        <v>3</v>
      </c>
      <c r="W205" s="104">
        <v>0</v>
      </c>
      <c r="X205" s="104">
        <v>3</v>
      </c>
      <c r="Y205" s="104">
        <v>0</v>
      </c>
      <c r="Z205" s="104">
        <v>1</v>
      </c>
      <c r="AA205" s="104">
        <v>2</v>
      </c>
      <c r="AB205" s="104">
        <v>1</v>
      </c>
      <c r="AC205" s="104">
        <v>1</v>
      </c>
      <c r="AD205" s="104">
        <v>1</v>
      </c>
      <c r="AE205" s="104">
        <v>1</v>
      </c>
      <c r="AF205" s="104">
        <v>0</v>
      </c>
      <c r="AG205" s="104">
        <v>0</v>
      </c>
      <c r="AH205" s="104">
        <v>0</v>
      </c>
      <c r="AI205" s="104">
        <v>0</v>
      </c>
      <c r="AJ205" s="104">
        <v>0</v>
      </c>
      <c r="AK205" s="104">
        <v>0</v>
      </c>
      <c r="AL205" s="104">
        <v>0</v>
      </c>
      <c r="AM205" s="104">
        <v>0</v>
      </c>
    </row>
    <row r="206" spans="1:39" ht="18">
      <c r="A206" s="104" t="s">
        <v>2365</v>
      </c>
      <c r="B206" s="104" t="s">
        <v>2366</v>
      </c>
      <c r="C206" s="104" t="s">
        <v>180</v>
      </c>
      <c r="D206" s="104" t="s">
        <v>180</v>
      </c>
      <c r="E206" s="104" t="s">
        <v>381</v>
      </c>
      <c r="F206" s="104" t="s">
        <v>908</v>
      </c>
      <c r="G206" s="109" t="s">
        <v>909</v>
      </c>
      <c r="H206" s="104" t="s">
        <v>2367</v>
      </c>
      <c r="I206" s="105" t="s">
        <v>910</v>
      </c>
      <c r="J206" s="104" t="s">
        <v>2368</v>
      </c>
      <c r="K206" s="104">
        <v>6</v>
      </c>
      <c r="L206"/>
      <c r="M206" s="104">
        <v>6</v>
      </c>
      <c r="N206"/>
      <c r="P206" s="104">
        <v>0</v>
      </c>
      <c r="Q206"/>
      <c r="R206" s="104">
        <v>6</v>
      </c>
      <c r="S206" s="104">
        <v>0</v>
      </c>
      <c r="T206" s="104">
        <v>0</v>
      </c>
      <c r="U206" s="104">
        <v>3</v>
      </c>
      <c r="V206" s="104">
        <v>3</v>
      </c>
      <c r="W206" s="104">
        <v>0</v>
      </c>
      <c r="X206" s="104">
        <v>3</v>
      </c>
      <c r="Y206" s="104">
        <v>0</v>
      </c>
      <c r="Z206" s="104">
        <v>0</v>
      </c>
      <c r="AA206" s="104">
        <v>0</v>
      </c>
      <c r="AB206" s="104">
        <v>0</v>
      </c>
      <c r="AC206" s="104">
        <v>0</v>
      </c>
      <c r="AD206" s="104">
        <v>0</v>
      </c>
      <c r="AE206" s="104">
        <v>0</v>
      </c>
      <c r="AF206" s="104">
        <v>2</v>
      </c>
      <c r="AG206" s="104">
        <v>0</v>
      </c>
      <c r="AH206" s="104">
        <v>1</v>
      </c>
      <c r="AI206" s="104">
        <v>2</v>
      </c>
      <c r="AJ206" s="104">
        <v>1</v>
      </c>
      <c r="AK206" s="104">
        <v>0</v>
      </c>
      <c r="AL206" s="104">
        <v>0</v>
      </c>
      <c r="AM206" s="104">
        <v>0</v>
      </c>
    </row>
    <row r="207" spans="1:39" ht="18">
      <c r="A207" s="104" t="s">
        <v>2365</v>
      </c>
      <c r="B207" s="104" t="s">
        <v>2366</v>
      </c>
      <c r="C207" s="104" t="s">
        <v>180</v>
      </c>
      <c r="D207" s="104" t="s">
        <v>180</v>
      </c>
      <c r="E207" s="104" t="s">
        <v>381</v>
      </c>
      <c r="F207" s="104" t="s">
        <v>903</v>
      </c>
      <c r="G207" s="109" t="s">
        <v>904</v>
      </c>
      <c r="H207" s="104" t="s">
        <v>2367</v>
      </c>
      <c r="I207" s="105" t="s">
        <v>903</v>
      </c>
      <c r="J207" s="104" t="s">
        <v>2368</v>
      </c>
      <c r="K207" s="104">
        <v>7</v>
      </c>
      <c r="L207"/>
      <c r="M207" s="104">
        <v>7</v>
      </c>
      <c r="N207"/>
      <c r="P207" s="104">
        <v>0</v>
      </c>
      <c r="Q207"/>
      <c r="R207" s="104">
        <v>7</v>
      </c>
      <c r="S207" s="104">
        <v>0</v>
      </c>
      <c r="T207" s="104">
        <v>0</v>
      </c>
      <c r="U207" s="104">
        <v>1</v>
      </c>
      <c r="V207" s="104">
        <v>3</v>
      </c>
      <c r="W207" s="104">
        <v>0</v>
      </c>
      <c r="X207" s="104">
        <v>3</v>
      </c>
      <c r="Y207" s="104">
        <v>0</v>
      </c>
      <c r="Z207" s="104">
        <v>1</v>
      </c>
      <c r="AA207" s="104">
        <v>0</v>
      </c>
      <c r="AB207" s="104">
        <v>1</v>
      </c>
      <c r="AC207" s="104">
        <v>3</v>
      </c>
      <c r="AD207" s="104">
        <v>2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0</v>
      </c>
      <c r="AL207" s="104">
        <v>0</v>
      </c>
      <c r="AM207" s="104">
        <v>0</v>
      </c>
    </row>
    <row r="208" spans="1:39" ht="18">
      <c r="A208" s="104" t="s">
        <v>2365</v>
      </c>
      <c r="B208" s="104" t="s">
        <v>2366</v>
      </c>
      <c r="C208" s="104" t="s">
        <v>180</v>
      </c>
      <c r="D208" s="104" t="s">
        <v>180</v>
      </c>
      <c r="E208" s="104" t="s">
        <v>381</v>
      </c>
      <c r="F208" s="104" t="s">
        <v>938</v>
      </c>
      <c r="G208" s="109" t="s">
        <v>940</v>
      </c>
      <c r="H208" s="104" t="s">
        <v>2367</v>
      </c>
      <c r="I208" s="105" t="s">
        <v>938</v>
      </c>
      <c r="J208" s="104" t="s">
        <v>2368</v>
      </c>
      <c r="K208" s="104">
        <v>12</v>
      </c>
      <c r="L208"/>
      <c r="M208" s="104">
        <v>11</v>
      </c>
      <c r="N208"/>
      <c r="P208" s="104">
        <v>1</v>
      </c>
      <c r="Q208"/>
      <c r="R208" s="104">
        <v>12</v>
      </c>
      <c r="S208" s="104">
        <v>0</v>
      </c>
      <c r="T208" s="104">
        <v>0</v>
      </c>
      <c r="U208" s="104">
        <v>1</v>
      </c>
      <c r="V208" s="104">
        <v>3</v>
      </c>
      <c r="W208" s="104">
        <v>0</v>
      </c>
      <c r="X208" s="104">
        <v>3</v>
      </c>
      <c r="Y208" s="104">
        <v>0</v>
      </c>
      <c r="Z208" s="104">
        <v>0</v>
      </c>
      <c r="AA208" s="104">
        <v>1</v>
      </c>
      <c r="AB208" s="104">
        <v>3</v>
      </c>
      <c r="AC208" s="104">
        <v>5</v>
      </c>
      <c r="AD208" s="104">
        <v>2</v>
      </c>
      <c r="AE208" s="104">
        <v>1</v>
      </c>
      <c r="AF208" s="104">
        <v>0</v>
      </c>
      <c r="AG208" s="104">
        <v>0</v>
      </c>
      <c r="AH208" s="104">
        <v>0</v>
      </c>
      <c r="AI208" s="104">
        <v>0</v>
      </c>
      <c r="AJ208" s="104">
        <v>0</v>
      </c>
      <c r="AK208" s="104">
        <v>0</v>
      </c>
      <c r="AL208" s="104">
        <v>0</v>
      </c>
      <c r="AM208" s="104">
        <v>0</v>
      </c>
    </row>
    <row r="209" spans="1:39" ht="18">
      <c r="A209" s="104" t="s">
        <v>2365</v>
      </c>
      <c r="B209" s="104" t="s">
        <v>2366</v>
      </c>
      <c r="C209" s="104" t="s">
        <v>180</v>
      </c>
      <c r="D209" s="104" t="s">
        <v>180</v>
      </c>
      <c r="E209" s="104" t="s">
        <v>381</v>
      </c>
      <c r="F209" s="104" t="s">
        <v>893</v>
      </c>
      <c r="G209" s="109" t="s">
        <v>894</v>
      </c>
      <c r="H209" s="104" t="s">
        <v>2367</v>
      </c>
      <c r="I209" s="105" t="s">
        <v>893</v>
      </c>
      <c r="J209" s="104" t="s">
        <v>2368</v>
      </c>
      <c r="K209" s="104">
        <v>4</v>
      </c>
      <c r="L209"/>
      <c r="M209" s="104">
        <v>4</v>
      </c>
      <c r="N209"/>
      <c r="P209" s="104">
        <v>0</v>
      </c>
      <c r="Q209"/>
      <c r="R209" s="104">
        <v>4</v>
      </c>
      <c r="S209" s="104">
        <v>0</v>
      </c>
      <c r="T209" s="104">
        <v>0</v>
      </c>
      <c r="U209" s="104">
        <v>3</v>
      </c>
      <c r="V209" s="104">
        <v>3</v>
      </c>
      <c r="W209" s="104">
        <v>0</v>
      </c>
      <c r="X209" s="104">
        <v>3</v>
      </c>
      <c r="Y209" s="104">
        <v>0</v>
      </c>
      <c r="Z209" s="104">
        <v>0</v>
      </c>
      <c r="AA209" s="104">
        <v>0</v>
      </c>
      <c r="AB209" s="104">
        <v>0</v>
      </c>
      <c r="AC209" s="104">
        <v>0</v>
      </c>
      <c r="AD209" s="104">
        <v>0</v>
      </c>
      <c r="AE209" s="104">
        <v>0</v>
      </c>
      <c r="AF209" s="104">
        <v>0</v>
      </c>
      <c r="AG209" s="104">
        <v>1</v>
      </c>
      <c r="AH209" s="104">
        <v>1</v>
      </c>
      <c r="AI209" s="104">
        <v>1</v>
      </c>
      <c r="AJ209" s="104">
        <v>0</v>
      </c>
      <c r="AK209" s="104">
        <v>1</v>
      </c>
      <c r="AL209" s="104">
        <v>0</v>
      </c>
      <c r="AM209" s="104">
        <v>0</v>
      </c>
    </row>
    <row r="210" spans="1:39" ht="18">
      <c r="A210" s="104" t="s">
        <v>2365</v>
      </c>
      <c r="B210" s="104" t="s">
        <v>2366</v>
      </c>
      <c r="C210" s="104" t="s">
        <v>180</v>
      </c>
      <c r="D210" s="104" t="s">
        <v>180</v>
      </c>
      <c r="E210" s="104" t="s">
        <v>381</v>
      </c>
      <c r="F210" s="104" t="s">
        <v>903</v>
      </c>
      <c r="G210" s="109" t="s">
        <v>905</v>
      </c>
      <c r="H210" s="104" t="s">
        <v>2367</v>
      </c>
      <c r="I210" s="105" t="s">
        <v>906</v>
      </c>
      <c r="J210" s="104" t="s">
        <v>2368</v>
      </c>
      <c r="K210" s="104">
        <v>5</v>
      </c>
      <c r="L210"/>
      <c r="M210" s="104">
        <v>5</v>
      </c>
      <c r="N210"/>
      <c r="P210" s="104">
        <v>0</v>
      </c>
      <c r="Q210"/>
      <c r="R210" s="104">
        <v>5</v>
      </c>
      <c r="S210" s="104">
        <v>0</v>
      </c>
      <c r="T210" s="104">
        <v>0</v>
      </c>
      <c r="U210" s="104">
        <v>3</v>
      </c>
      <c r="V210" s="104">
        <v>3</v>
      </c>
      <c r="W210" s="104">
        <v>0</v>
      </c>
      <c r="X210" s="104">
        <v>3</v>
      </c>
      <c r="Y210" s="104">
        <v>0</v>
      </c>
      <c r="Z210" s="104">
        <v>0</v>
      </c>
      <c r="AA210" s="104">
        <v>0</v>
      </c>
      <c r="AB210" s="104">
        <v>0</v>
      </c>
      <c r="AC210" s="104">
        <v>0</v>
      </c>
      <c r="AD210" s="104">
        <v>0</v>
      </c>
      <c r="AE210" s="104">
        <v>0</v>
      </c>
      <c r="AF210" s="104">
        <v>1</v>
      </c>
      <c r="AG210" s="104">
        <v>1</v>
      </c>
      <c r="AH210" s="104">
        <v>0</v>
      </c>
      <c r="AI210" s="104">
        <v>1</v>
      </c>
      <c r="AJ210" s="104">
        <v>1</v>
      </c>
      <c r="AK210" s="104">
        <v>1</v>
      </c>
      <c r="AL210" s="104">
        <v>0</v>
      </c>
      <c r="AM210" s="104">
        <v>0</v>
      </c>
    </row>
    <row r="211" spans="1:39" ht="18">
      <c r="A211" s="104" t="s">
        <v>2365</v>
      </c>
      <c r="B211" s="104" t="s">
        <v>2366</v>
      </c>
      <c r="C211" s="104" t="s">
        <v>180</v>
      </c>
      <c r="D211" s="104" t="s">
        <v>180</v>
      </c>
      <c r="E211" s="104" t="s">
        <v>381</v>
      </c>
      <c r="F211" s="104" t="s">
        <v>898</v>
      </c>
      <c r="G211" s="109" t="s">
        <v>900</v>
      </c>
      <c r="H211" s="104" t="s">
        <v>2367</v>
      </c>
      <c r="I211" s="105" t="s">
        <v>898</v>
      </c>
      <c r="J211" s="104" t="s">
        <v>2368</v>
      </c>
      <c r="K211" s="104">
        <v>12</v>
      </c>
      <c r="L211"/>
      <c r="M211" s="104">
        <v>12</v>
      </c>
      <c r="N211"/>
      <c r="P211" s="104">
        <v>0</v>
      </c>
      <c r="Q211"/>
      <c r="R211" s="104">
        <v>12</v>
      </c>
      <c r="S211" s="104">
        <v>0</v>
      </c>
      <c r="T211" s="104">
        <v>0</v>
      </c>
      <c r="U211" s="104">
        <v>3</v>
      </c>
      <c r="V211" s="104">
        <v>3</v>
      </c>
      <c r="W211" s="104">
        <v>0</v>
      </c>
      <c r="X211" s="104">
        <v>3</v>
      </c>
      <c r="Y211" s="104">
        <v>0</v>
      </c>
      <c r="Z211" s="104">
        <v>0</v>
      </c>
      <c r="AA211" s="104">
        <v>0</v>
      </c>
      <c r="AB211" s="104">
        <v>0</v>
      </c>
      <c r="AC211" s="104">
        <v>0</v>
      </c>
      <c r="AD211" s="104">
        <v>0</v>
      </c>
      <c r="AE211" s="104">
        <v>0</v>
      </c>
      <c r="AF211" s="104">
        <v>3</v>
      </c>
      <c r="AG211" s="104">
        <v>0</v>
      </c>
      <c r="AH211" s="104">
        <v>3</v>
      </c>
      <c r="AI211" s="104">
        <v>3</v>
      </c>
      <c r="AJ211" s="104">
        <v>1</v>
      </c>
      <c r="AK211" s="104">
        <v>2</v>
      </c>
      <c r="AL211" s="104">
        <v>0</v>
      </c>
      <c r="AM211" s="104">
        <v>0</v>
      </c>
    </row>
    <row r="212" spans="1:39" ht="18">
      <c r="A212" s="104" t="s">
        <v>2365</v>
      </c>
      <c r="B212" s="104" t="s">
        <v>2366</v>
      </c>
      <c r="C212" s="104" t="s">
        <v>180</v>
      </c>
      <c r="D212" s="104" t="s">
        <v>180</v>
      </c>
      <c r="E212" s="104" t="s">
        <v>381</v>
      </c>
      <c r="F212" s="104" t="s">
        <v>398</v>
      </c>
      <c r="G212" s="109" t="s">
        <v>927</v>
      </c>
      <c r="H212" s="104" t="s">
        <v>2367</v>
      </c>
      <c r="I212" s="105" t="s">
        <v>928</v>
      </c>
      <c r="J212" s="104" t="s">
        <v>2368</v>
      </c>
      <c r="K212" s="104">
        <v>12</v>
      </c>
      <c r="L212"/>
      <c r="M212" s="104">
        <v>11</v>
      </c>
      <c r="N212"/>
      <c r="P212" s="104">
        <v>1</v>
      </c>
      <c r="Q212"/>
      <c r="R212" s="104">
        <v>12</v>
      </c>
      <c r="S212" s="104">
        <v>0</v>
      </c>
      <c r="T212" s="104">
        <v>0</v>
      </c>
      <c r="U212" s="104">
        <v>1</v>
      </c>
      <c r="V212" s="104">
        <v>3</v>
      </c>
      <c r="W212" s="104">
        <v>0</v>
      </c>
      <c r="X212" s="104">
        <v>2</v>
      </c>
      <c r="Y212" s="104">
        <v>0</v>
      </c>
      <c r="Z212" s="104">
        <v>0</v>
      </c>
      <c r="AA212" s="104">
        <v>0</v>
      </c>
      <c r="AB212" s="104">
        <v>3</v>
      </c>
      <c r="AC212" s="104">
        <v>2</v>
      </c>
      <c r="AD212" s="104">
        <v>5</v>
      </c>
      <c r="AE212" s="104">
        <v>2</v>
      </c>
      <c r="AF212" s="104">
        <v>0</v>
      </c>
      <c r="AG212" s="104">
        <v>0</v>
      </c>
      <c r="AH212" s="104">
        <v>0</v>
      </c>
      <c r="AI212" s="104">
        <v>0</v>
      </c>
      <c r="AJ212" s="104">
        <v>0</v>
      </c>
      <c r="AK212" s="104">
        <v>0</v>
      </c>
      <c r="AL212" s="104">
        <v>0</v>
      </c>
      <c r="AM212" s="104">
        <v>0</v>
      </c>
    </row>
    <row r="213" spans="1:39" ht="18">
      <c r="A213" s="104" t="s">
        <v>2365</v>
      </c>
      <c r="B213" s="104" t="s">
        <v>2366</v>
      </c>
      <c r="C213" s="104" t="s">
        <v>180</v>
      </c>
      <c r="D213" s="104" t="s">
        <v>180</v>
      </c>
      <c r="E213" s="104" t="s">
        <v>381</v>
      </c>
      <c r="F213" s="104" t="s">
        <v>925</v>
      </c>
      <c r="G213" s="109" t="s">
        <v>926</v>
      </c>
      <c r="H213" s="104" t="s">
        <v>2367</v>
      </c>
      <c r="I213" s="105" t="s">
        <v>925</v>
      </c>
      <c r="J213" s="104" t="s">
        <v>2368</v>
      </c>
      <c r="K213" s="104">
        <v>11</v>
      </c>
      <c r="L213"/>
      <c r="M213" s="104">
        <v>8</v>
      </c>
      <c r="N213"/>
      <c r="P213" s="104">
        <v>3</v>
      </c>
      <c r="Q213"/>
      <c r="R213" s="104">
        <v>11</v>
      </c>
      <c r="S213" s="104">
        <v>0</v>
      </c>
      <c r="T213" s="104">
        <v>0</v>
      </c>
      <c r="U213" s="104">
        <v>1</v>
      </c>
      <c r="V213" s="104">
        <v>3</v>
      </c>
      <c r="W213" s="104">
        <v>0</v>
      </c>
      <c r="X213" s="104">
        <v>3</v>
      </c>
      <c r="Y213" s="104">
        <v>0</v>
      </c>
      <c r="Z213" s="104">
        <v>3</v>
      </c>
      <c r="AA213" s="104">
        <v>1</v>
      </c>
      <c r="AB213" s="104">
        <v>2</v>
      </c>
      <c r="AC213" s="104">
        <v>1</v>
      </c>
      <c r="AD213" s="104">
        <v>3</v>
      </c>
      <c r="AE213" s="104">
        <v>1</v>
      </c>
      <c r="AF213" s="104">
        <v>0</v>
      </c>
      <c r="AG213" s="104">
        <v>0</v>
      </c>
      <c r="AH213" s="104">
        <v>0</v>
      </c>
      <c r="AI213" s="104">
        <v>0</v>
      </c>
      <c r="AJ213" s="104">
        <v>0</v>
      </c>
      <c r="AK213" s="104">
        <v>0</v>
      </c>
      <c r="AL213" s="104">
        <v>0</v>
      </c>
      <c r="AM213" s="104">
        <v>0</v>
      </c>
    </row>
    <row r="214" spans="1:39" ht="18">
      <c r="A214" s="104" t="s">
        <v>2365</v>
      </c>
      <c r="B214" s="104" t="s">
        <v>2366</v>
      </c>
      <c r="C214" s="104" t="s">
        <v>180</v>
      </c>
      <c r="D214" s="104" t="s">
        <v>180</v>
      </c>
      <c r="E214" s="104" t="s">
        <v>381</v>
      </c>
      <c r="F214" s="104" t="s">
        <v>929</v>
      </c>
      <c r="G214" s="109" t="s">
        <v>930</v>
      </c>
      <c r="H214" s="104" t="s">
        <v>2367</v>
      </c>
      <c r="I214" s="105" t="s">
        <v>931</v>
      </c>
      <c r="J214" s="104" t="s">
        <v>2368</v>
      </c>
      <c r="K214" s="104">
        <v>10</v>
      </c>
      <c r="L214"/>
      <c r="M214" s="104">
        <v>9</v>
      </c>
      <c r="N214"/>
      <c r="P214" s="104">
        <v>1</v>
      </c>
      <c r="Q214"/>
      <c r="R214" s="104">
        <v>10</v>
      </c>
      <c r="S214" s="104">
        <v>0</v>
      </c>
      <c r="T214" s="104">
        <v>0</v>
      </c>
      <c r="U214" s="104">
        <v>1</v>
      </c>
      <c r="V214" s="104">
        <v>3</v>
      </c>
      <c r="W214" s="104">
        <v>0</v>
      </c>
      <c r="X214" s="104">
        <v>3</v>
      </c>
      <c r="Y214" s="104">
        <v>0</v>
      </c>
      <c r="Z214" s="104">
        <v>1</v>
      </c>
      <c r="AA214" s="104">
        <v>0</v>
      </c>
      <c r="AB214" s="104">
        <v>1</v>
      </c>
      <c r="AC214" s="104">
        <v>3</v>
      </c>
      <c r="AD214" s="104">
        <v>4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v>0</v>
      </c>
      <c r="AL214" s="104">
        <v>0</v>
      </c>
      <c r="AM214" s="104">
        <v>0</v>
      </c>
    </row>
    <row r="215" spans="1:39" ht="18">
      <c r="A215" s="104" t="s">
        <v>2365</v>
      </c>
      <c r="B215" s="104" t="s">
        <v>2366</v>
      </c>
      <c r="C215" s="104" t="s">
        <v>180</v>
      </c>
      <c r="D215" s="104" t="s">
        <v>180</v>
      </c>
      <c r="E215" s="104" t="s">
        <v>381</v>
      </c>
      <c r="F215" s="104" t="s">
        <v>911</v>
      </c>
      <c r="G215" s="109" t="s">
        <v>912</v>
      </c>
      <c r="H215" s="104" t="s">
        <v>2367</v>
      </c>
      <c r="I215" s="105" t="s">
        <v>911</v>
      </c>
      <c r="J215" s="104" t="s">
        <v>2368</v>
      </c>
      <c r="K215" s="104">
        <v>7</v>
      </c>
      <c r="L215"/>
      <c r="M215" s="104">
        <v>7</v>
      </c>
      <c r="N215"/>
      <c r="P215" s="104">
        <v>0</v>
      </c>
      <c r="Q215"/>
      <c r="R215" s="104">
        <v>7</v>
      </c>
      <c r="S215" s="104">
        <v>0</v>
      </c>
      <c r="T215" s="104">
        <v>0</v>
      </c>
      <c r="U215" s="104">
        <v>1</v>
      </c>
      <c r="V215" s="104">
        <v>2</v>
      </c>
      <c r="W215" s="104">
        <v>0</v>
      </c>
      <c r="X215" s="104">
        <v>2</v>
      </c>
      <c r="Y215" s="104">
        <v>0</v>
      </c>
      <c r="Z215" s="104">
        <v>0</v>
      </c>
      <c r="AA215" s="104">
        <v>0</v>
      </c>
      <c r="AB215" s="104">
        <v>5</v>
      </c>
      <c r="AC215" s="104">
        <v>1</v>
      </c>
      <c r="AD215" s="104">
        <v>0</v>
      </c>
      <c r="AE215" s="104">
        <v>1</v>
      </c>
      <c r="AF215" s="104">
        <v>0</v>
      </c>
      <c r="AG215" s="104">
        <v>0</v>
      </c>
      <c r="AH215" s="104">
        <v>0</v>
      </c>
      <c r="AI215" s="104">
        <v>0</v>
      </c>
      <c r="AJ215" s="104">
        <v>0</v>
      </c>
      <c r="AK215" s="104">
        <v>0</v>
      </c>
      <c r="AL215" s="104">
        <v>0</v>
      </c>
      <c r="AM215" s="104">
        <v>0</v>
      </c>
    </row>
    <row r="216" spans="1:39" ht="18">
      <c r="A216" s="104" t="s">
        <v>2365</v>
      </c>
      <c r="B216" s="104" t="s">
        <v>2366</v>
      </c>
      <c r="C216" s="104" t="s">
        <v>180</v>
      </c>
      <c r="D216" s="104" t="s">
        <v>180</v>
      </c>
      <c r="E216" s="104" t="s">
        <v>381</v>
      </c>
      <c r="F216" s="104" t="s">
        <v>527</v>
      </c>
      <c r="G216" s="109" t="s">
        <v>895</v>
      </c>
      <c r="H216" s="104" t="s">
        <v>2367</v>
      </c>
      <c r="I216" s="105" t="s">
        <v>527</v>
      </c>
      <c r="J216" s="104" t="s">
        <v>2368</v>
      </c>
      <c r="K216" s="104">
        <v>12</v>
      </c>
      <c r="L216"/>
      <c r="M216" s="104">
        <v>9</v>
      </c>
      <c r="N216"/>
      <c r="P216" s="104">
        <v>3</v>
      </c>
      <c r="Q216"/>
      <c r="R216" s="104">
        <v>12</v>
      </c>
      <c r="S216" s="104">
        <v>0</v>
      </c>
      <c r="T216" s="104">
        <v>0</v>
      </c>
      <c r="U216" s="104">
        <v>1</v>
      </c>
      <c r="V216" s="104">
        <v>3</v>
      </c>
      <c r="W216" s="104">
        <v>0</v>
      </c>
      <c r="X216" s="104">
        <v>2</v>
      </c>
      <c r="Y216" s="104">
        <v>0</v>
      </c>
      <c r="Z216" s="104">
        <v>2</v>
      </c>
      <c r="AA216" s="104">
        <v>0</v>
      </c>
      <c r="AB216" s="104">
        <v>1</v>
      </c>
      <c r="AC216" s="104">
        <v>3</v>
      </c>
      <c r="AD216" s="104">
        <v>1</v>
      </c>
      <c r="AE216" s="104">
        <v>5</v>
      </c>
      <c r="AF216" s="104">
        <v>0</v>
      </c>
      <c r="AG216" s="104">
        <v>0</v>
      </c>
      <c r="AH216" s="104">
        <v>0</v>
      </c>
      <c r="AI216" s="104">
        <v>0</v>
      </c>
      <c r="AJ216" s="104">
        <v>0</v>
      </c>
      <c r="AK216" s="104">
        <v>0</v>
      </c>
      <c r="AL216" s="104">
        <v>0</v>
      </c>
      <c r="AM216" s="104">
        <v>0</v>
      </c>
    </row>
    <row r="217" spans="1:39" ht="18">
      <c r="A217" s="104" t="s">
        <v>2365</v>
      </c>
      <c r="B217" s="104" t="s">
        <v>2366</v>
      </c>
      <c r="C217" s="104" t="s">
        <v>180</v>
      </c>
      <c r="D217" s="104" t="s">
        <v>180</v>
      </c>
      <c r="E217" s="104" t="s">
        <v>381</v>
      </c>
      <c r="F217" s="104" t="s">
        <v>842</v>
      </c>
      <c r="G217" s="109" t="s">
        <v>937</v>
      </c>
      <c r="H217" s="104" t="s">
        <v>2367</v>
      </c>
      <c r="I217" s="105" t="s">
        <v>842</v>
      </c>
      <c r="J217" s="104" t="s">
        <v>2368</v>
      </c>
      <c r="K217" s="104">
        <v>7</v>
      </c>
      <c r="L217"/>
      <c r="M217" s="104">
        <v>7</v>
      </c>
      <c r="N217"/>
      <c r="P217" s="104">
        <v>0</v>
      </c>
      <c r="Q217"/>
      <c r="R217" s="104">
        <v>7</v>
      </c>
      <c r="S217" s="104">
        <v>0</v>
      </c>
      <c r="T217" s="104">
        <v>0</v>
      </c>
      <c r="U217" s="104">
        <v>1</v>
      </c>
      <c r="V217" s="104">
        <v>3</v>
      </c>
      <c r="W217" s="104">
        <v>0</v>
      </c>
      <c r="X217" s="104">
        <v>3</v>
      </c>
      <c r="Y217" s="104">
        <v>0</v>
      </c>
      <c r="Z217" s="104">
        <v>0</v>
      </c>
      <c r="AA217" s="104">
        <v>2</v>
      </c>
      <c r="AB217" s="104">
        <v>2</v>
      </c>
      <c r="AC217" s="104">
        <v>0</v>
      </c>
      <c r="AD217" s="104">
        <v>1</v>
      </c>
      <c r="AE217" s="104">
        <v>2</v>
      </c>
      <c r="AF217" s="104">
        <v>0</v>
      </c>
      <c r="AG217" s="104">
        <v>0</v>
      </c>
      <c r="AH217" s="104">
        <v>0</v>
      </c>
      <c r="AI217" s="104">
        <v>0</v>
      </c>
      <c r="AJ217" s="104">
        <v>0</v>
      </c>
      <c r="AK217" s="104">
        <v>0</v>
      </c>
      <c r="AL217" s="104">
        <v>0</v>
      </c>
      <c r="AM217" s="104">
        <v>0</v>
      </c>
    </row>
    <row r="218" spans="1:39" ht="18">
      <c r="A218" s="104" t="s">
        <v>2365</v>
      </c>
      <c r="B218" s="104" t="s">
        <v>2366</v>
      </c>
      <c r="C218" s="104" t="s">
        <v>180</v>
      </c>
      <c r="D218" s="104" t="s">
        <v>180</v>
      </c>
      <c r="E218" s="104" t="s">
        <v>381</v>
      </c>
      <c r="F218" s="104" t="s">
        <v>911</v>
      </c>
      <c r="G218" s="109" t="s">
        <v>913</v>
      </c>
      <c r="H218" s="104" t="s">
        <v>2367</v>
      </c>
      <c r="I218" s="105" t="s">
        <v>911</v>
      </c>
      <c r="J218" s="104" t="s">
        <v>2368</v>
      </c>
      <c r="K218" s="104">
        <v>4</v>
      </c>
      <c r="L218"/>
      <c r="M218" s="104">
        <v>4</v>
      </c>
      <c r="N218"/>
      <c r="P218" s="104">
        <v>0</v>
      </c>
      <c r="Q218"/>
      <c r="R218" s="104">
        <v>4</v>
      </c>
      <c r="S218" s="104">
        <v>0</v>
      </c>
      <c r="T218" s="104">
        <v>0</v>
      </c>
      <c r="U218" s="104">
        <v>3</v>
      </c>
      <c r="V218" s="104">
        <v>3</v>
      </c>
      <c r="W218" s="104">
        <v>0</v>
      </c>
      <c r="X218" s="104">
        <v>3</v>
      </c>
      <c r="Y218" s="104">
        <v>0</v>
      </c>
      <c r="Z218" s="104">
        <v>0</v>
      </c>
      <c r="AA218" s="104">
        <v>0</v>
      </c>
      <c r="AB218" s="104">
        <v>0</v>
      </c>
      <c r="AC218" s="104">
        <v>0</v>
      </c>
      <c r="AD218" s="104">
        <v>0</v>
      </c>
      <c r="AE218" s="104">
        <v>0</v>
      </c>
      <c r="AF218" s="104">
        <v>1</v>
      </c>
      <c r="AG218" s="104">
        <v>0</v>
      </c>
      <c r="AH218" s="104">
        <v>1</v>
      </c>
      <c r="AI218" s="104">
        <v>0</v>
      </c>
      <c r="AJ218" s="104">
        <v>1</v>
      </c>
      <c r="AK218" s="104">
        <v>1</v>
      </c>
      <c r="AL218" s="104">
        <v>0</v>
      </c>
      <c r="AM218" s="104">
        <v>0</v>
      </c>
    </row>
    <row r="219" spans="1:39" ht="27">
      <c r="A219" s="104" t="s">
        <v>2365</v>
      </c>
      <c r="B219" s="104" t="s">
        <v>2366</v>
      </c>
      <c r="C219" s="104" t="s">
        <v>180</v>
      </c>
      <c r="D219" s="104" t="s">
        <v>180</v>
      </c>
      <c r="E219" s="104" t="s">
        <v>381</v>
      </c>
      <c r="F219" s="104" t="s">
        <v>404</v>
      </c>
      <c r="G219" s="109" t="s">
        <v>405</v>
      </c>
      <c r="H219" s="104" t="s">
        <v>2367</v>
      </c>
      <c r="I219" s="105" t="s">
        <v>406</v>
      </c>
      <c r="J219" s="104" t="s">
        <v>2372</v>
      </c>
      <c r="K219" s="104">
        <v>10</v>
      </c>
      <c r="L219"/>
      <c r="M219" s="104">
        <v>10</v>
      </c>
      <c r="N219"/>
      <c r="P219" s="104">
        <v>0</v>
      </c>
      <c r="Q219"/>
      <c r="R219" s="104">
        <v>10</v>
      </c>
      <c r="S219" s="104">
        <v>0</v>
      </c>
      <c r="T219" s="104">
        <v>0</v>
      </c>
      <c r="U219" s="104">
        <v>3</v>
      </c>
      <c r="V219" s="104">
        <v>3</v>
      </c>
      <c r="W219" s="104">
        <v>0</v>
      </c>
      <c r="X219" s="104">
        <v>3</v>
      </c>
      <c r="Y219" s="104">
        <v>0</v>
      </c>
      <c r="Z219" s="104">
        <v>0</v>
      </c>
      <c r="AA219" s="104">
        <v>0</v>
      </c>
      <c r="AB219" s="104">
        <v>0</v>
      </c>
      <c r="AC219" s="104">
        <v>0</v>
      </c>
      <c r="AD219" s="104">
        <v>0</v>
      </c>
      <c r="AE219" s="104">
        <v>0</v>
      </c>
      <c r="AF219" s="104">
        <v>0</v>
      </c>
      <c r="AG219" s="104">
        <v>2</v>
      </c>
      <c r="AH219" s="104">
        <v>1</v>
      </c>
      <c r="AI219" s="104">
        <v>3</v>
      </c>
      <c r="AJ219" s="104">
        <v>2</v>
      </c>
      <c r="AK219" s="104">
        <v>2</v>
      </c>
      <c r="AL219" s="104">
        <v>0</v>
      </c>
      <c r="AM219" s="104">
        <v>0</v>
      </c>
    </row>
    <row r="220" spans="1:39" ht="18">
      <c r="A220" s="104" t="s">
        <v>2365</v>
      </c>
      <c r="B220" s="104" t="s">
        <v>2366</v>
      </c>
      <c r="C220" s="104" t="s">
        <v>180</v>
      </c>
      <c r="D220" s="104" t="s">
        <v>180</v>
      </c>
      <c r="E220" s="104" t="s">
        <v>381</v>
      </c>
      <c r="F220" s="104" t="s">
        <v>398</v>
      </c>
      <c r="G220" s="109" t="s">
        <v>399</v>
      </c>
      <c r="H220" s="104" t="s">
        <v>2367</v>
      </c>
      <c r="I220" s="105" t="s">
        <v>400</v>
      </c>
      <c r="J220" s="104" t="s">
        <v>2372</v>
      </c>
      <c r="K220" s="104">
        <v>18</v>
      </c>
      <c r="L220"/>
      <c r="M220" s="104">
        <v>15</v>
      </c>
      <c r="N220"/>
      <c r="P220" s="104">
        <v>3</v>
      </c>
      <c r="Q220"/>
      <c r="R220" s="104">
        <v>18</v>
      </c>
      <c r="S220" s="104">
        <v>0</v>
      </c>
      <c r="T220" s="104">
        <v>0</v>
      </c>
      <c r="U220" s="104">
        <v>3</v>
      </c>
      <c r="V220" s="104">
        <v>3</v>
      </c>
      <c r="W220" s="104">
        <v>0</v>
      </c>
      <c r="X220" s="104">
        <v>3</v>
      </c>
      <c r="Y220" s="104">
        <v>0</v>
      </c>
      <c r="Z220" s="104">
        <v>0</v>
      </c>
      <c r="AA220" s="104">
        <v>0</v>
      </c>
      <c r="AB220" s="104">
        <v>0</v>
      </c>
      <c r="AC220" s="104">
        <v>0</v>
      </c>
      <c r="AD220" s="104">
        <v>0</v>
      </c>
      <c r="AE220" s="104">
        <v>0</v>
      </c>
      <c r="AF220" s="104">
        <v>4</v>
      </c>
      <c r="AG220" s="104">
        <v>1</v>
      </c>
      <c r="AH220" s="104">
        <v>7</v>
      </c>
      <c r="AI220" s="104">
        <v>3</v>
      </c>
      <c r="AJ220" s="104">
        <v>2</v>
      </c>
      <c r="AK220" s="104">
        <v>1</v>
      </c>
      <c r="AL220" s="104">
        <v>0</v>
      </c>
      <c r="AM220" s="104">
        <v>0</v>
      </c>
    </row>
    <row r="221" spans="1:39">
      <c r="A221" s="104" t="s">
        <v>2365</v>
      </c>
      <c r="B221" s="104" t="s">
        <v>2366</v>
      </c>
      <c r="C221" s="104" t="s">
        <v>180</v>
      </c>
      <c r="D221" s="104" t="s">
        <v>180</v>
      </c>
      <c r="E221" s="104" t="s">
        <v>381</v>
      </c>
      <c r="F221" s="104" t="s">
        <v>401</v>
      </c>
      <c r="G221" s="109" t="s">
        <v>402</v>
      </c>
      <c r="H221" s="104" t="s">
        <v>2367</v>
      </c>
      <c r="I221" s="105" t="s">
        <v>403</v>
      </c>
      <c r="J221" s="104" t="s">
        <v>2372</v>
      </c>
      <c r="K221" s="104">
        <v>11</v>
      </c>
      <c r="L221"/>
      <c r="M221" s="104">
        <v>11</v>
      </c>
      <c r="N221"/>
      <c r="P221" s="104">
        <v>0</v>
      </c>
      <c r="Q221"/>
      <c r="R221" s="104">
        <v>11</v>
      </c>
      <c r="S221" s="104">
        <v>0</v>
      </c>
      <c r="T221" s="104">
        <v>0</v>
      </c>
      <c r="U221" s="104">
        <v>3</v>
      </c>
      <c r="V221" s="104">
        <v>3</v>
      </c>
      <c r="W221" s="104">
        <v>0</v>
      </c>
      <c r="X221" s="104">
        <v>3</v>
      </c>
      <c r="Y221" s="104">
        <v>0</v>
      </c>
      <c r="Z221" s="104">
        <v>0</v>
      </c>
      <c r="AA221" s="104">
        <v>0</v>
      </c>
      <c r="AB221" s="104">
        <v>0</v>
      </c>
      <c r="AC221" s="104">
        <v>0</v>
      </c>
      <c r="AD221" s="104">
        <v>0</v>
      </c>
      <c r="AE221" s="104">
        <v>0</v>
      </c>
      <c r="AF221" s="104">
        <v>1</v>
      </c>
      <c r="AG221" s="104">
        <v>2</v>
      </c>
      <c r="AH221" s="104">
        <v>3</v>
      </c>
      <c r="AI221" s="104">
        <v>0</v>
      </c>
      <c r="AJ221" s="104">
        <v>5</v>
      </c>
      <c r="AK221" s="104">
        <v>0</v>
      </c>
      <c r="AL221" s="104">
        <v>0</v>
      </c>
      <c r="AM221" s="104">
        <v>0</v>
      </c>
    </row>
    <row r="222" spans="1:39">
      <c r="A222" s="104" t="s">
        <v>2365</v>
      </c>
      <c r="B222" s="104" t="s">
        <v>2366</v>
      </c>
      <c r="C222" s="104" t="s">
        <v>180</v>
      </c>
      <c r="D222" s="104" t="s">
        <v>180</v>
      </c>
      <c r="E222" s="104" t="s">
        <v>381</v>
      </c>
      <c r="F222" s="104" t="s">
        <v>387</v>
      </c>
      <c r="G222" s="109" t="s">
        <v>388</v>
      </c>
      <c r="H222" s="104" t="s">
        <v>2367</v>
      </c>
      <c r="I222" s="105" t="s">
        <v>1850</v>
      </c>
      <c r="J222" s="104" t="s">
        <v>2372</v>
      </c>
      <c r="K222" s="104">
        <v>8</v>
      </c>
      <c r="L222"/>
      <c r="M222" s="104">
        <v>8</v>
      </c>
      <c r="N222"/>
      <c r="P222" s="104">
        <v>0</v>
      </c>
      <c r="Q222"/>
      <c r="R222" s="104">
        <v>8</v>
      </c>
      <c r="S222" s="104">
        <v>0</v>
      </c>
      <c r="T222" s="104">
        <v>0</v>
      </c>
      <c r="U222" s="104">
        <v>3</v>
      </c>
      <c r="V222" s="104">
        <v>3</v>
      </c>
      <c r="W222" s="104">
        <v>0</v>
      </c>
      <c r="X222" s="104">
        <v>3</v>
      </c>
      <c r="Y222" s="104">
        <v>0</v>
      </c>
      <c r="Z222" s="104">
        <v>0</v>
      </c>
      <c r="AA222" s="104">
        <v>0</v>
      </c>
      <c r="AB222" s="104">
        <v>0</v>
      </c>
      <c r="AC222" s="104">
        <v>0</v>
      </c>
      <c r="AD222" s="104">
        <v>0</v>
      </c>
      <c r="AE222" s="104">
        <v>0</v>
      </c>
      <c r="AF222" s="104">
        <v>2</v>
      </c>
      <c r="AG222" s="104">
        <v>1</v>
      </c>
      <c r="AH222" s="104">
        <v>2</v>
      </c>
      <c r="AI222" s="104">
        <v>0</v>
      </c>
      <c r="AJ222" s="104">
        <v>2</v>
      </c>
      <c r="AK222" s="104">
        <v>1</v>
      </c>
      <c r="AL222" s="104">
        <v>0</v>
      </c>
      <c r="AM222" s="104">
        <v>0</v>
      </c>
    </row>
    <row r="223" spans="1:39" ht="18">
      <c r="A223" s="104" t="s">
        <v>2365</v>
      </c>
      <c r="B223" s="104" t="s">
        <v>2366</v>
      </c>
      <c r="C223" s="104" t="s">
        <v>180</v>
      </c>
      <c r="D223" s="104" t="s">
        <v>180</v>
      </c>
      <c r="E223" s="104" t="s">
        <v>381</v>
      </c>
      <c r="F223" s="104" t="s">
        <v>395</v>
      </c>
      <c r="G223" s="109" t="s">
        <v>396</v>
      </c>
      <c r="H223" s="104" t="s">
        <v>2367</v>
      </c>
      <c r="I223" s="105" t="s">
        <v>397</v>
      </c>
      <c r="J223" s="104" t="s">
        <v>2372</v>
      </c>
      <c r="K223" s="104">
        <v>9</v>
      </c>
      <c r="L223"/>
      <c r="M223" s="104">
        <v>9</v>
      </c>
      <c r="N223"/>
      <c r="P223" s="104">
        <v>0</v>
      </c>
      <c r="Q223"/>
      <c r="R223" s="104">
        <v>9</v>
      </c>
      <c r="S223" s="104">
        <v>0</v>
      </c>
      <c r="T223" s="104">
        <v>0</v>
      </c>
      <c r="U223" s="104">
        <v>3</v>
      </c>
      <c r="V223" s="104">
        <v>3</v>
      </c>
      <c r="W223" s="104">
        <v>0</v>
      </c>
      <c r="X223" s="104">
        <v>3</v>
      </c>
      <c r="Y223" s="104">
        <v>0</v>
      </c>
      <c r="Z223" s="104">
        <v>0</v>
      </c>
      <c r="AA223" s="104">
        <v>0</v>
      </c>
      <c r="AB223" s="104">
        <v>0</v>
      </c>
      <c r="AC223" s="104">
        <v>0</v>
      </c>
      <c r="AD223" s="104">
        <v>0</v>
      </c>
      <c r="AE223" s="104">
        <v>0</v>
      </c>
      <c r="AF223" s="104">
        <v>1</v>
      </c>
      <c r="AG223" s="104">
        <v>2</v>
      </c>
      <c r="AH223" s="104">
        <v>1</v>
      </c>
      <c r="AI223" s="104">
        <v>0</v>
      </c>
      <c r="AJ223" s="104">
        <v>2</v>
      </c>
      <c r="AK223" s="104">
        <v>3</v>
      </c>
      <c r="AL223" s="104">
        <v>0</v>
      </c>
      <c r="AM223" s="104">
        <v>0</v>
      </c>
    </row>
    <row r="224" spans="1:39" ht="18">
      <c r="A224" s="104" t="s">
        <v>2365</v>
      </c>
      <c r="B224" s="104" t="s">
        <v>2366</v>
      </c>
      <c r="C224" s="104" t="s">
        <v>180</v>
      </c>
      <c r="D224" s="104" t="s">
        <v>180</v>
      </c>
      <c r="E224" s="104" t="s">
        <v>381</v>
      </c>
      <c r="F224" s="104" t="s">
        <v>389</v>
      </c>
      <c r="G224" s="109" t="s">
        <v>390</v>
      </c>
      <c r="H224" s="104" t="s">
        <v>2367</v>
      </c>
      <c r="I224" s="105" t="s">
        <v>391</v>
      </c>
      <c r="J224" s="104" t="s">
        <v>2372</v>
      </c>
      <c r="K224" s="104">
        <v>7</v>
      </c>
      <c r="L224"/>
      <c r="M224" s="104">
        <v>7</v>
      </c>
      <c r="N224"/>
      <c r="P224" s="104">
        <v>0</v>
      </c>
      <c r="Q224"/>
      <c r="R224" s="104">
        <v>7</v>
      </c>
      <c r="S224" s="104">
        <v>0</v>
      </c>
      <c r="T224" s="104">
        <v>0</v>
      </c>
      <c r="U224" s="104">
        <v>3</v>
      </c>
      <c r="V224" s="104">
        <v>3</v>
      </c>
      <c r="W224" s="104">
        <v>0</v>
      </c>
      <c r="X224" s="104">
        <v>3</v>
      </c>
      <c r="Y224" s="104">
        <v>0</v>
      </c>
      <c r="Z224" s="104">
        <v>0</v>
      </c>
      <c r="AA224" s="104">
        <v>0</v>
      </c>
      <c r="AB224" s="104">
        <v>0</v>
      </c>
      <c r="AC224" s="104">
        <v>0</v>
      </c>
      <c r="AD224" s="104">
        <v>0</v>
      </c>
      <c r="AE224" s="104">
        <v>0</v>
      </c>
      <c r="AF224" s="104">
        <v>0</v>
      </c>
      <c r="AG224" s="104">
        <v>1</v>
      </c>
      <c r="AH224" s="104">
        <v>3</v>
      </c>
      <c r="AI224" s="104">
        <v>2</v>
      </c>
      <c r="AJ224" s="104">
        <v>0</v>
      </c>
      <c r="AK224" s="104">
        <v>1</v>
      </c>
      <c r="AL224" s="104">
        <v>0</v>
      </c>
      <c r="AM224" s="104">
        <v>0</v>
      </c>
    </row>
    <row r="225" spans="1:39" ht="18">
      <c r="A225" s="104" t="s">
        <v>2365</v>
      </c>
      <c r="B225" s="104" t="s">
        <v>2366</v>
      </c>
      <c r="C225" s="104" t="s">
        <v>180</v>
      </c>
      <c r="D225" s="104" t="s">
        <v>180</v>
      </c>
      <c r="E225" s="104" t="s">
        <v>381</v>
      </c>
      <c r="F225" s="104" t="s">
        <v>392</v>
      </c>
      <c r="G225" s="109" t="s">
        <v>393</v>
      </c>
      <c r="H225" s="104" t="s">
        <v>2367</v>
      </c>
      <c r="I225" s="105" t="s">
        <v>394</v>
      </c>
      <c r="J225" s="104" t="s">
        <v>2372</v>
      </c>
      <c r="K225" s="104">
        <v>8</v>
      </c>
      <c r="L225"/>
      <c r="M225" s="104">
        <v>8</v>
      </c>
      <c r="N225"/>
      <c r="P225" s="104">
        <v>0</v>
      </c>
      <c r="Q225"/>
      <c r="R225" s="104">
        <v>8</v>
      </c>
      <c r="S225" s="104">
        <v>0</v>
      </c>
      <c r="T225" s="104">
        <v>0</v>
      </c>
      <c r="U225" s="104">
        <v>3</v>
      </c>
      <c r="V225" s="104">
        <v>3</v>
      </c>
      <c r="W225" s="104">
        <v>0</v>
      </c>
      <c r="X225" s="104">
        <v>2</v>
      </c>
      <c r="Y225" s="104">
        <v>0</v>
      </c>
      <c r="Z225" s="104">
        <v>0</v>
      </c>
      <c r="AA225" s="104">
        <v>0</v>
      </c>
      <c r="AB225" s="104">
        <v>0</v>
      </c>
      <c r="AC225" s="104">
        <v>0</v>
      </c>
      <c r="AD225" s="104">
        <v>0</v>
      </c>
      <c r="AE225" s="104">
        <v>0</v>
      </c>
      <c r="AF225" s="104">
        <v>1</v>
      </c>
      <c r="AG225" s="104">
        <v>0</v>
      </c>
      <c r="AH225" s="104">
        <v>2</v>
      </c>
      <c r="AI225" s="104">
        <v>1</v>
      </c>
      <c r="AJ225" s="104">
        <v>2</v>
      </c>
      <c r="AK225" s="104">
        <v>2</v>
      </c>
      <c r="AL225" s="104">
        <v>0</v>
      </c>
      <c r="AM225" s="104">
        <v>0</v>
      </c>
    </row>
    <row r="226" spans="1:39">
      <c r="A226" s="104" t="s">
        <v>2365</v>
      </c>
      <c r="B226" s="104" t="s">
        <v>2366</v>
      </c>
      <c r="C226" s="104" t="s">
        <v>180</v>
      </c>
      <c r="D226" s="104" t="s">
        <v>180</v>
      </c>
      <c r="E226" s="104" t="s">
        <v>381</v>
      </c>
      <c r="F226" s="104" t="s">
        <v>407</v>
      </c>
      <c r="G226" s="109" t="s">
        <v>408</v>
      </c>
      <c r="H226" s="104" t="s">
        <v>2367</v>
      </c>
      <c r="I226" s="105" t="s">
        <v>409</v>
      </c>
      <c r="J226" s="104" t="s">
        <v>2372</v>
      </c>
      <c r="K226" s="104">
        <v>14</v>
      </c>
      <c r="L226"/>
      <c r="M226" s="104">
        <v>14</v>
      </c>
      <c r="N226"/>
      <c r="P226" s="104">
        <v>0</v>
      </c>
      <c r="Q226"/>
      <c r="R226" s="104">
        <v>14</v>
      </c>
      <c r="S226" s="104">
        <v>0</v>
      </c>
      <c r="T226" s="104">
        <v>0</v>
      </c>
      <c r="U226" s="104">
        <v>3</v>
      </c>
      <c r="V226" s="104">
        <v>3</v>
      </c>
      <c r="W226" s="104">
        <v>0</v>
      </c>
      <c r="X226" s="104">
        <v>3</v>
      </c>
      <c r="Y226" s="104">
        <v>0</v>
      </c>
      <c r="Z226" s="104">
        <v>0</v>
      </c>
      <c r="AA226" s="104">
        <v>0</v>
      </c>
      <c r="AB226" s="104">
        <v>0</v>
      </c>
      <c r="AC226" s="104">
        <v>0</v>
      </c>
      <c r="AD226" s="104">
        <v>0</v>
      </c>
      <c r="AE226" s="104">
        <v>0</v>
      </c>
      <c r="AF226" s="104">
        <v>1</v>
      </c>
      <c r="AG226" s="104">
        <v>1</v>
      </c>
      <c r="AH226" s="104">
        <v>3</v>
      </c>
      <c r="AI226" s="104">
        <v>2</v>
      </c>
      <c r="AJ226" s="104">
        <v>3</v>
      </c>
      <c r="AK226" s="104">
        <v>4</v>
      </c>
      <c r="AL226" s="104">
        <v>0</v>
      </c>
      <c r="AM226" s="104">
        <v>0</v>
      </c>
    </row>
    <row r="227" spans="1:39" ht="27">
      <c r="A227" s="104" t="s">
        <v>2365</v>
      </c>
      <c r="B227" s="104" t="s">
        <v>2366</v>
      </c>
      <c r="C227" s="104" t="s">
        <v>180</v>
      </c>
      <c r="D227" s="104" t="s">
        <v>180</v>
      </c>
      <c r="E227" s="104" t="s">
        <v>410</v>
      </c>
      <c r="F227" s="104" t="s">
        <v>948</v>
      </c>
      <c r="G227" s="109" t="s">
        <v>430</v>
      </c>
      <c r="H227" s="104" t="s">
        <v>2367</v>
      </c>
      <c r="I227" s="105" t="s">
        <v>431</v>
      </c>
      <c r="J227" s="104" t="s">
        <v>2372</v>
      </c>
      <c r="K227" s="104">
        <v>8</v>
      </c>
      <c r="L227"/>
      <c r="M227" s="104">
        <v>8</v>
      </c>
      <c r="N227"/>
      <c r="P227" s="104">
        <v>0</v>
      </c>
      <c r="Q227"/>
      <c r="R227" s="104">
        <v>8</v>
      </c>
      <c r="S227" s="104">
        <v>0</v>
      </c>
      <c r="T227" s="104">
        <v>0</v>
      </c>
      <c r="U227" s="104">
        <v>2</v>
      </c>
      <c r="V227" s="104">
        <v>2</v>
      </c>
      <c r="W227" s="104">
        <v>0</v>
      </c>
      <c r="X227" s="104">
        <v>2</v>
      </c>
      <c r="Y227" s="104">
        <v>0</v>
      </c>
      <c r="Z227" s="104">
        <v>0</v>
      </c>
      <c r="AA227" s="104">
        <v>0</v>
      </c>
      <c r="AB227" s="104">
        <v>0</v>
      </c>
      <c r="AC227" s="104">
        <v>0</v>
      </c>
      <c r="AD227" s="104">
        <v>0</v>
      </c>
      <c r="AE227" s="104">
        <v>0</v>
      </c>
      <c r="AF227" s="104">
        <v>0</v>
      </c>
      <c r="AG227" s="104">
        <v>0</v>
      </c>
      <c r="AH227" s="104">
        <v>3</v>
      </c>
      <c r="AI227" s="104">
        <v>2</v>
      </c>
      <c r="AJ227" s="104">
        <v>2</v>
      </c>
      <c r="AK227" s="104">
        <v>1</v>
      </c>
      <c r="AL227" s="104">
        <v>0</v>
      </c>
      <c r="AM227" s="104">
        <v>0</v>
      </c>
    </row>
    <row r="228" spans="1:39" ht="18">
      <c r="A228" s="104" t="s">
        <v>2365</v>
      </c>
      <c r="B228" s="104" t="s">
        <v>2366</v>
      </c>
      <c r="C228" s="104" t="s">
        <v>180</v>
      </c>
      <c r="D228" s="104" t="s">
        <v>180</v>
      </c>
      <c r="E228" s="104" t="s">
        <v>410</v>
      </c>
      <c r="F228" s="104" t="s">
        <v>949</v>
      </c>
      <c r="G228" s="109" t="s">
        <v>428</v>
      </c>
      <c r="H228" s="104" t="s">
        <v>2367</v>
      </c>
      <c r="I228" s="105" t="s">
        <v>429</v>
      </c>
      <c r="J228" s="104" t="s">
        <v>2372</v>
      </c>
      <c r="K228" s="104">
        <v>12</v>
      </c>
      <c r="L228"/>
      <c r="M228" s="104">
        <v>12</v>
      </c>
      <c r="N228"/>
      <c r="P228" s="104">
        <v>0</v>
      </c>
      <c r="Q228"/>
      <c r="R228" s="104">
        <v>12</v>
      </c>
      <c r="S228" s="104">
        <v>0</v>
      </c>
      <c r="T228" s="104">
        <v>0</v>
      </c>
      <c r="U228" s="104">
        <v>3</v>
      </c>
      <c r="V228" s="104">
        <v>3</v>
      </c>
      <c r="W228" s="104">
        <v>0</v>
      </c>
      <c r="X228" s="104">
        <v>3</v>
      </c>
      <c r="Y228" s="104">
        <v>0</v>
      </c>
      <c r="Z228" s="104">
        <v>0</v>
      </c>
      <c r="AA228" s="104">
        <v>0</v>
      </c>
      <c r="AB228" s="104">
        <v>0</v>
      </c>
      <c r="AC228" s="104">
        <v>0</v>
      </c>
      <c r="AD228" s="104">
        <v>0</v>
      </c>
      <c r="AE228" s="104">
        <v>0</v>
      </c>
      <c r="AF228" s="104">
        <v>1</v>
      </c>
      <c r="AG228" s="104">
        <v>0</v>
      </c>
      <c r="AH228" s="104">
        <v>0</v>
      </c>
      <c r="AI228" s="104">
        <v>5</v>
      </c>
      <c r="AJ228" s="104">
        <v>3</v>
      </c>
      <c r="AK228" s="104">
        <v>3</v>
      </c>
      <c r="AL228" s="104">
        <v>0</v>
      </c>
      <c r="AM228" s="104">
        <v>0</v>
      </c>
    </row>
    <row r="229" spans="1:39" ht="27">
      <c r="A229" s="104" t="s">
        <v>2365</v>
      </c>
      <c r="B229" s="104" t="s">
        <v>2366</v>
      </c>
      <c r="C229" s="104" t="s">
        <v>180</v>
      </c>
      <c r="D229" s="104" t="s">
        <v>180</v>
      </c>
      <c r="E229" s="104" t="s">
        <v>410</v>
      </c>
      <c r="F229" s="104" t="s">
        <v>1473</v>
      </c>
      <c r="G229" s="109" t="s">
        <v>433</v>
      </c>
      <c r="H229" s="104" t="s">
        <v>2367</v>
      </c>
      <c r="I229" s="105" t="s">
        <v>434</v>
      </c>
      <c r="J229" s="104" t="s">
        <v>2372</v>
      </c>
      <c r="K229" s="104">
        <v>10</v>
      </c>
      <c r="L229"/>
      <c r="M229" s="104">
        <v>10</v>
      </c>
      <c r="N229"/>
      <c r="P229" s="104">
        <v>0</v>
      </c>
      <c r="Q229"/>
      <c r="R229" s="104">
        <v>10</v>
      </c>
      <c r="S229" s="104">
        <v>0</v>
      </c>
      <c r="T229" s="104">
        <v>0</v>
      </c>
      <c r="U229" s="104">
        <v>3</v>
      </c>
      <c r="V229" s="104">
        <v>3</v>
      </c>
      <c r="W229" s="104">
        <v>0</v>
      </c>
      <c r="X229" s="104">
        <v>3</v>
      </c>
      <c r="Y229" s="104">
        <v>0</v>
      </c>
      <c r="Z229" s="104">
        <v>0</v>
      </c>
      <c r="AA229" s="104">
        <v>0</v>
      </c>
      <c r="AB229" s="104">
        <v>0</v>
      </c>
      <c r="AC229" s="104">
        <v>0</v>
      </c>
      <c r="AD229" s="104">
        <v>0</v>
      </c>
      <c r="AE229" s="104">
        <v>0</v>
      </c>
      <c r="AF229" s="104">
        <v>3</v>
      </c>
      <c r="AG229" s="104">
        <v>0</v>
      </c>
      <c r="AH229" s="104">
        <v>1</v>
      </c>
      <c r="AI229" s="104">
        <v>1</v>
      </c>
      <c r="AJ229" s="104">
        <v>2</v>
      </c>
      <c r="AK229" s="104">
        <v>3</v>
      </c>
      <c r="AL229" s="104">
        <v>0</v>
      </c>
      <c r="AM229" s="104">
        <v>0</v>
      </c>
    </row>
    <row r="230" spans="1:39">
      <c r="A230" s="104" t="s">
        <v>2365</v>
      </c>
      <c r="B230" s="104" t="s">
        <v>2366</v>
      </c>
      <c r="C230" s="104" t="s">
        <v>180</v>
      </c>
      <c r="D230" s="104" t="s">
        <v>180</v>
      </c>
      <c r="E230" s="104" t="s">
        <v>410</v>
      </c>
      <c r="F230" s="104" t="s">
        <v>415</v>
      </c>
      <c r="G230" s="109" t="s">
        <v>416</v>
      </c>
      <c r="H230" s="104" t="s">
        <v>2367</v>
      </c>
      <c r="I230" s="105" t="s">
        <v>1855</v>
      </c>
      <c r="J230" s="104" t="s">
        <v>2372</v>
      </c>
      <c r="K230" s="104">
        <v>58</v>
      </c>
      <c r="L230"/>
      <c r="M230" s="104">
        <v>58</v>
      </c>
      <c r="N230"/>
      <c r="P230" s="104">
        <v>0</v>
      </c>
      <c r="Q230"/>
      <c r="R230" s="104">
        <v>58</v>
      </c>
      <c r="S230" s="104">
        <v>0</v>
      </c>
      <c r="T230" s="104">
        <v>0</v>
      </c>
      <c r="U230" s="104">
        <v>3</v>
      </c>
      <c r="V230" s="104">
        <v>4</v>
      </c>
      <c r="W230" s="104">
        <v>0</v>
      </c>
      <c r="X230" s="104">
        <v>4</v>
      </c>
      <c r="Y230" s="104">
        <v>0</v>
      </c>
      <c r="Z230" s="104">
        <v>0</v>
      </c>
      <c r="AA230" s="104">
        <v>0</v>
      </c>
      <c r="AB230" s="104">
        <v>0</v>
      </c>
      <c r="AC230" s="104">
        <v>0</v>
      </c>
      <c r="AD230" s="104">
        <v>0</v>
      </c>
      <c r="AE230" s="104">
        <v>0</v>
      </c>
      <c r="AF230" s="104">
        <v>7</v>
      </c>
      <c r="AG230" s="104">
        <v>5</v>
      </c>
      <c r="AH230" s="104">
        <v>15</v>
      </c>
      <c r="AI230" s="104">
        <v>13</v>
      </c>
      <c r="AJ230" s="104">
        <v>9</v>
      </c>
      <c r="AK230" s="104">
        <v>9</v>
      </c>
      <c r="AL230" s="104">
        <v>0</v>
      </c>
      <c r="AM230" s="104">
        <v>0</v>
      </c>
    </row>
    <row r="231" spans="1:39" ht="18">
      <c r="A231" s="104" t="s">
        <v>2365</v>
      </c>
      <c r="B231" s="104" t="s">
        <v>2366</v>
      </c>
      <c r="C231" s="104" t="s">
        <v>180</v>
      </c>
      <c r="D231" s="104" t="s">
        <v>180</v>
      </c>
      <c r="E231" s="104" t="s">
        <v>410</v>
      </c>
      <c r="F231" s="104" t="s">
        <v>425</v>
      </c>
      <c r="G231" s="109" t="s">
        <v>426</v>
      </c>
      <c r="H231" s="104" t="s">
        <v>2367</v>
      </c>
      <c r="I231" s="105" t="s">
        <v>427</v>
      </c>
      <c r="J231" s="104" t="s">
        <v>2372</v>
      </c>
      <c r="K231" s="104">
        <v>11</v>
      </c>
      <c r="L231"/>
      <c r="M231" s="104">
        <v>11</v>
      </c>
      <c r="N231"/>
      <c r="P231" s="104">
        <v>0</v>
      </c>
      <c r="Q231"/>
      <c r="R231" s="104">
        <v>11</v>
      </c>
      <c r="S231" s="104">
        <v>0</v>
      </c>
      <c r="T231" s="104">
        <v>0</v>
      </c>
      <c r="U231" s="104">
        <v>3</v>
      </c>
      <c r="V231" s="104">
        <v>3</v>
      </c>
      <c r="W231" s="104">
        <v>0</v>
      </c>
      <c r="X231" s="104">
        <v>3</v>
      </c>
      <c r="Y231" s="104">
        <v>0</v>
      </c>
      <c r="Z231" s="104">
        <v>0</v>
      </c>
      <c r="AA231" s="104">
        <v>0</v>
      </c>
      <c r="AB231" s="104">
        <v>0</v>
      </c>
      <c r="AC231" s="104">
        <v>0</v>
      </c>
      <c r="AD231" s="104">
        <v>0</v>
      </c>
      <c r="AE231" s="104">
        <v>0</v>
      </c>
      <c r="AF231" s="104">
        <v>2</v>
      </c>
      <c r="AG231" s="104">
        <v>1</v>
      </c>
      <c r="AH231" s="104">
        <v>2</v>
      </c>
      <c r="AI231" s="104">
        <v>4</v>
      </c>
      <c r="AJ231" s="104">
        <v>0</v>
      </c>
      <c r="AK231" s="104">
        <v>2</v>
      </c>
      <c r="AL231" s="104">
        <v>0</v>
      </c>
      <c r="AM231" s="104">
        <v>0</v>
      </c>
    </row>
    <row r="232" spans="1:39" ht="18">
      <c r="A232" s="104" t="s">
        <v>2365</v>
      </c>
      <c r="B232" s="104" t="s">
        <v>2366</v>
      </c>
      <c r="C232" s="104" t="s">
        <v>180</v>
      </c>
      <c r="D232" s="104" t="s">
        <v>180</v>
      </c>
      <c r="E232" s="104" t="s">
        <v>410</v>
      </c>
      <c r="F232" s="104" t="s">
        <v>419</v>
      </c>
      <c r="G232" s="109" t="s">
        <v>420</v>
      </c>
      <c r="H232" s="104" t="s">
        <v>2367</v>
      </c>
      <c r="I232" s="105" t="s">
        <v>421</v>
      </c>
      <c r="J232" s="104" t="s">
        <v>2372</v>
      </c>
      <c r="K232" s="104">
        <v>23</v>
      </c>
      <c r="L232"/>
      <c r="M232" s="104">
        <v>23</v>
      </c>
      <c r="N232"/>
      <c r="P232" s="104">
        <v>0</v>
      </c>
      <c r="Q232"/>
      <c r="R232" s="104">
        <v>23</v>
      </c>
      <c r="S232" s="104">
        <v>0</v>
      </c>
      <c r="T232" s="104">
        <v>0</v>
      </c>
      <c r="U232" s="104">
        <v>3</v>
      </c>
      <c r="V232" s="104">
        <v>3</v>
      </c>
      <c r="W232" s="104">
        <v>0</v>
      </c>
      <c r="X232" s="104">
        <v>3</v>
      </c>
      <c r="Y232" s="104">
        <v>0</v>
      </c>
      <c r="Z232" s="104">
        <v>0</v>
      </c>
      <c r="AA232" s="104">
        <v>0</v>
      </c>
      <c r="AB232" s="104">
        <v>0</v>
      </c>
      <c r="AC232" s="104">
        <v>0</v>
      </c>
      <c r="AD232" s="104">
        <v>0</v>
      </c>
      <c r="AE232" s="104">
        <v>0</v>
      </c>
      <c r="AF232" s="104">
        <v>4</v>
      </c>
      <c r="AG232" s="104">
        <v>1</v>
      </c>
      <c r="AH232" s="104">
        <v>4</v>
      </c>
      <c r="AI232" s="104">
        <v>7</v>
      </c>
      <c r="AJ232" s="104">
        <v>5</v>
      </c>
      <c r="AK232" s="104">
        <v>2</v>
      </c>
      <c r="AL232" s="104">
        <v>0</v>
      </c>
      <c r="AM232" s="104">
        <v>0</v>
      </c>
    </row>
    <row r="233" spans="1:39" ht="27">
      <c r="A233" s="104" t="s">
        <v>2365</v>
      </c>
      <c r="B233" s="104" t="s">
        <v>2366</v>
      </c>
      <c r="C233" s="104" t="s">
        <v>180</v>
      </c>
      <c r="D233" s="104" t="s">
        <v>180</v>
      </c>
      <c r="E233" s="104" t="s">
        <v>410</v>
      </c>
      <c r="F233" s="104" t="s">
        <v>422</v>
      </c>
      <c r="G233" s="109" t="s">
        <v>423</v>
      </c>
      <c r="H233" s="104" t="s">
        <v>2367</v>
      </c>
      <c r="I233" s="105" t="s">
        <v>424</v>
      </c>
      <c r="J233" s="104" t="s">
        <v>2372</v>
      </c>
      <c r="K233" s="104">
        <v>20</v>
      </c>
      <c r="L233"/>
      <c r="M233" s="104">
        <v>20</v>
      </c>
      <c r="N233"/>
      <c r="P233" s="104">
        <v>0</v>
      </c>
      <c r="Q233"/>
      <c r="R233" s="104">
        <v>19</v>
      </c>
      <c r="S233" s="104">
        <v>0</v>
      </c>
      <c r="T233" s="104">
        <v>1</v>
      </c>
      <c r="U233" s="104">
        <v>3</v>
      </c>
      <c r="V233" s="104">
        <v>3</v>
      </c>
      <c r="W233" s="104">
        <v>0</v>
      </c>
      <c r="X233" s="104">
        <v>3</v>
      </c>
      <c r="Y233" s="104">
        <v>0</v>
      </c>
      <c r="Z233" s="104">
        <v>0</v>
      </c>
      <c r="AA233" s="104">
        <v>0</v>
      </c>
      <c r="AB233" s="104">
        <v>0</v>
      </c>
      <c r="AC233" s="104">
        <v>0</v>
      </c>
      <c r="AD233" s="104">
        <v>0</v>
      </c>
      <c r="AE233" s="104">
        <v>0</v>
      </c>
      <c r="AF233" s="104">
        <v>3</v>
      </c>
      <c r="AG233" s="104">
        <v>1</v>
      </c>
      <c r="AH233" s="104">
        <v>4</v>
      </c>
      <c r="AI233" s="104">
        <v>4</v>
      </c>
      <c r="AJ233" s="104">
        <v>1</v>
      </c>
      <c r="AK233" s="104">
        <v>7</v>
      </c>
      <c r="AL233" s="104">
        <v>0</v>
      </c>
      <c r="AM233" s="104">
        <v>0</v>
      </c>
    </row>
    <row r="234" spans="1:39">
      <c r="A234" s="104" t="s">
        <v>2365</v>
      </c>
      <c r="B234" s="104" t="s">
        <v>2366</v>
      </c>
      <c r="C234" s="104" t="s">
        <v>180</v>
      </c>
      <c r="D234" s="104" t="s">
        <v>180</v>
      </c>
      <c r="E234" s="104" t="s">
        <v>410</v>
      </c>
      <c r="F234" s="104" t="s">
        <v>413</v>
      </c>
      <c r="G234" s="109" t="s">
        <v>414</v>
      </c>
      <c r="H234" s="104" t="s">
        <v>2367</v>
      </c>
      <c r="I234" s="105" t="s">
        <v>1854</v>
      </c>
      <c r="J234" s="104" t="s">
        <v>2372</v>
      </c>
      <c r="K234" s="104">
        <v>7</v>
      </c>
      <c r="L234"/>
      <c r="M234" s="104">
        <v>7</v>
      </c>
      <c r="N234"/>
      <c r="P234" s="104">
        <v>0</v>
      </c>
      <c r="Q234"/>
      <c r="R234" s="104">
        <v>7</v>
      </c>
      <c r="S234" s="104">
        <v>0</v>
      </c>
      <c r="T234" s="104">
        <v>0</v>
      </c>
      <c r="U234" s="104">
        <v>3</v>
      </c>
      <c r="V234" s="104">
        <v>3</v>
      </c>
      <c r="W234" s="104">
        <v>0</v>
      </c>
      <c r="X234" s="104">
        <v>3</v>
      </c>
      <c r="Y234" s="104">
        <v>0</v>
      </c>
      <c r="Z234" s="104">
        <v>0</v>
      </c>
      <c r="AA234" s="104">
        <v>0</v>
      </c>
      <c r="AB234" s="104">
        <v>0</v>
      </c>
      <c r="AC234" s="104">
        <v>0</v>
      </c>
      <c r="AD234" s="104">
        <v>0</v>
      </c>
      <c r="AE234" s="104">
        <v>0</v>
      </c>
      <c r="AF234" s="104">
        <v>2</v>
      </c>
      <c r="AG234" s="104">
        <v>0</v>
      </c>
      <c r="AH234" s="104">
        <v>1</v>
      </c>
      <c r="AI234" s="104">
        <v>1</v>
      </c>
      <c r="AJ234" s="104">
        <v>2</v>
      </c>
      <c r="AK234" s="104">
        <v>1</v>
      </c>
      <c r="AL234" s="104">
        <v>0</v>
      </c>
      <c r="AM234" s="104">
        <v>0</v>
      </c>
    </row>
    <row r="235" spans="1:39" ht="18">
      <c r="A235" s="104" t="s">
        <v>2365</v>
      </c>
      <c r="B235" s="104" t="s">
        <v>2366</v>
      </c>
      <c r="C235" s="104" t="s">
        <v>180</v>
      </c>
      <c r="D235" s="104" t="s">
        <v>180</v>
      </c>
      <c r="E235" s="104" t="s">
        <v>410</v>
      </c>
      <c r="F235" s="104" t="s">
        <v>435</v>
      </c>
      <c r="G235" s="109" t="s">
        <v>436</v>
      </c>
      <c r="H235" s="104" t="s">
        <v>2367</v>
      </c>
      <c r="I235" s="105" t="s">
        <v>437</v>
      </c>
      <c r="J235" s="104" t="s">
        <v>2372</v>
      </c>
      <c r="K235" s="104">
        <v>5</v>
      </c>
      <c r="L235"/>
      <c r="M235" s="104">
        <v>5</v>
      </c>
      <c r="N235"/>
      <c r="P235" s="104">
        <v>0</v>
      </c>
      <c r="Q235"/>
      <c r="R235" s="104">
        <v>5</v>
      </c>
      <c r="S235" s="104">
        <v>0</v>
      </c>
      <c r="T235" s="104">
        <v>0</v>
      </c>
      <c r="U235" s="104">
        <v>2</v>
      </c>
      <c r="V235" s="104">
        <v>2</v>
      </c>
      <c r="W235" s="104">
        <v>0</v>
      </c>
      <c r="X235" s="104">
        <v>2</v>
      </c>
      <c r="Y235" s="104">
        <v>0</v>
      </c>
      <c r="Z235" s="104">
        <v>0</v>
      </c>
      <c r="AA235" s="104">
        <v>0</v>
      </c>
      <c r="AB235" s="104">
        <v>0</v>
      </c>
      <c r="AC235" s="104">
        <v>0</v>
      </c>
      <c r="AD235" s="104">
        <v>0</v>
      </c>
      <c r="AE235" s="104">
        <v>0</v>
      </c>
      <c r="AF235" s="104">
        <v>0</v>
      </c>
      <c r="AG235" s="104">
        <v>0</v>
      </c>
      <c r="AH235" s="104">
        <v>0</v>
      </c>
      <c r="AI235" s="104">
        <v>1</v>
      </c>
      <c r="AJ235" s="104">
        <v>1</v>
      </c>
      <c r="AK235" s="104">
        <v>3</v>
      </c>
      <c r="AL235" s="104">
        <v>0</v>
      </c>
      <c r="AM235" s="104">
        <v>0</v>
      </c>
    </row>
    <row r="236" spans="1:39" ht="18">
      <c r="A236" s="104" t="s">
        <v>2365</v>
      </c>
      <c r="B236" s="104" t="s">
        <v>2366</v>
      </c>
      <c r="C236" s="104" t="s">
        <v>180</v>
      </c>
      <c r="D236" s="104" t="s">
        <v>180</v>
      </c>
      <c r="E236" s="104" t="s">
        <v>410</v>
      </c>
      <c r="F236" s="104" t="s">
        <v>438</v>
      </c>
      <c r="G236" s="109" t="s">
        <v>439</v>
      </c>
      <c r="H236" s="104" t="s">
        <v>2367</v>
      </c>
      <c r="I236" s="105" t="s">
        <v>440</v>
      </c>
      <c r="J236" s="104" t="s">
        <v>2372</v>
      </c>
      <c r="K236" s="104">
        <v>16</v>
      </c>
      <c r="L236"/>
      <c r="M236" s="104">
        <v>16</v>
      </c>
      <c r="N236"/>
      <c r="P236" s="104">
        <v>0</v>
      </c>
      <c r="Q236"/>
      <c r="R236" s="104">
        <v>16</v>
      </c>
      <c r="S236" s="104">
        <v>0</v>
      </c>
      <c r="T236" s="104">
        <v>0</v>
      </c>
      <c r="U236" s="104">
        <v>3</v>
      </c>
      <c r="V236" s="104">
        <v>3</v>
      </c>
      <c r="W236" s="104">
        <v>0</v>
      </c>
      <c r="X236" s="104">
        <v>3</v>
      </c>
      <c r="Y236" s="104">
        <v>0</v>
      </c>
      <c r="Z236" s="104">
        <v>0</v>
      </c>
      <c r="AA236" s="104">
        <v>0</v>
      </c>
      <c r="AB236" s="104">
        <v>0</v>
      </c>
      <c r="AC236" s="104">
        <v>0</v>
      </c>
      <c r="AD236" s="104">
        <v>0</v>
      </c>
      <c r="AE236" s="104">
        <v>0</v>
      </c>
      <c r="AF236" s="104">
        <v>2</v>
      </c>
      <c r="AG236" s="104">
        <v>3</v>
      </c>
      <c r="AH236" s="104">
        <v>2</v>
      </c>
      <c r="AI236" s="104">
        <v>1</v>
      </c>
      <c r="AJ236" s="104">
        <v>3</v>
      </c>
      <c r="AK236" s="104">
        <v>5</v>
      </c>
      <c r="AL236" s="104">
        <v>0</v>
      </c>
      <c r="AM236" s="104">
        <v>0</v>
      </c>
    </row>
    <row r="237" spans="1:39">
      <c r="A237" s="104" t="s">
        <v>2365</v>
      </c>
      <c r="B237" s="104" t="s">
        <v>2366</v>
      </c>
      <c r="C237" s="104" t="s">
        <v>180</v>
      </c>
      <c r="D237" s="104" t="s">
        <v>180</v>
      </c>
      <c r="E237" s="104" t="s">
        <v>410</v>
      </c>
      <c r="F237" s="104" t="s">
        <v>441</v>
      </c>
      <c r="G237" s="109" t="s">
        <v>442</v>
      </c>
      <c r="H237" s="104" t="s">
        <v>2367</v>
      </c>
      <c r="I237" s="105" t="s">
        <v>443</v>
      </c>
      <c r="J237" s="104" t="s">
        <v>2372</v>
      </c>
      <c r="K237" s="104">
        <v>11</v>
      </c>
      <c r="L237"/>
      <c r="M237" s="104">
        <v>10</v>
      </c>
      <c r="N237"/>
      <c r="P237" s="104">
        <v>1</v>
      </c>
      <c r="Q237"/>
      <c r="R237" s="104">
        <v>11</v>
      </c>
      <c r="S237" s="104">
        <v>0</v>
      </c>
      <c r="T237" s="104">
        <v>0</v>
      </c>
      <c r="U237" s="104">
        <v>3</v>
      </c>
      <c r="V237" s="104">
        <v>3</v>
      </c>
      <c r="W237" s="104">
        <v>0</v>
      </c>
      <c r="X237" s="104">
        <v>3</v>
      </c>
      <c r="Y237" s="104">
        <v>0</v>
      </c>
      <c r="Z237" s="104">
        <v>0</v>
      </c>
      <c r="AA237" s="104">
        <v>0</v>
      </c>
      <c r="AB237" s="104">
        <v>0</v>
      </c>
      <c r="AC237" s="104">
        <v>0</v>
      </c>
      <c r="AD237" s="104">
        <v>0</v>
      </c>
      <c r="AE237" s="104">
        <v>0</v>
      </c>
      <c r="AF237" s="104">
        <v>2</v>
      </c>
      <c r="AG237" s="104">
        <v>3</v>
      </c>
      <c r="AH237" s="104">
        <v>4</v>
      </c>
      <c r="AI237" s="104">
        <v>0</v>
      </c>
      <c r="AJ237" s="104">
        <v>0</v>
      </c>
      <c r="AK237" s="104">
        <v>2</v>
      </c>
      <c r="AL237" s="104">
        <v>0</v>
      </c>
      <c r="AM237" s="104">
        <v>0</v>
      </c>
    </row>
    <row r="238" spans="1:39">
      <c r="A238" s="104" t="s">
        <v>2365</v>
      </c>
      <c r="B238" s="104" t="s">
        <v>2366</v>
      </c>
      <c r="C238" s="104" t="s">
        <v>180</v>
      </c>
      <c r="D238" s="104" t="s">
        <v>180</v>
      </c>
      <c r="E238" s="104" t="s">
        <v>410</v>
      </c>
      <c r="F238" s="104" t="s">
        <v>417</v>
      </c>
      <c r="G238" s="109" t="s">
        <v>418</v>
      </c>
      <c r="H238" s="104" t="s">
        <v>2367</v>
      </c>
      <c r="I238" s="105" t="s">
        <v>1856</v>
      </c>
      <c r="J238" s="104" t="s">
        <v>2372</v>
      </c>
      <c r="K238" s="104">
        <v>15</v>
      </c>
      <c r="L238"/>
      <c r="M238" s="104">
        <v>15</v>
      </c>
      <c r="N238"/>
      <c r="P238" s="104">
        <v>0</v>
      </c>
      <c r="Q238"/>
      <c r="R238" s="104">
        <v>15</v>
      </c>
      <c r="S238" s="104">
        <v>0</v>
      </c>
      <c r="T238" s="104">
        <v>0</v>
      </c>
      <c r="U238" s="104">
        <v>3</v>
      </c>
      <c r="V238" s="104">
        <v>3</v>
      </c>
      <c r="W238" s="104">
        <v>0</v>
      </c>
      <c r="X238" s="104">
        <v>3</v>
      </c>
      <c r="Y238" s="104">
        <v>0</v>
      </c>
      <c r="Z238" s="104">
        <v>0</v>
      </c>
      <c r="AA238" s="104">
        <v>0</v>
      </c>
      <c r="AB238" s="104">
        <v>0</v>
      </c>
      <c r="AC238" s="104">
        <v>0</v>
      </c>
      <c r="AD238" s="104">
        <v>0</v>
      </c>
      <c r="AE238" s="104">
        <v>0</v>
      </c>
      <c r="AF238" s="104">
        <v>1</v>
      </c>
      <c r="AG238" s="104">
        <v>2</v>
      </c>
      <c r="AH238" s="104">
        <v>1</v>
      </c>
      <c r="AI238" s="104">
        <v>3</v>
      </c>
      <c r="AJ238" s="104">
        <v>4</v>
      </c>
      <c r="AK238" s="104">
        <v>4</v>
      </c>
      <c r="AL238" s="104">
        <v>0</v>
      </c>
      <c r="AM238" s="104">
        <v>0</v>
      </c>
    </row>
    <row r="239" spans="1:39" ht="18">
      <c r="A239" s="104" t="s">
        <v>2365</v>
      </c>
      <c r="B239" s="104" t="s">
        <v>2366</v>
      </c>
      <c r="C239" s="104" t="s">
        <v>180</v>
      </c>
      <c r="D239" s="104" t="s">
        <v>180</v>
      </c>
      <c r="E239" s="104" t="s">
        <v>410</v>
      </c>
      <c r="F239" s="104" t="s">
        <v>444</v>
      </c>
      <c r="G239" s="109" t="s">
        <v>445</v>
      </c>
      <c r="H239" s="104" t="s">
        <v>2367</v>
      </c>
      <c r="I239" s="105" t="s">
        <v>446</v>
      </c>
      <c r="J239" s="104" t="s">
        <v>2372</v>
      </c>
      <c r="K239" s="104">
        <v>7</v>
      </c>
      <c r="L239"/>
      <c r="M239" s="104">
        <v>7</v>
      </c>
      <c r="N239"/>
      <c r="P239" s="104">
        <v>0</v>
      </c>
      <c r="Q239"/>
      <c r="R239" s="104">
        <v>7</v>
      </c>
      <c r="S239" s="104">
        <v>0</v>
      </c>
      <c r="T239" s="104">
        <v>0</v>
      </c>
      <c r="U239" s="104">
        <v>3</v>
      </c>
      <c r="V239" s="104">
        <v>3</v>
      </c>
      <c r="W239" s="104">
        <v>0</v>
      </c>
      <c r="X239" s="104">
        <v>3</v>
      </c>
      <c r="Y239" s="104">
        <v>0</v>
      </c>
      <c r="Z239" s="104">
        <v>0</v>
      </c>
      <c r="AA239" s="104">
        <v>0</v>
      </c>
      <c r="AB239" s="104">
        <v>0</v>
      </c>
      <c r="AC239" s="104">
        <v>0</v>
      </c>
      <c r="AD239" s="104">
        <v>0</v>
      </c>
      <c r="AE239" s="104">
        <v>0</v>
      </c>
      <c r="AF239" s="104">
        <v>1</v>
      </c>
      <c r="AG239" s="104">
        <v>2</v>
      </c>
      <c r="AH239" s="104">
        <v>0</v>
      </c>
      <c r="AI239" s="104">
        <v>1</v>
      </c>
      <c r="AJ239" s="104">
        <v>0</v>
      </c>
      <c r="AK239" s="104">
        <v>3</v>
      </c>
      <c r="AL239" s="104">
        <v>0</v>
      </c>
      <c r="AM239" s="104">
        <v>0</v>
      </c>
    </row>
    <row r="240" spans="1:39" ht="18">
      <c r="A240" s="104" t="s">
        <v>2365</v>
      </c>
      <c r="B240" s="104" t="s">
        <v>2366</v>
      </c>
      <c r="C240" s="104" t="s">
        <v>180</v>
      </c>
      <c r="D240" s="104" t="s">
        <v>180</v>
      </c>
      <c r="E240" s="104" t="s">
        <v>410</v>
      </c>
      <c r="F240" s="104" t="s">
        <v>944</v>
      </c>
      <c r="G240" s="109" t="s">
        <v>943</v>
      </c>
      <c r="H240" s="104" t="s">
        <v>2367</v>
      </c>
      <c r="I240" s="105" t="s">
        <v>944</v>
      </c>
      <c r="J240" s="104" t="s">
        <v>2368</v>
      </c>
      <c r="K240" s="104">
        <v>4</v>
      </c>
      <c r="L240"/>
      <c r="M240" s="104">
        <v>4</v>
      </c>
      <c r="N240"/>
      <c r="P240" s="104">
        <v>0</v>
      </c>
      <c r="Q240"/>
      <c r="R240" s="104">
        <v>4</v>
      </c>
      <c r="S240" s="104">
        <v>0</v>
      </c>
      <c r="T240" s="104">
        <v>0</v>
      </c>
      <c r="U240" s="104">
        <v>3</v>
      </c>
      <c r="V240" s="104">
        <v>3</v>
      </c>
      <c r="W240" s="104">
        <v>0</v>
      </c>
      <c r="X240" s="104">
        <v>2</v>
      </c>
      <c r="Y240" s="104">
        <v>0</v>
      </c>
      <c r="Z240" s="104">
        <v>0</v>
      </c>
      <c r="AA240" s="104">
        <v>0</v>
      </c>
      <c r="AB240" s="104">
        <v>0</v>
      </c>
      <c r="AC240" s="104">
        <v>0</v>
      </c>
      <c r="AD240" s="104">
        <v>0</v>
      </c>
      <c r="AE240" s="104">
        <v>0</v>
      </c>
      <c r="AF240" s="104">
        <v>0</v>
      </c>
      <c r="AG240" s="104">
        <v>1</v>
      </c>
      <c r="AH240" s="104">
        <v>1</v>
      </c>
      <c r="AI240" s="104">
        <v>1</v>
      </c>
      <c r="AJ240" s="104">
        <v>1</v>
      </c>
      <c r="AK240" s="104">
        <v>0</v>
      </c>
      <c r="AL240" s="104">
        <v>0</v>
      </c>
      <c r="AM240" s="104">
        <v>0</v>
      </c>
    </row>
    <row r="241" spans="1:39" ht="18">
      <c r="A241" s="104" t="s">
        <v>2365</v>
      </c>
      <c r="B241" s="104" t="s">
        <v>2366</v>
      </c>
      <c r="C241" s="104" t="s">
        <v>180</v>
      </c>
      <c r="D241" s="104" t="s">
        <v>180</v>
      </c>
      <c r="E241" s="104" t="s">
        <v>410</v>
      </c>
      <c r="F241" s="104" t="s">
        <v>970</v>
      </c>
      <c r="G241" s="109" t="s">
        <v>971</v>
      </c>
      <c r="H241" s="104" t="s">
        <v>2367</v>
      </c>
      <c r="I241" s="105" t="s">
        <v>970</v>
      </c>
      <c r="J241" s="104" t="s">
        <v>2368</v>
      </c>
      <c r="K241" s="104">
        <v>8</v>
      </c>
      <c r="L241"/>
      <c r="M241" s="104">
        <v>8</v>
      </c>
      <c r="N241"/>
      <c r="P241" s="104">
        <v>0</v>
      </c>
      <c r="Q241"/>
      <c r="R241" s="104">
        <v>8</v>
      </c>
      <c r="S241" s="104">
        <v>0</v>
      </c>
      <c r="T241" s="104">
        <v>0</v>
      </c>
      <c r="U241" s="104">
        <v>3</v>
      </c>
      <c r="V241" s="104">
        <v>3</v>
      </c>
      <c r="W241" s="104">
        <v>0</v>
      </c>
      <c r="X241" s="104">
        <v>3</v>
      </c>
      <c r="Y241" s="104">
        <v>0</v>
      </c>
      <c r="Z241" s="104">
        <v>0</v>
      </c>
      <c r="AA241" s="104">
        <v>0</v>
      </c>
      <c r="AB241" s="104">
        <v>0</v>
      </c>
      <c r="AC241" s="104">
        <v>0</v>
      </c>
      <c r="AD241" s="104">
        <v>0</v>
      </c>
      <c r="AE241" s="104">
        <v>0</v>
      </c>
      <c r="AF241" s="104">
        <v>1</v>
      </c>
      <c r="AG241" s="104">
        <v>1</v>
      </c>
      <c r="AH241" s="104">
        <v>1</v>
      </c>
      <c r="AI241" s="104">
        <v>3</v>
      </c>
      <c r="AJ241" s="104">
        <v>1</v>
      </c>
      <c r="AK241" s="104">
        <v>1</v>
      </c>
      <c r="AL241" s="104">
        <v>0</v>
      </c>
      <c r="AM241" s="104">
        <v>0</v>
      </c>
    </row>
    <row r="242" spans="1:39" ht="18">
      <c r="A242" s="104" t="s">
        <v>2365</v>
      </c>
      <c r="B242" s="104" t="s">
        <v>2366</v>
      </c>
      <c r="C242" s="104" t="s">
        <v>180</v>
      </c>
      <c r="D242" s="104" t="s">
        <v>180</v>
      </c>
      <c r="E242" s="104" t="s">
        <v>410</v>
      </c>
      <c r="F242" s="104" t="s">
        <v>438</v>
      </c>
      <c r="G242" s="109" t="s">
        <v>945</v>
      </c>
      <c r="H242" s="104" t="s">
        <v>2367</v>
      </c>
      <c r="I242" s="105" t="s">
        <v>438</v>
      </c>
      <c r="J242" s="104" t="s">
        <v>2368</v>
      </c>
      <c r="K242" s="104">
        <v>7</v>
      </c>
      <c r="L242"/>
      <c r="M242" s="104">
        <v>7</v>
      </c>
      <c r="N242"/>
      <c r="P242" s="104">
        <v>0</v>
      </c>
      <c r="Q242"/>
      <c r="R242" s="104">
        <v>7</v>
      </c>
      <c r="S242" s="104">
        <v>0</v>
      </c>
      <c r="T242" s="104">
        <v>0</v>
      </c>
      <c r="U242" s="104">
        <v>1</v>
      </c>
      <c r="V242" s="104">
        <v>3</v>
      </c>
      <c r="W242" s="104">
        <v>0</v>
      </c>
      <c r="X242" s="104">
        <v>3</v>
      </c>
      <c r="Y242" s="104">
        <v>0</v>
      </c>
      <c r="Z242" s="104">
        <v>1</v>
      </c>
      <c r="AA242" s="104">
        <v>0</v>
      </c>
      <c r="AB242" s="104">
        <v>0</v>
      </c>
      <c r="AC242" s="104">
        <v>3</v>
      </c>
      <c r="AD242" s="104">
        <v>3</v>
      </c>
      <c r="AE242" s="104">
        <v>0</v>
      </c>
      <c r="AF242" s="104">
        <v>0</v>
      </c>
      <c r="AG242" s="104">
        <v>0</v>
      </c>
      <c r="AH242" s="104">
        <v>0</v>
      </c>
      <c r="AI242" s="104">
        <v>0</v>
      </c>
      <c r="AJ242" s="104">
        <v>0</v>
      </c>
      <c r="AK242" s="104">
        <v>0</v>
      </c>
      <c r="AL242" s="104">
        <v>0</v>
      </c>
      <c r="AM242" s="104">
        <v>0</v>
      </c>
    </row>
    <row r="243" spans="1:39" ht="18">
      <c r="A243" s="104" t="s">
        <v>2365</v>
      </c>
      <c r="B243" s="104" t="s">
        <v>2366</v>
      </c>
      <c r="C243" s="104" t="s">
        <v>180</v>
      </c>
      <c r="D243" s="104" t="s">
        <v>180</v>
      </c>
      <c r="E243" s="104" t="s">
        <v>410</v>
      </c>
      <c r="F243" s="104" t="s">
        <v>415</v>
      </c>
      <c r="G243" s="109" t="s">
        <v>954</v>
      </c>
      <c r="H243" s="104" t="s">
        <v>2367</v>
      </c>
      <c r="I243" s="105" t="s">
        <v>955</v>
      </c>
      <c r="J243" s="104" t="s">
        <v>2368</v>
      </c>
      <c r="K243" s="104">
        <v>8</v>
      </c>
      <c r="L243"/>
      <c r="M243" s="104">
        <v>6</v>
      </c>
      <c r="N243"/>
      <c r="P243" s="104">
        <v>2</v>
      </c>
      <c r="Q243"/>
      <c r="R243" s="104">
        <v>8</v>
      </c>
      <c r="S243" s="104">
        <v>0</v>
      </c>
      <c r="T243" s="104">
        <v>0</v>
      </c>
      <c r="U243" s="104">
        <v>1</v>
      </c>
      <c r="V243" s="104">
        <v>2</v>
      </c>
      <c r="W243" s="104">
        <v>0</v>
      </c>
      <c r="X243" s="104">
        <v>2</v>
      </c>
      <c r="Y243" s="104">
        <v>0</v>
      </c>
      <c r="Z243" s="104">
        <v>0</v>
      </c>
      <c r="AA243" s="104">
        <v>0</v>
      </c>
      <c r="AB243" s="104">
        <v>0</v>
      </c>
      <c r="AC243" s="104">
        <v>1</v>
      </c>
      <c r="AD243" s="104">
        <v>2</v>
      </c>
      <c r="AE243" s="104">
        <v>5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0</v>
      </c>
      <c r="AL243" s="104">
        <v>0</v>
      </c>
      <c r="AM243" s="104">
        <v>0</v>
      </c>
    </row>
    <row r="244" spans="1:39" ht="18">
      <c r="A244" s="104" t="s">
        <v>2365</v>
      </c>
      <c r="B244" s="104" t="s">
        <v>2366</v>
      </c>
      <c r="C244" s="104" t="s">
        <v>180</v>
      </c>
      <c r="D244" s="104" t="s">
        <v>180</v>
      </c>
      <c r="E244" s="104" t="s">
        <v>410</v>
      </c>
      <c r="F244" s="104" t="s">
        <v>411</v>
      </c>
      <c r="G244" s="109" t="s">
        <v>969</v>
      </c>
      <c r="H244" s="104" t="s">
        <v>2367</v>
      </c>
      <c r="I244" s="105" t="s">
        <v>411</v>
      </c>
      <c r="J244" s="104" t="s">
        <v>2368</v>
      </c>
      <c r="K244" s="104">
        <v>8</v>
      </c>
      <c r="L244"/>
      <c r="M244" s="104">
        <v>7</v>
      </c>
      <c r="N244"/>
      <c r="P244" s="104">
        <v>1</v>
      </c>
      <c r="Q244"/>
      <c r="R244" s="104">
        <v>8</v>
      </c>
      <c r="S244" s="104">
        <v>0</v>
      </c>
      <c r="T244" s="104">
        <v>0</v>
      </c>
      <c r="U244" s="104">
        <v>1</v>
      </c>
      <c r="V244" s="104">
        <v>3</v>
      </c>
      <c r="W244" s="104">
        <v>0</v>
      </c>
      <c r="X244" s="104">
        <v>2</v>
      </c>
      <c r="Y244" s="104">
        <v>0</v>
      </c>
      <c r="Z244" s="104">
        <v>0</v>
      </c>
      <c r="AA244" s="104">
        <v>1</v>
      </c>
      <c r="AB244" s="104">
        <v>4</v>
      </c>
      <c r="AC244" s="104">
        <v>2</v>
      </c>
      <c r="AD244" s="104">
        <v>0</v>
      </c>
      <c r="AE244" s="104">
        <v>1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0</v>
      </c>
      <c r="AL244" s="104">
        <v>0</v>
      </c>
      <c r="AM244" s="104">
        <v>0</v>
      </c>
    </row>
    <row r="245" spans="1:39">
      <c r="A245" s="104" t="s">
        <v>2365</v>
      </c>
      <c r="B245" s="104" t="s">
        <v>2366</v>
      </c>
      <c r="C245" s="104" t="s">
        <v>180</v>
      </c>
      <c r="D245" s="104" t="s">
        <v>180</v>
      </c>
      <c r="E245" s="104" t="s">
        <v>410</v>
      </c>
      <c r="F245" s="104" t="s">
        <v>410</v>
      </c>
      <c r="G245" s="109" t="s">
        <v>447</v>
      </c>
      <c r="H245" s="104" t="s">
        <v>2367</v>
      </c>
      <c r="I245" s="105" t="s">
        <v>448</v>
      </c>
      <c r="J245" s="104" t="s">
        <v>2372</v>
      </c>
      <c r="K245" s="104">
        <v>35</v>
      </c>
      <c r="L245"/>
      <c r="M245" s="104">
        <v>32</v>
      </c>
      <c r="N245"/>
      <c r="P245" s="104">
        <v>3</v>
      </c>
      <c r="Q245"/>
      <c r="R245" s="104">
        <v>35</v>
      </c>
      <c r="S245" s="104">
        <v>0</v>
      </c>
      <c r="T245" s="104">
        <v>0</v>
      </c>
      <c r="U245" s="104">
        <v>3</v>
      </c>
      <c r="V245" s="104">
        <v>3</v>
      </c>
      <c r="W245" s="104">
        <v>0</v>
      </c>
      <c r="X245" s="104">
        <v>3</v>
      </c>
      <c r="Y245" s="104">
        <v>0</v>
      </c>
      <c r="Z245" s="104">
        <v>0</v>
      </c>
      <c r="AA245" s="104">
        <v>0</v>
      </c>
      <c r="AB245" s="104">
        <v>0</v>
      </c>
      <c r="AC245" s="104">
        <v>0</v>
      </c>
      <c r="AD245" s="104">
        <v>0</v>
      </c>
      <c r="AE245" s="104">
        <v>0</v>
      </c>
      <c r="AF245" s="104">
        <v>5</v>
      </c>
      <c r="AG245" s="104">
        <v>5</v>
      </c>
      <c r="AH245" s="104">
        <v>7</v>
      </c>
      <c r="AI245" s="104">
        <v>5</v>
      </c>
      <c r="AJ245" s="104">
        <v>6</v>
      </c>
      <c r="AK245" s="104">
        <v>7</v>
      </c>
      <c r="AL245" s="104">
        <v>0</v>
      </c>
      <c r="AM245" s="104">
        <v>0</v>
      </c>
    </row>
    <row r="246" spans="1:39">
      <c r="A246" s="104" t="s">
        <v>2365</v>
      </c>
      <c r="B246" s="104" t="s">
        <v>2366</v>
      </c>
      <c r="C246" s="104" t="s">
        <v>180</v>
      </c>
      <c r="D246" s="104" t="s">
        <v>180</v>
      </c>
      <c r="E246" s="104" t="s">
        <v>410</v>
      </c>
      <c r="F246" s="104" t="s">
        <v>411</v>
      </c>
      <c r="G246" s="109" t="s">
        <v>412</v>
      </c>
      <c r="H246" s="104" t="s">
        <v>2367</v>
      </c>
      <c r="I246" s="105" t="s">
        <v>1857</v>
      </c>
      <c r="J246" s="104" t="s">
        <v>2372</v>
      </c>
      <c r="K246" s="104">
        <v>25</v>
      </c>
      <c r="L246"/>
      <c r="M246" s="104">
        <v>25</v>
      </c>
      <c r="N246"/>
      <c r="P246" s="104">
        <v>0</v>
      </c>
      <c r="Q246"/>
      <c r="R246" s="104">
        <v>25</v>
      </c>
      <c r="S246" s="104">
        <v>0</v>
      </c>
      <c r="T246" s="104">
        <v>0</v>
      </c>
      <c r="U246" s="104">
        <v>3</v>
      </c>
      <c r="V246" s="104">
        <v>3</v>
      </c>
      <c r="W246" s="104">
        <v>0</v>
      </c>
      <c r="X246" s="104">
        <v>3</v>
      </c>
      <c r="Y246" s="104">
        <v>0</v>
      </c>
      <c r="Z246" s="104">
        <v>0</v>
      </c>
      <c r="AA246" s="104">
        <v>0</v>
      </c>
      <c r="AB246" s="104">
        <v>0</v>
      </c>
      <c r="AC246" s="104">
        <v>0</v>
      </c>
      <c r="AD246" s="104">
        <v>0</v>
      </c>
      <c r="AE246" s="104">
        <v>0</v>
      </c>
      <c r="AF246" s="104">
        <v>4</v>
      </c>
      <c r="AG246" s="104">
        <v>3</v>
      </c>
      <c r="AH246" s="104">
        <v>3</v>
      </c>
      <c r="AI246" s="104">
        <v>4</v>
      </c>
      <c r="AJ246" s="104">
        <v>8</v>
      </c>
      <c r="AK246" s="104">
        <v>3</v>
      </c>
      <c r="AL246" s="104">
        <v>0</v>
      </c>
      <c r="AM246" s="104">
        <v>0</v>
      </c>
    </row>
    <row r="247" spans="1:39" ht="18">
      <c r="A247" s="104" t="s">
        <v>2365</v>
      </c>
      <c r="B247" s="104" t="s">
        <v>2366</v>
      </c>
      <c r="C247" s="104" t="s">
        <v>180</v>
      </c>
      <c r="D247" s="104" t="s">
        <v>180</v>
      </c>
      <c r="E247" s="104" t="s">
        <v>410</v>
      </c>
      <c r="F247" s="104" t="s">
        <v>413</v>
      </c>
      <c r="G247" s="109" t="s">
        <v>1941</v>
      </c>
      <c r="H247" s="104" t="s">
        <v>2367</v>
      </c>
      <c r="I247" s="105" t="s">
        <v>1942</v>
      </c>
      <c r="J247" s="104" t="s">
        <v>2368</v>
      </c>
      <c r="K247" s="104">
        <v>12</v>
      </c>
      <c r="L247"/>
      <c r="M247" s="104">
        <v>10</v>
      </c>
      <c r="N247"/>
      <c r="P247" s="104">
        <v>2</v>
      </c>
      <c r="Q247"/>
      <c r="R247" s="104">
        <v>12</v>
      </c>
      <c r="S247" s="104">
        <v>0</v>
      </c>
      <c r="T247" s="104">
        <v>0</v>
      </c>
      <c r="U247" s="104">
        <v>1</v>
      </c>
      <c r="V247" s="104">
        <v>3</v>
      </c>
      <c r="W247" s="104">
        <v>0</v>
      </c>
      <c r="X247" s="104">
        <v>3</v>
      </c>
      <c r="Y247" s="104">
        <v>0</v>
      </c>
      <c r="Z247" s="104">
        <v>2</v>
      </c>
      <c r="AA247" s="104">
        <v>1</v>
      </c>
      <c r="AB247" s="104">
        <v>3</v>
      </c>
      <c r="AC247" s="104">
        <v>2</v>
      </c>
      <c r="AD247" s="104">
        <v>2</v>
      </c>
      <c r="AE247" s="104">
        <v>2</v>
      </c>
      <c r="AF247" s="104">
        <v>0</v>
      </c>
      <c r="AG247" s="104">
        <v>0</v>
      </c>
      <c r="AH247" s="104">
        <v>0</v>
      </c>
      <c r="AI247" s="104">
        <v>0</v>
      </c>
      <c r="AJ247" s="104">
        <v>0</v>
      </c>
      <c r="AK247" s="104">
        <v>0</v>
      </c>
      <c r="AL247" s="104">
        <v>0</v>
      </c>
      <c r="AM247" s="104">
        <v>0</v>
      </c>
    </row>
    <row r="248" spans="1:39" ht="18">
      <c r="A248" s="104" t="s">
        <v>2365</v>
      </c>
      <c r="B248" s="104" t="s">
        <v>2366</v>
      </c>
      <c r="C248" s="104" t="s">
        <v>180</v>
      </c>
      <c r="D248" s="104" t="s">
        <v>180</v>
      </c>
      <c r="E248" s="104" t="s">
        <v>410</v>
      </c>
      <c r="F248" s="104" t="s">
        <v>419</v>
      </c>
      <c r="G248" s="109" t="s">
        <v>1939</v>
      </c>
      <c r="H248" s="104" t="s">
        <v>2367</v>
      </c>
      <c r="I248" s="105" t="s">
        <v>1940</v>
      </c>
      <c r="J248" s="104" t="s">
        <v>2368</v>
      </c>
      <c r="K248" s="104">
        <v>8</v>
      </c>
      <c r="L248"/>
      <c r="M248" s="104">
        <v>8</v>
      </c>
      <c r="N248"/>
      <c r="P248" s="104">
        <v>0</v>
      </c>
      <c r="Q248"/>
      <c r="R248" s="104">
        <v>8</v>
      </c>
      <c r="S248" s="104">
        <v>0</v>
      </c>
      <c r="T248" s="104">
        <v>0</v>
      </c>
      <c r="U248" s="104">
        <v>1</v>
      </c>
      <c r="V248" s="104">
        <v>2</v>
      </c>
      <c r="W248" s="104">
        <v>0</v>
      </c>
      <c r="X248" s="104">
        <v>2</v>
      </c>
      <c r="Y248" s="104">
        <v>0</v>
      </c>
      <c r="Z248" s="104">
        <v>0</v>
      </c>
      <c r="AA248" s="104">
        <v>0</v>
      </c>
      <c r="AB248" s="104">
        <v>1</v>
      </c>
      <c r="AC248" s="104">
        <v>2</v>
      </c>
      <c r="AD248" s="104">
        <v>3</v>
      </c>
      <c r="AE248" s="104">
        <v>2</v>
      </c>
      <c r="AF248" s="104">
        <v>0</v>
      </c>
      <c r="AG248" s="104">
        <v>0</v>
      </c>
      <c r="AH248" s="104">
        <v>0</v>
      </c>
      <c r="AI248" s="104">
        <v>0</v>
      </c>
      <c r="AJ248" s="104">
        <v>0</v>
      </c>
      <c r="AK248" s="104">
        <v>0</v>
      </c>
      <c r="AL248" s="104">
        <v>0</v>
      </c>
      <c r="AM248" s="104">
        <v>0</v>
      </c>
    </row>
    <row r="249" spans="1:39" ht="18">
      <c r="A249" s="104" t="s">
        <v>2365</v>
      </c>
      <c r="B249" s="104" t="s">
        <v>2366</v>
      </c>
      <c r="C249" s="104" t="s">
        <v>180</v>
      </c>
      <c r="D249" s="104" t="s">
        <v>180</v>
      </c>
      <c r="E249" s="104" t="s">
        <v>410</v>
      </c>
      <c r="F249" s="104" t="s">
        <v>956</v>
      </c>
      <c r="G249" s="109" t="s">
        <v>957</v>
      </c>
      <c r="H249" s="104" t="s">
        <v>2367</v>
      </c>
      <c r="I249" s="105" t="s">
        <v>958</v>
      </c>
      <c r="J249" s="104" t="s">
        <v>2368</v>
      </c>
      <c r="K249" s="104">
        <v>9</v>
      </c>
      <c r="L249"/>
      <c r="M249" s="104">
        <v>9</v>
      </c>
      <c r="N249"/>
      <c r="P249" s="104">
        <v>0</v>
      </c>
      <c r="Q249"/>
      <c r="R249" s="104">
        <v>9</v>
      </c>
      <c r="S249" s="104">
        <v>0</v>
      </c>
      <c r="T249" s="104">
        <v>0</v>
      </c>
      <c r="U249" s="104">
        <v>1</v>
      </c>
      <c r="V249" s="104">
        <v>2</v>
      </c>
      <c r="W249" s="104">
        <v>0</v>
      </c>
      <c r="X249" s="104">
        <v>2</v>
      </c>
      <c r="Y249" s="104">
        <v>0</v>
      </c>
      <c r="Z249" s="104">
        <v>0</v>
      </c>
      <c r="AA249" s="104">
        <v>0</v>
      </c>
      <c r="AB249" s="104">
        <v>1</v>
      </c>
      <c r="AC249" s="104">
        <v>3</v>
      </c>
      <c r="AD249" s="104">
        <v>2</v>
      </c>
      <c r="AE249" s="104">
        <v>3</v>
      </c>
      <c r="AF249" s="104">
        <v>0</v>
      </c>
      <c r="AG249" s="104">
        <v>0</v>
      </c>
      <c r="AH249" s="104">
        <v>0</v>
      </c>
      <c r="AI249" s="104">
        <v>0</v>
      </c>
      <c r="AJ249" s="104">
        <v>0</v>
      </c>
      <c r="AK249" s="104">
        <v>0</v>
      </c>
      <c r="AL249" s="104">
        <v>0</v>
      </c>
      <c r="AM249" s="104">
        <v>0</v>
      </c>
    </row>
    <row r="250" spans="1:39" ht="18">
      <c r="A250" s="104" t="s">
        <v>2365</v>
      </c>
      <c r="B250" s="104" t="s">
        <v>2366</v>
      </c>
      <c r="C250" s="104" t="s">
        <v>180</v>
      </c>
      <c r="D250" s="104" t="s">
        <v>180</v>
      </c>
      <c r="E250" s="104" t="s">
        <v>410</v>
      </c>
      <c r="F250" s="104" t="s">
        <v>417</v>
      </c>
      <c r="G250" s="109" t="s">
        <v>959</v>
      </c>
      <c r="H250" s="104" t="s">
        <v>2367</v>
      </c>
      <c r="I250" s="105" t="s">
        <v>960</v>
      </c>
      <c r="J250" s="104" t="s">
        <v>2368</v>
      </c>
      <c r="K250" s="104">
        <v>9</v>
      </c>
      <c r="L250"/>
      <c r="M250" s="104">
        <v>8</v>
      </c>
      <c r="N250"/>
      <c r="P250" s="104">
        <v>1</v>
      </c>
      <c r="Q250"/>
      <c r="R250" s="104">
        <v>9</v>
      </c>
      <c r="S250" s="104">
        <v>0</v>
      </c>
      <c r="T250" s="104">
        <v>0</v>
      </c>
      <c r="U250" s="104">
        <v>1</v>
      </c>
      <c r="V250" s="104">
        <v>3</v>
      </c>
      <c r="W250" s="104">
        <v>0</v>
      </c>
      <c r="X250" s="104">
        <v>2</v>
      </c>
      <c r="Y250" s="104">
        <v>0</v>
      </c>
      <c r="Z250" s="104">
        <v>1</v>
      </c>
      <c r="AA250" s="104">
        <v>0</v>
      </c>
      <c r="AB250" s="104">
        <v>4</v>
      </c>
      <c r="AC250" s="104">
        <v>1</v>
      </c>
      <c r="AD250" s="104">
        <v>3</v>
      </c>
      <c r="AE250" s="104">
        <v>0</v>
      </c>
      <c r="AF250" s="104">
        <v>0</v>
      </c>
      <c r="AG250" s="104">
        <v>0</v>
      </c>
      <c r="AH250" s="104">
        <v>0</v>
      </c>
      <c r="AI250" s="104">
        <v>0</v>
      </c>
      <c r="AJ250" s="104">
        <v>0</v>
      </c>
      <c r="AK250" s="104">
        <v>0</v>
      </c>
      <c r="AL250" s="104">
        <v>0</v>
      </c>
      <c r="AM250" s="104">
        <v>0</v>
      </c>
    </row>
    <row r="251" spans="1:39" ht="18">
      <c r="A251" s="104" t="s">
        <v>2365</v>
      </c>
      <c r="B251" s="104" t="s">
        <v>2366</v>
      </c>
      <c r="C251" s="104" t="s">
        <v>180</v>
      </c>
      <c r="D251" s="104" t="s">
        <v>180</v>
      </c>
      <c r="E251" s="104" t="s">
        <v>410</v>
      </c>
      <c r="F251" s="104" t="s">
        <v>949</v>
      </c>
      <c r="G251" s="109" t="s">
        <v>950</v>
      </c>
      <c r="H251" s="104" t="s">
        <v>2367</v>
      </c>
      <c r="I251" s="105" t="s">
        <v>951</v>
      </c>
      <c r="J251" s="104" t="s">
        <v>2368</v>
      </c>
      <c r="K251" s="104">
        <v>11</v>
      </c>
      <c r="L251"/>
      <c r="M251" s="104">
        <v>10</v>
      </c>
      <c r="N251"/>
      <c r="P251" s="104">
        <v>1</v>
      </c>
      <c r="Q251"/>
      <c r="R251" s="104">
        <v>11</v>
      </c>
      <c r="S251" s="104">
        <v>0</v>
      </c>
      <c r="T251" s="104">
        <v>0</v>
      </c>
      <c r="U251" s="104">
        <v>1</v>
      </c>
      <c r="V251" s="104">
        <v>2</v>
      </c>
      <c r="W251" s="104">
        <v>0</v>
      </c>
      <c r="X251" s="104">
        <v>2</v>
      </c>
      <c r="Y251" s="104">
        <v>0</v>
      </c>
      <c r="Z251" s="104">
        <v>0</v>
      </c>
      <c r="AA251" s="104">
        <v>0</v>
      </c>
      <c r="AB251" s="104">
        <v>1</v>
      </c>
      <c r="AC251" s="104">
        <v>1</v>
      </c>
      <c r="AD251" s="104">
        <v>5</v>
      </c>
      <c r="AE251" s="104">
        <v>4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0</v>
      </c>
      <c r="AL251" s="104">
        <v>0</v>
      </c>
      <c r="AM251" s="104">
        <v>0</v>
      </c>
    </row>
    <row r="252" spans="1:39" ht="18">
      <c r="A252" s="104" t="s">
        <v>2365</v>
      </c>
      <c r="B252" s="104" t="s">
        <v>2366</v>
      </c>
      <c r="C252" s="104" t="s">
        <v>180</v>
      </c>
      <c r="D252" s="104" t="s">
        <v>180</v>
      </c>
      <c r="E252" s="104" t="s">
        <v>410</v>
      </c>
      <c r="F252" s="104" t="s">
        <v>415</v>
      </c>
      <c r="G252" s="109" t="s">
        <v>961</v>
      </c>
      <c r="H252" s="104" t="s">
        <v>2367</v>
      </c>
      <c r="I252" s="105" t="s">
        <v>962</v>
      </c>
      <c r="J252" s="104" t="s">
        <v>2368</v>
      </c>
      <c r="K252" s="104">
        <v>7</v>
      </c>
      <c r="L252"/>
      <c r="M252" s="104">
        <v>7</v>
      </c>
      <c r="N252"/>
      <c r="P252" s="104">
        <v>0</v>
      </c>
      <c r="Q252"/>
      <c r="R252" s="104">
        <v>7</v>
      </c>
      <c r="S252" s="104">
        <v>0</v>
      </c>
      <c r="T252" s="104">
        <v>0</v>
      </c>
      <c r="U252" s="104">
        <v>1</v>
      </c>
      <c r="V252" s="104">
        <v>1</v>
      </c>
      <c r="W252" s="104">
        <v>0</v>
      </c>
      <c r="X252" s="104">
        <v>1</v>
      </c>
      <c r="Y252" s="104">
        <v>0</v>
      </c>
      <c r="Z252" s="104">
        <v>0</v>
      </c>
      <c r="AA252" s="104">
        <v>0</v>
      </c>
      <c r="AB252" s="104">
        <v>0</v>
      </c>
      <c r="AC252" s="104">
        <v>0</v>
      </c>
      <c r="AD252" s="104">
        <v>3</v>
      </c>
      <c r="AE252" s="104">
        <v>4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0</v>
      </c>
      <c r="AL252" s="104">
        <v>0</v>
      </c>
      <c r="AM252" s="104">
        <v>0</v>
      </c>
    </row>
    <row r="253" spans="1:39" ht="18">
      <c r="A253" s="104" t="s">
        <v>2365</v>
      </c>
      <c r="B253" s="104" t="s">
        <v>2366</v>
      </c>
      <c r="C253" s="104" t="s">
        <v>180</v>
      </c>
      <c r="D253" s="104" t="s">
        <v>180</v>
      </c>
      <c r="E253" s="104" t="s">
        <v>410</v>
      </c>
      <c r="F253" s="104" t="s">
        <v>441</v>
      </c>
      <c r="G253" s="109" t="s">
        <v>952</v>
      </c>
      <c r="H253" s="104" t="s">
        <v>2367</v>
      </c>
      <c r="I253" s="105" t="s">
        <v>953</v>
      </c>
      <c r="J253" s="104" t="s">
        <v>2368</v>
      </c>
      <c r="K253" s="104">
        <v>7</v>
      </c>
      <c r="L253"/>
      <c r="M253" s="104">
        <v>7</v>
      </c>
      <c r="N253"/>
      <c r="P253" s="104">
        <v>0</v>
      </c>
      <c r="Q253"/>
      <c r="R253" s="104">
        <v>7</v>
      </c>
      <c r="S253" s="104">
        <v>0</v>
      </c>
      <c r="T253" s="104">
        <v>0</v>
      </c>
      <c r="U253" s="104">
        <v>1</v>
      </c>
      <c r="V253" s="104">
        <v>2</v>
      </c>
      <c r="W253" s="104">
        <v>0</v>
      </c>
      <c r="X253" s="104">
        <v>2</v>
      </c>
      <c r="Y253" s="104">
        <v>0</v>
      </c>
      <c r="Z253" s="104">
        <v>0</v>
      </c>
      <c r="AA253" s="104">
        <v>0</v>
      </c>
      <c r="AB253" s="104">
        <v>2</v>
      </c>
      <c r="AC253" s="104">
        <v>4</v>
      </c>
      <c r="AD253" s="104">
        <v>1</v>
      </c>
      <c r="AE253" s="104">
        <v>0</v>
      </c>
      <c r="AF253" s="104">
        <v>0</v>
      </c>
      <c r="AG253" s="104">
        <v>0</v>
      </c>
      <c r="AH253" s="104">
        <v>0</v>
      </c>
      <c r="AI253" s="104">
        <v>0</v>
      </c>
      <c r="AJ253" s="104">
        <v>0</v>
      </c>
      <c r="AK253" s="104">
        <v>0</v>
      </c>
      <c r="AL253" s="104">
        <v>0</v>
      </c>
      <c r="AM253" s="104">
        <v>0</v>
      </c>
    </row>
    <row r="254" spans="1:39" ht="18">
      <c r="A254" s="104" t="s">
        <v>2365</v>
      </c>
      <c r="B254" s="104" t="s">
        <v>2366</v>
      </c>
      <c r="C254" s="104" t="s">
        <v>180</v>
      </c>
      <c r="D254" s="104" t="s">
        <v>180</v>
      </c>
      <c r="E254" s="104" t="s">
        <v>410</v>
      </c>
      <c r="F254" s="104" t="s">
        <v>966</v>
      </c>
      <c r="G254" s="109" t="s">
        <v>967</v>
      </c>
      <c r="H254" s="104" t="s">
        <v>2367</v>
      </c>
      <c r="I254" s="105" t="s">
        <v>968</v>
      </c>
      <c r="J254" s="104" t="s">
        <v>2368</v>
      </c>
      <c r="K254" s="104">
        <v>10</v>
      </c>
      <c r="L254"/>
      <c r="M254" s="104">
        <v>10</v>
      </c>
      <c r="N254"/>
      <c r="P254" s="104">
        <v>0</v>
      </c>
      <c r="Q254"/>
      <c r="R254" s="104">
        <v>10</v>
      </c>
      <c r="S254" s="104">
        <v>0</v>
      </c>
      <c r="T254" s="104">
        <v>0</v>
      </c>
      <c r="U254" s="104">
        <v>3</v>
      </c>
      <c r="V254" s="104">
        <v>3</v>
      </c>
      <c r="W254" s="104">
        <v>0</v>
      </c>
      <c r="X254" s="104">
        <v>3</v>
      </c>
      <c r="Y254" s="104">
        <v>0</v>
      </c>
      <c r="Z254" s="104">
        <v>0</v>
      </c>
      <c r="AA254" s="104">
        <v>0</v>
      </c>
      <c r="AB254" s="104">
        <v>0</v>
      </c>
      <c r="AC254" s="104">
        <v>0</v>
      </c>
      <c r="AD254" s="104">
        <v>0</v>
      </c>
      <c r="AE254" s="104">
        <v>0</v>
      </c>
      <c r="AF254" s="104">
        <v>2</v>
      </c>
      <c r="AG254" s="104">
        <v>2</v>
      </c>
      <c r="AH254" s="104">
        <v>4</v>
      </c>
      <c r="AI254" s="104">
        <v>1</v>
      </c>
      <c r="AJ254" s="104">
        <v>1</v>
      </c>
      <c r="AK254" s="104">
        <v>0</v>
      </c>
      <c r="AL254" s="104">
        <v>0</v>
      </c>
      <c r="AM254" s="104">
        <v>0</v>
      </c>
    </row>
    <row r="255" spans="1:39" ht="18">
      <c r="A255" s="104" t="s">
        <v>2365</v>
      </c>
      <c r="B255" s="104" t="s">
        <v>2366</v>
      </c>
      <c r="C255" s="104" t="s">
        <v>180</v>
      </c>
      <c r="D255" s="104" t="s">
        <v>180</v>
      </c>
      <c r="E255" s="104" t="s">
        <v>410</v>
      </c>
      <c r="F255" s="104" t="s">
        <v>419</v>
      </c>
      <c r="G255" s="109" t="s">
        <v>946</v>
      </c>
      <c r="H255" s="104" t="s">
        <v>2367</v>
      </c>
      <c r="I255" s="105" t="s">
        <v>947</v>
      </c>
      <c r="J255" s="104" t="s">
        <v>2368</v>
      </c>
      <c r="K255" s="104">
        <v>7</v>
      </c>
      <c r="L255"/>
      <c r="M255" s="104">
        <v>7</v>
      </c>
      <c r="N255"/>
      <c r="P255" s="104">
        <v>0</v>
      </c>
      <c r="Q255"/>
      <c r="R255" s="104">
        <v>7</v>
      </c>
      <c r="S255" s="104">
        <v>0</v>
      </c>
      <c r="T255" s="104">
        <v>0</v>
      </c>
      <c r="U255" s="104">
        <v>1</v>
      </c>
      <c r="V255" s="104">
        <v>2</v>
      </c>
      <c r="W255" s="104">
        <v>0</v>
      </c>
      <c r="X255" s="104">
        <v>2</v>
      </c>
      <c r="Y255" s="104">
        <v>0</v>
      </c>
      <c r="Z255" s="104">
        <v>0</v>
      </c>
      <c r="AA255" s="104">
        <v>0</v>
      </c>
      <c r="AB255" s="104">
        <v>1</v>
      </c>
      <c r="AC255" s="104">
        <v>0</v>
      </c>
      <c r="AD255" s="104">
        <v>3</v>
      </c>
      <c r="AE255" s="104">
        <v>3</v>
      </c>
      <c r="AF255" s="104">
        <v>0</v>
      </c>
      <c r="AG255" s="104">
        <v>0</v>
      </c>
      <c r="AH255" s="104">
        <v>0</v>
      </c>
      <c r="AI255" s="104">
        <v>0</v>
      </c>
      <c r="AJ255" s="104">
        <v>0</v>
      </c>
      <c r="AK255" s="104">
        <v>0</v>
      </c>
      <c r="AL255" s="104">
        <v>0</v>
      </c>
      <c r="AM255" s="104">
        <v>0</v>
      </c>
    </row>
    <row r="256" spans="1:39" ht="18">
      <c r="A256" s="104" t="s">
        <v>2365</v>
      </c>
      <c r="B256" s="104" t="s">
        <v>2366</v>
      </c>
      <c r="C256" s="104" t="s">
        <v>180</v>
      </c>
      <c r="D256" s="104" t="s">
        <v>180</v>
      </c>
      <c r="E256" s="104" t="s">
        <v>410</v>
      </c>
      <c r="F256" s="104" t="s">
        <v>963</v>
      </c>
      <c r="G256" s="109" t="s">
        <v>964</v>
      </c>
      <c r="H256" s="104" t="s">
        <v>2367</v>
      </c>
      <c r="I256" s="105" t="s">
        <v>965</v>
      </c>
      <c r="J256" s="104" t="s">
        <v>2368</v>
      </c>
      <c r="K256" s="104">
        <v>8</v>
      </c>
      <c r="L256"/>
      <c r="M256" s="104">
        <v>7</v>
      </c>
      <c r="N256"/>
      <c r="P256" s="104">
        <v>1</v>
      </c>
      <c r="Q256"/>
      <c r="R256" s="104">
        <v>8</v>
      </c>
      <c r="S256" s="104">
        <v>0</v>
      </c>
      <c r="T256" s="104">
        <v>0</v>
      </c>
      <c r="U256" s="104">
        <v>1</v>
      </c>
      <c r="V256" s="104">
        <v>2</v>
      </c>
      <c r="W256" s="104">
        <v>0</v>
      </c>
      <c r="X256" s="104">
        <v>2</v>
      </c>
      <c r="Y256" s="104">
        <v>0</v>
      </c>
      <c r="Z256" s="104">
        <v>0</v>
      </c>
      <c r="AA256" s="104">
        <v>0</v>
      </c>
      <c r="AB256" s="104">
        <v>2</v>
      </c>
      <c r="AC256" s="104">
        <v>3</v>
      </c>
      <c r="AD256" s="104">
        <v>2</v>
      </c>
      <c r="AE256" s="104">
        <v>1</v>
      </c>
      <c r="AF256" s="104">
        <v>0</v>
      </c>
      <c r="AG256" s="104">
        <v>0</v>
      </c>
      <c r="AH256" s="104">
        <v>0</v>
      </c>
      <c r="AI256" s="104">
        <v>0</v>
      </c>
      <c r="AJ256" s="104">
        <v>0</v>
      </c>
      <c r="AK256" s="104">
        <v>0</v>
      </c>
      <c r="AL256" s="104">
        <v>0</v>
      </c>
      <c r="AM256" s="104">
        <v>0</v>
      </c>
    </row>
    <row r="257" spans="1:39" ht="18">
      <c r="A257" s="104" t="s">
        <v>2365</v>
      </c>
      <c r="B257" s="104" t="s">
        <v>2366</v>
      </c>
      <c r="C257" s="104" t="s">
        <v>180</v>
      </c>
      <c r="D257" s="104" t="s">
        <v>180</v>
      </c>
      <c r="E257" s="104" t="s">
        <v>410</v>
      </c>
      <c r="F257" s="104" t="s">
        <v>941</v>
      </c>
      <c r="G257" s="109" t="s">
        <v>942</v>
      </c>
      <c r="H257" s="104" t="s">
        <v>2367</v>
      </c>
      <c r="I257" s="105" t="s">
        <v>941</v>
      </c>
      <c r="J257" s="104" t="s">
        <v>2368</v>
      </c>
      <c r="K257" s="104">
        <v>7</v>
      </c>
      <c r="L257"/>
      <c r="M257" s="104">
        <v>6</v>
      </c>
      <c r="N257"/>
      <c r="P257" s="104">
        <v>1</v>
      </c>
      <c r="Q257"/>
      <c r="R257" s="104">
        <v>7</v>
      </c>
      <c r="S257" s="104">
        <v>0</v>
      </c>
      <c r="T257" s="104">
        <v>0</v>
      </c>
      <c r="U257" s="104">
        <v>1</v>
      </c>
      <c r="V257" s="104">
        <v>3</v>
      </c>
      <c r="W257" s="104">
        <v>0</v>
      </c>
      <c r="X257" s="104">
        <v>3</v>
      </c>
      <c r="Y257" s="104">
        <v>0</v>
      </c>
      <c r="Z257" s="104">
        <v>1</v>
      </c>
      <c r="AA257" s="104">
        <v>0</v>
      </c>
      <c r="AB257" s="104">
        <v>1</v>
      </c>
      <c r="AC257" s="104">
        <v>0</v>
      </c>
      <c r="AD257" s="104">
        <v>3</v>
      </c>
      <c r="AE257" s="104">
        <v>2</v>
      </c>
      <c r="AF257" s="104">
        <v>0</v>
      </c>
      <c r="AG257" s="104">
        <v>0</v>
      </c>
      <c r="AH257" s="104">
        <v>0</v>
      </c>
      <c r="AI257" s="104">
        <v>0</v>
      </c>
      <c r="AJ257" s="104">
        <v>0</v>
      </c>
      <c r="AK257" s="104">
        <v>0</v>
      </c>
      <c r="AL257" s="104">
        <v>0</v>
      </c>
      <c r="AM257" s="104">
        <v>0</v>
      </c>
    </row>
    <row r="258" spans="1:39" ht="18">
      <c r="A258" s="104" t="s">
        <v>2365</v>
      </c>
      <c r="B258" s="104" t="s">
        <v>2366</v>
      </c>
      <c r="C258" s="104" t="s">
        <v>180</v>
      </c>
      <c r="D258" s="104" t="s">
        <v>180</v>
      </c>
      <c r="E258" s="104" t="s">
        <v>449</v>
      </c>
      <c r="F258" s="104" t="s">
        <v>972</v>
      </c>
      <c r="G258" s="109" t="s">
        <v>973</v>
      </c>
      <c r="H258" s="104" t="s">
        <v>2367</v>
      </c>
      <c r="I258" s="105" t="s">
        <v>974</v>
      </c>
      <c r="J258" s="104" t="s">
        <v>2368</v>
      </c>
      <c r="K258" s="104">
        <v>14</v>
      </c>
      <c r="L258"/>
      <c r="M258" s="104">
        <v>11</v>
      </c>
      <c r="N258"/>
      <c r="P258" s="104">
        <v>3</v>
      </c>
      <c r="Q258"/>
      <c r="R258" s="104">
        <v>14</v>
      </c>
      <c r="S258" s="104">
        <v>0</v>
      </c>
      <c r="T258" s="104">
        <v>0</v>
      </c>
      <c r="U258" s="104">
        <v>1</v>
      </c>
      <c r="V258" s="104">
        <v>3</v>
      </c>
      <c r="W258" s="104">
        <v>0</v>
      </c>
      <c r="X258" s="104">
        <v>2</v>
      </c>
      <c r="Y258" s="104">
        <v>0</v>
      </c>
      <c r="Z258" s="104">
        <v>0</v>
      </c>
      <c r="AA258" s="104">
        <v>2</v>
      </c>
      <c r="AB258" s="104">
        <v>4</v>
      </c>
      <c r="AC258" s="104">
        <v>4</v>
      </c>
      <c r="AD258" s="104">
        <v>1</v>
      </c>
      <c r="AE258" s="104">
        <v>3</v>
      </c>
      <c r="AF258" s="104">
        <v>0</v>
      </c>
      <c r="AG258" s="104">
        <v>0</v>
      </c>
      <c r="AH258" s="104">
        <v>0</v>
      </c>
      <c r="AI258" s="104">
        <v>0</v>
      </c>
      <c r="AJ258" s="104">
        <v>0</v>
      </c>
      <c r="AK258" s="104">
        <v>0</v>
      </c>
      <c r="AL258" s="104">
        <v>0</v>
      </c>
      <c r="AM258" s="104">
        <v>0</v>
      </c>
    </row>
    <row r="259" spans="1:39" ht="18">
      <c r="A259" s="104" t="s">
        <v>2365</v>
      </c>
      <c r="B259" s="104" t="s">
        <v>2366</v>
      </c>
      <c r="C259" s="104" t="s">
        <v>180</v>
      </c>
      <c r="D259" s="104" t="s">
        <v>180</v>
      </c>
      <c r="E259" s="104" t="s">
        <v>449</v>
      </c>
      <c r="F259" s="104" t="s">
        <v>977</v>
      </c>
      <c r="G259" s="109" t="s">
        <v>978</v>
      </c>
      <c r="H259" s="104" t="s">
        <v>2367</v>
      </c>
      <c r="I259" s="105" t="s">
        <v>979</v>
      </c>
      <c r="J259" s="104" t="s">
        <v>2368</v>
      </c>
      <c r="K259" s="104">
        <v>8</v>
      </c>
      <c r="L259"/>
      <c r="M259" s="104">
        <v>8</v>
      </c>
      <c r="N259"/>
      <c r="P259" s="104">
        <v>0</v>
      </c>
      <c r="Q259"/>
      <c r="R259" s="104">
        <v>8</v>
      </c>
      <c r="S259" s="104">
        <v>0</v>
      </c>
      <c r="T259" s="104">
        <v>0</v>
      </c>
      <c r="U259" s="104">
        <v>1</v>
      </c>
      <c r="V259" s="104">
        <v>3</v>
      </c>
      <c r="W259" s="104">
        <v>0</v>
      </c>
      <c r="X259" s="104">
        <v>3</v>
      </c>
      <c r="Y259" s="104">
        <v>0</v>
      </c>
      <c r="Z259" s="104">
        <v>2</v>
      </c>
      <c r="AA259" s="104">
        <v>0</v>
      </c>
      <c r="AB259" s="104">
        <v>0</v>
      </c>
      <c r="AC259" s="104">
        <v>2</v>
      </c>
      <c r="AD259" s="104">
        <v>3</v>
      </c>
      <c r="AE259" s="104">
        <v>1</v>
      </c>
      <c r="AF259" s="104">
        <v>0</v>
      </c>
      <c r="AG259" s="104">
        <v>0</v>
      </c>
      <c r="AH259" s="104">
        <v>0</v>
      </c>
      <c r="AI259" s="104">
        <v>0</v>
      </c>
      <c r="AJ259" s="104">
        <v>0</v>
      </c>
      <c r="AK259" s="104">
        <v>0</v>
      </c>
      <c r="AL259" s="104">
        <v>0</v>
      </c>
      <c r="AM259" s="104">
        <v>0</v>
      </c>
    </row>
    <row r="260" spans="1:39">
      <c r="A260" s="104" t="s">
        <v>2365</v>
      </c>
      <c r="B260" s="104" t="s">
        <v>2366</v>
      </c>
      <c r="C260" s="104" t="s">
        <v>180</v>
      </c>
      <c r="D260" s="104" t="s">
        <v>180</v>
      </c>
      <c r="E260" s="104" t="s">
        <v>449</v>
      </c>
      <c r="F260" s="104" t="s">
        <v>450</v>
      </c>
      <c r="G260" s="109" t="s">
        <v>451</v>
      </c>
      <c r="H260" s="104" t="s">
        <v>2367</v>
      </c>
      <c r="I260" s="105" t="s">
        <v>1859</v>
      </c>
      <c r="J260" s="104" t="s">
        <v>2372</v>
      </c>
      <c r="K260" s="104">
        <v>47</v>
      </c>
      <c r="L260"/>
      <c r="M260" s="104">
        <v>45</v>
      </c>
      <c r="N260"/>
      <c r="P260" s="104">
        <v>2</v>
      </c>
      <c r="Q260"/>
      <c r="R260" s="104">
        <v>47</v>
      </c>
      <c r="S260" s="104">
        <v>0</v>
      </c>
      <c r="T260" s="104">
        <v>0</v>
      </c>
      <c r="U260" s="104">
        <v>3</v>
      </c>
      <c r="V260" s="104">
        <v>3</v>
      </c>
      <c r="W260" s="104">
        <v>0</v>
      </c>
      <c r="X260" s="104">
        <v>3</v>
      </c>
      <c r="Y260" s="104">
        <v>0</v>
      </c>
      <c r="Z260" s="104">
        <v>0</v>
      </c>
      <c r="AA260" s="104">
        <v>0</v>
      </c>
      <c r="AB260" s="104">
        <v>0</v>
      </c>
      <c r="AC260" s="104">
        <v>0</v>
      </c>
      <c r="AD260" s="104">
        <v>0</v>
      </c>
      <c r="AE260" s="104">
        <v>0</v>
      </c>
      <c r="AF260" s="104">
        <v>5</v>
      </c>
      <c r="AG260" s="104">
        <v>9</v>
      </c>
      <c r="AH260" s="104">
        <v>9</v>
      </c>
      <c r="AI260" s="104">
        <v>5</v>
      </c>
      <c r="AJ260" s="104">
        <v>12</v>
      </c>
      <c r="AK260" s="104">
        <v>7</v>
      </c>
      <c r="AL260" s="104">
        <v>0</v>
      </c>
      <c r="AM260" s="104">
        <v>0</v>
      </c>
    </row>
    <row r="261" spans="1:39" ht="18">
      <c r="A261" s="104" t="s">
        <v>2365</v>
      </c>
      <c r="B261" s="104" t="s">
        <v>2366</v>
      </c>
      <c r="C261" s="104" t="s">
        <v>180</v>
      </c>
      <c r="D261" s="104" t="s">
        <v>180</v>
      </c>
      <c r="E261" s="104" t="s">
        <v>449</v>
      </c>
      <c r="F261" s="104" t="s">
        <v>1943</v>
      </c>
      <c r="G261" s="109" t="s">
        <v>980</v>
      </c>
      <c r="H261" s="104" t="s">
        <v>2367</v>
      </c>
      <c r="I261" s="105" t="s">
        <v>981</v>
      </c>
      <c r="J261" s="104" t="s">
        <v>2368</v>
      </c>
      <c r="K261" s="104">
        <v>5</v>
      </c>
      <c r="L261"/>
      <c r="M261" s="104">
        <v>5</v>
      </c>
      <c r="N261"/>
      <c r="P261" s="104">
        <v>0</v>
      </c>
      <c r="Q261"/>
      <c r="R261" s="104">
        <v>5</v>
      </c>
      <c r="S261" s="104">
        <v>0</v>
      </c>
      <c r="T261" s="104">
        <v>0</v>
      </c>
      <c r="U261" s="104">
        <v>3</v>
      </c>
      <c r="V261" s="104">
        <v>3</v>
      </c>
      <c r="W261" s="104">
        <v>0</v>
      </c>
      <c r="X261" s="104">
        <v>3</v>
      </c>
      <c r="Y261" s="104">
        <v>0</v>
      </c>
      <c r="Z261" s="104">
        <v>0</v>
      </c>
      <c r="AA261" s="104">
        <v>0</v>
      </c>
      <c r="AB261" s="104">
        <v>0</v>
      </c>
      <c r="AC261" s="104">
        <v>0</v>
      </c>
      <c r="AD261" s="104">
        <v>0</v>
      </c>
      <c r="AE261" s="104">
        <v>0</v>
      </c>
      <c r="AF261" s="104">
        <v>0</v>
      </c>
      <c r="AG261" s="104">
        <v>2</v>
      </c>
      <c r="AH261" s="104">
        <v>1</v>
      </c>
      <c r="AI261" s="104">
        <v>0</v>
      </c>
      <c r="AJ261" s="104">
        <v>0</v>
      </c>
      <c r="AK261" s="104">
        <v>2</v>
      </c>
      <c r="AL261" s="104">
        <v>0</v>
      </c>
      <c r="AM261" s="104">
        <v>0</v>
      </c>
    </row>
    <row r="262" spans="1:39" ht="18">
      <c r="A262" s="104" t="s">
        <v>2365</v>
      </c>
      <c r="B262" s="104" t="s">
        <v>2366</v>
      </c>
      <c r="C262" s="104" t="s">
        <v>180</v>
      </c>
      <c r="D262" s="104" t="s">
        <v>180</v>
      </c>
      <c r="E262" s="104" t="s">
        <v>449</v>
      </c>
      <c r="F262" s="104" t="s">
        <v>460</v>
      </c>
      <c r="G262" s="109" t="s">
        <v>975</v>
      </c>
      <c r="H262" s="104" t="s">
        <v>2367</v>
      </c>
      <c r="I262" s="105" t="s">
        <v>976</v>
      </c>
      <c r="J262" s="104" t="s">
        <v>2368</v>
      </c>
      <c r="K262" s="104">
        <v>8</v>
      </c>
      <c r="L262"/>
      <c r="M262" s="104">
        <v>8</v>
      </c>
      <c r="N262"/>
      <c r="P262" s="104">
        <v>0</v>
      </c>
      <c r="Q262"/>
      <c r="R262" s="104">
        <v>8</v>
      </c>
      <c r="S262" s="104">
        <v>0</v>
      </c>
      <c r="T262" s="104">
        <v>0</v>
      </c>
      <c r="U262" s="104">
        <v>3</v>
      </c>
      <c r="V262" s="104">
        <v>3</v>
      </c>
      <c r="W262" s="104">
        <v>0</v>
      </c>
      <c r="X262" s="104">
        <v>3</v>
      </c>
      <c r="Y262" s="104">
        <v>0</v>
      </c>
      <c r="Z262" s="104">
        <v>0</v>
      </c>
      <c r="AA262" s="104">
        <v>0</v>
      </c>
      <c r="AB262" s="104">
        <v>0</v>
      </c>
      <c r="AC262" s="104">
        <v>0</v>
      </c>
      <c r="AD262" s="104">
        <v>0</v>
      </c>
      <c r="AE262" s="104">
        <v>0</v>
      </c>
      <c r="AF262" s="104">
        <v>1</v>
      </c>
      <c r="AG262" s="104">
        <v>2</v>
      </c>
      <c r="AH262" s="104">
        <v>2</v>
      </c>
      <c r="AI262" s="104">
        <v>0</v>
      </c>
      <c r="AJ262" s="104">
        <v>0</v>
      </c>
      <c r="AK262" s="104">
        <v>3</v>
      </c>
      <c r="AL262" s="104">
        <v>0</v>
      </c>
      <c r="AM262" s="104">
        <v>0</v>
      </c>
    </row>
    <row r="263" spans="1:39">
      <c r="A263" s="104" t="s">
        <v>2365</v>
      </c>
      <c r="B263" s="104" t="s">
        <v>2366</v>
      </c>
      <c r="C263" s="104" t="s">
        <v>180</v>
      </c>
      <c r="D263" s="104" t="s">
        <v>180</v>
      </c>
      <c r="E263" s="104" t="s">
        <v>449</v>
      </c>
      <c r="F263" s="104" t="s">
        <v>452</v>
      </c>
      <c r="G263" s="109" t="s">
        <v>453</v>
      </c>
      <c r="H263" s="104" t="s">
        <v>2367</v>
      </c>
      <c r="I263" s="105" t="s">
        <v>1858</v>
      </c>
      <c r="J263" s="104" t="s">
        <v>2372</v>
      </c>
      <c r="K263" s="104">
        <v>5</v>
      </c>
      <c r="L263"/>
      <c r="M263" s="104">
        <v>5</v>
      </c>
      <c r="N263"/>
      <c r="P263" s="104">
        <v>0</v>
      </c>
      <c r="Q263"/>
      <c r="R263" s="104">
        <v>5</v>
      </c>
      <c r="S263" s="104">
        <v>0</v>
      </c>
      <c r="T263" s="104">
        <v>0</v>
      </c>
      <c r="U263" s="104">
        <v>2</v>
      </c>
      <c r="V263" s="104">
        <v>2</v>
      </c>
      <c r="W263" s="104">
        <v>0</v>
      </c>
      <c r="X263" s="104">
        <v>2</v>
      </c>
      <c r="Y263" s="104">
        <v>0</v>
      </c>
      <c r="Z263" s="104">
        <v>0</v>
      </c>
      <c r="AA263" s="104">
        <v>0</v>
      </c>
      <c r="AB263" s="104">
        <v>0</v>
      </c>
      <c r="AC263" s="104">
        <v>0</v>
      </c>
      <c r="AD263" s="104">
        <v>0</v>
      </c>
      <c r="AE263" s="104">
        <v>0</v>
      </c>
      <c r="AF263" s="104">
        <v>2</v>
      </c>
      <c r="AG263" s="104">
        <v>2</v>
      </c>
      <c r="AH263" s="104">
        <v>0</v>
      </c>
      <c r="AI263" s="104">
        <v>0</v>
      </c>
      <c r="AJ263" s="104">
        <v>0</v>
      </c>
      <c r="AK263" s="104">
        <v>1</v>
      </c>
      <c r="AL263" s="104">
        <v>0</v>
      </c>
      <c r="AM263" s="104">
        <v>0</v>
      </c>
    </row>
    <row r="264" spans="1:39" ht="18">
      <c r="A264" s="104" t="s">
        <v>2365</v>
      </c>
      <c r="B264" s="104" t="s">
        <v>2366</v>
      </c>
      <c r="C264" s="104" t="s">
        <v>180</v>
      </c>
      <c r="D264" s="104" t="s">
        <v>180</v>
      </c>
      <c r="E264" s="104" t="s">
        <v>449</v>
      </c>
      <c r="F264" s="104" t="s">
        <v>457</v>
      </c>
      <c r="G264" s="109" t="s">
        <v>458</v>
      </c>
      <c r="H264" s="104" t="s">
        <v>2367</v>
      </c>
      <c r="I264" s="105" t="s">
        <v>459</v>
      </c>
      <c r="J264" s="104" t="s">
        <v>2372</v>
      </c>
      <c r="K264" s="104">
        <v>8</v>
      </c>
      <c r="L264"/>
      <c r="M264" s="104">
        <v>8</v>
      </c>
      <c r="N264"/>
      <c r="P264" s="104">
        <v>0</v>
      </c>
      <c r="Q264"/>
      <c r="R264" s="104">
        <v>8</v>
      </c>
      <c r="S264" s="104">
        <v>0</v>
      </c>
      <c r="T264" s="104">
        <v>0</v>
      </c>
      <c r="U264" s="104">
        <v>3</v>
      </c>
      <c r="V264" s="104">
        <v>3</v>
      </c>
      <c r="W264" s="104">
        <v>0</v>
      </c>
      <c r="X264" s="104">
        <v>3</v>
      </c>
      <c r="Y264" s="104">
        <v>0</v>
      </c>
      <c r="Z264" s="104">
        <v>0</v>
      </c>
      <c r="AA264" s="104">
        <v>0</v>
      </c>
      <c r="AB264" s="104">
        <v>0</v>
      </c>
      <c r="AC264" s="104">
        <v>0</v>
      </c>
      <c r="AD264" s="104">
        <v>0</v>
      </c>
      <c r="AE264" s="104">
        <v>0</v>
      </c>
      <c r="AF264" s="104">
        <v>1</v>
      </c>
      <c r="AG264" s="104">
        <v>1</v>
      </c>
      <c r="AH264" s="104">
        <v>2</v>
      </c>
      <c r="AI264" s="104">
        <v>2</v>
      </c>
      <c r="AJ264" s="104">
        <v>1</v>
      </c>
      <c r="AK264" s="104">
        <v>1</v>
      </c>
      <c r="AL264" s="104">
        <v>0</v>
      </c>
      <c r="AM264" s="104">
        <v>0</v>
      </c>
    </row>
    <row r="265" spans="1:39" ht="18">
      <c r="A265" s="104" t="s">
        <v>2365</v>
      </c>
      <c r="B265" s="104" t="s">
        <v>2366</v>
      </c>
      <c r="C265" s="104" t="s">
        <v>180</v>
      </c>
      <c r="D265" s="104" t="s">
        <v>180</v>
      </c>
      <c r="E265" s="104" t="s">
        <v>449</v>
      </c>
      <c r="F265" s="104" t="s">
        <v>460</v>
      </c>
      <c r="G265" s="109" t="s">
        <v>461</v>
      </c>
      <c r="H265" s="104" t="s">
        <v>2367</v>
      </c>
      <c r="I265" s="105" t="s">
        <v>462</v>
      </c>
      <c r="J265" s="104" t="s">
        <v>2372</v>
      </c>
      <c r="K265" s="104">
        <v>14</v>
      </c>
      <c r="L265"/>
      <c r="M265" s="104">
        <v>14</v>
      </c>
      <c r="N265"/>
      <c r="P265" s="104">
        <v>0</v>
      </c>
      <c r="Q265"/>
      <c r="R265" s="104">
        <v>14</v>
      </c>
      <c r="S265" s="104">
        <v>0</v>
      </c>
      <c r="T265" s="104">
        <v>0</v>
      </c>
      <c r="U265" s="104">
        <v>3</v>
      </c>
      <c r="V265" s="104">
        <v>3</v>
      </c>
      <c r="W265" s="104">
        <v>0</v>
      </c>
      <c r="X265" s="104">
        <v>2</v>
      </c>
      <c r="Y265" s="104">
        <v>0</v>
      </c>
      <c r="Z265" s="104">
        <v>0</v>
      </c>
      <c r="AA265" s="104">
        <v>0</v>
      </c>
      <c r="AB265" s="104">
        <v>0</v>
      </c>
      <c r="AC265" s="104">
        <v>0</v>
      </c>
      <c r="AD265" s="104">
        <v>0</v>
      </c>
      <c r="AE265" s="104">
        <v>0</v>
      </c>
      <c r="AF265" s="104">
        <v>3</v>
      </c>
      <c r="AG265" s="104">
        <v>1</v>
      </c>
      <c r="AH265" s="104">
        <v>5</v>
      </c>
      <c r="AI265" s="104">
        <v>1</v>
      </c>
      <c r="AJ265" s="104">
        <v>3</v>
      </c>
      <c r="AK265" s="104">
        <v>1</v>
      </c>
      <c r="AL265" s="104">
        <v>0</v>
      </c>
      <c r="AM265" s="104">
        <v>0</v>
      </c>
    </row>
    <row r="266" spans="1:39" ht="18">
      <c r="A266" s="104" t="s">
        <v>2365</v>
      </c>
      <c r="B266" s="104" t="s">
        <v>2366</v>
      </c>
      <c r="C266" s="104" t="s">
        <v>180</v>
      </c>
      <c r="D266" s="104" t="s">
        <v>180</v>
      </c>
      <c r="E266" s="104" t="s">
        <v>449</v>
      </c>
      <c r="F266" s="104" t="s">
        <v>454</v>
      </c>
      <c r="G266" s="109" t="s">
        <v>455</v>
      </c>
      <c r="H266" s="104" t="s">
        <v>2367</v>
      </c>
      <c r="I266" s="105" t="s">
        <v>456</v>
      </c>
      <c r="J266" s="104" t="s">
        <v>2372</v>
      </c>
      <c r="K266" s="104">
        <v>18</v>
      </c>
      <c r="L266"/>
      <c r="M266" s="104">
        <v>17</v>
      </c>
      <c r="N266"/>
      <c r="P266" s="104">
        <v>1</v>
      </c>
      <c r="Q266"/>
      <c r="R266" s="104">
        <v>18</v>
      </c>
      <c r="S266" s="104">
        <v>0</v>
      </c>
      <c r="T266" s="104">
        <v>0</v>
      </c>
      <c r="U266" s="104">
        <v>3</v>
      </c>
      <c r="V266" s="104">
        <v>3</v>
      </c>
      <c r="W266" s="104">
        <v>0</v>
      </c>
      <c r="X266" s="104">
        <v>3</v>
      </c>
      <c r="Y266" s="104">
        <v>0</v>
      </c>
      <c r="Z266" s="104">
        <v>0</v>
      </c>
      <c r="AA266" s="104">
        <v>0</v>
      </c>
      <c r="AB266" s="104">
        <v>0</v>
      </c>
      <c r="AC266" s="104">
        <v>0</v>
      </c>
      <c r="AD266" s="104">
        <v>0</v>
      </c>
      <c r="AE266" s="104">
        <v>0</v>
      </c>
      <c r="AF266" s="104">
        <v>2</v>
      </c>
      <c r="AG266" s="104">
        <v>4</v>
      </c>
      <c r="AH266" s="104">
        <v>1</v>
      </c>
      <c r="AI266" s="104">
        <v>4</v>
      </c>
      <c r="AJ266" s="104">
        <v>1</v>
      </c>
      <c r="AK266" s="104">
        <v>6</v>
      </c>
      <c r="AL266" s="104">
        <v>0</v>
      </c>
      <c r="AM266" s="104">
        <v>0</v>
      </c>
    </row>
    <row r="267" spans="1:39">
      <c r="A267" s="104" t="s">
        <v>2365</v>
      </c>
      <c r="B267" s="104" t="s">
        <v>2366</v>
      </c>
      <c r="C267" s="104" t="s">
        <v>180</v>
      </c>
      <c r="D267" s="104" t="s">
        <v>180</v>
      </c>
      <c r="E267" s="104" t="s">
        <v>175</v>
      </c>
      <c r="F267" s="104" t="s">
        <v>471</v>
      </c>
      <c r="G267" s="109" t="s">
        <v>472</v>
      </c>
      <c r="H267" s="104" t="s">
        <v>2367</v>
      </c>
      <c r="I267" s="105" t="s">
        <v>473</v>
      </c>
      <c r="J267" s="104" t="s">
        <v>2372</v>
      </c>
      <c r="K267" s="104">
        <v>18</v>
      </c>
      <c r="L267"/>
      <c r="M267" s="104">
        <v>18</v>
      </c>
      <c r="N267"/>
      <c r="P267" s="104">
        <v>0</v>
      </c>
      <c r="Q267"/>
      <c r="R267" s="104">
        <v>18</v>
      </c>
      <c r="S267" s="104">
        <v>0</v>
      </c>
      <c r="T267" s="104">
        <v>0</v>
      </c>
      <c r="U267" s="104">
        <v>3</v>
      </c>
      <c r="V267" s="104">
        <v>3</v>
      </c>
      <c r="W267" s="104">
        <v>0</v>
      </c>
      <c r="X267" s="104">
        <v>3</v>
      </c>
      <c r="Y267" s="104">
        <v>0</v>
      </c>
      <c r="Z267" s="104">
        <v>0</v>
      </c>
      <c r="AA267" s="104">
        <v>0</v>
      </c>
      <c r="AB267" s="104">
        <v>0</v>
      </c>
      <c r="AC267" s="104">
        <v>0</v>
      </c>
      <c r="AD267" s="104">
        <v>0</v>
      </c>
      <c r="AE267" s="104">
        <v>0</v>
      </c>
      <c r="AF267" s="104">
        <v>5</v>
      </c>
      <c r="AG267" s="104">
        <v>2</v>
      </c>
      <c r="AH267" s="104">
        <v>3</v>
      </c>
      <c r="AI267" s="104">
        <v>3</v>
      </c>
      <c r="AJ267" s="104">
        <v>4</v>
      </c>
      <c r="AK267" s="104">
        <v>1</v>
      </c>
      <c r="AL267" s="104">
        <v>0</v>
      </c>
      <c r="AM267" s="104">
        <v>0</v>
      </c>
    </row>
    <row r="268" spans="1:39">
      <c r="A268" s="104" t="s">
        <v>2365</v>
      </c>
      <c r="B268" s="104" t="s">
        <v>2366</v>
      </c>
      <c r="C268" s="104" t="s">
        <v>180</v>
      </c>
      <c r="D268" s="104" t="s">
        <v>180</v>
      </c>
      <c r="E268" s="104" t="s">
        <v>175</v>
      </c>
      <c r="F268" s="104" t="s">
        <v>466</v>
      </c>
      <c r="G268" s="109" t="s">
        <v>467</v>
      </c>
      <c r="H268" s="104" t="s">
        <v>2367</v>
      </c>
      <c r="I268" s="105" t="s">
        <v>1861</v>
      </c>
      <c r="J268" s="104" t="s">
        <v>2372</v>
      </c>
      <c r="K268" s="104">
        <v>17</v>
      </c>
      <c r="L268"/>
      <c r="M268" s="104">
        <v>17</v>
      </c>
      <c r="N268"/>
      <c r="P268" s="104">
        <v>0</v>
      </c>
      <c r="Q268"/>
      <c r="R268" s="104">
        <v>17</v>
      </c>
      <c r="S268" s="104">
        <v>0</v>
      </c>
      <c r="T268" s="104">
        <v>0</v>
      </c>
      <c r="U268" s="104">
        <v>3</v>
      </c>
      <c r="V268" s="104">
        <v>3</v>
      </c>
      <c r="W268" s="104">
        <v>0</v>
      </c>
      <c r="X268" s="104">
        <v>3</v>
      </c>
      <c r="Y268" s="104">
        <v>0</v>
      </c>
      <c r="Z268" s="104">
        <v>0</v>
      </c>
      <c r="AA268" s="104">
        <v>0</v>
      </c>
      <c r="AB268" s="104">
        <v>0</v>
      </c>
      <c r="AC268" s="104">
        <v>0</v>
      </c>
      <c r="AD268" s="104">
        <v>0</v>
      </c>
      <c r="AE268" s="104">
        <v>0</v>
      </c>
      <c r="AF268" s="104">
        <v>3</v>
      </c>
      <c r="AG268" s="104">
        <v>3</v>
      </c>
      <c r="AH268" s="104">
        <v>3</v>
      </c>
      <c r="AI268" s="104">
        <v>3</v>
      </c>
      <c r="AJ268" s="104">
        <v>4</v>
      </c>
      <c r="AK268" s="104">
        <v>1</v>
      </c>
      <c r="AL268" s="104">
        <v>0</v>
      </c>
      <c r="AM268" s="104">
        <v>0</v>
      </c>
    </row>
    <row r="269" spans="1:39">
      <c r="A269" s="104" t="s">
        <v>2365</v>
      </c>
      <c r="B269" s="104" t="s">
        <v>2366</v>
      </c>
      <c r="C269" s="104" t="s">
        <v>180</v>
      </c>
      <c r="D269" s="104" t="s">
        <v>180</v>
      </c>
      <c r="E269" s="104" t="s">
        <v>175</v>
      </c>
      <c r="F269" s="104" t="s">
        <v>464</v>
      </c>
      <c r="G269" s="109" t="s">
        <v>465</v>
      </c>
      <c r="H269" s="104" t="s">
        <v>2367</v>
      </c>
      <c r="I269" s="105" t="s">
        <v>1860</v>
      </c>
      <c r="J269" s="104" t="s">
        <v>2372</v>
      </c>
      <c r="K269" s="104">
        <v>11</v>
      </c>
      <c r="L269"/>
      <c r="M269" s="104">
        <v>11</v>
      </c>
      <c r="N269"/>
      <c r="P269" s="104">
        <v>0</v>
      </c>
      <c r="Q269"/>
      <c r="R269" s="104">
        <v>11</v>
      </c>
      <c r="S269" s="104">
        <v>0</v>
      </c>
      <c r="T269" s="104">
        <v>0</v>
      </c>
      <c r="U269" s="104">
        <v>3</v>
      </c>
      <c r="V269" s="104">
        <v>3</v>
      </c>
      <c r="W269" s="104">
        <v>0</v>
      </c>
      <c r="X269" s="104">
        <v>3</v>
      </c>
      <c r="Y269" s="104">
        <v>0</v>
      </c>
      <c r="Z269" s="104">
        <v>0</v>
      </c>
      <c r="AA269" s="104">
        <v>0</v>
      </c>
      <c r="AB269" s="104">
        <v>0</v>
      </c>
      <c r="AC269" s="104">
        <v>0</v>
      </c>
      <c r="AD269" s="104">
        <v>0</v>
      </c>
      <c r="AE269" s="104">
        <v>0</v>
      </c>
      <c r="AF269" s="104">
        <v>1</v>
      </c>
      <c r="AG269" s="104">
        <v>2</v>
      </c>
      <c r="AH269" s="104">
        <v>4</v>
      </c>
      <c r="AI269" s="104">
        <v>1</v>
      </c>
      <c r="AJ269" s="104">
        <v>1</v>
      </c>
      <c r="AK269" s="104">
        <v>2</v>
      </c>
      <c r="AL269" s="104">
        <v>0</v>
      </c>
      <c r="AM269" s="104">
        <v>0</v>
      </c>
    </row>
    <row r="270" spans="1:39">
      <c r="A270" s="104" t="s">
        <v>2365</v>
      </c>
      <c r="B270" s="104" t="s">
        <v>2366</v>
      </c>
      <c r="C270" s="104" t="s">
        <v>180</v>
      </c>
      <c r="D270" s="104" t="s">
        <v>180</v>
      </c>
      <c r="E270" s="104" t="s">
        <v>175</v>
      </c>
      <c r="F270" s="104" t="s">
        <v>468</v>
      </c>
      <c r="G270" s="109" t="s">
        <v>469</v>
      </c>
      <c r="H270" s="104" t="s">
        <v>2367</v>
      </c>
      <c r="I270" s="105" t="s">
        <v>470</v>
      </c>
      <c r="J270" s="104" t="s">
        <v>2372</v>
      </c>
      <c r="K270" s="104">
        <v>18</v>
      </c>
      <c r="L270"/>
      <c r="M270" s="104">
        <v>12</v>
      </c>
      <c r="N270"/>
      <c r="P270" s="104">
        <v>6</v>
      </c>
      <c r="Q270"/>
      <c r="R270" s="104">
        <v>18</v>
      </c>
      <c r="S270" s="104">
        <v>0</v>
      </c>
      <c r="T270" s="104">
        <v>0</v>
      </c>
      <c r="U270" s="104">
        <v>3</v>
      </c>
      <c r="V270" s="104">
        <v>3</v>
      </c>
      <c r="W270" s="104">
        <v>0</v>
      </c>
      <c r="X270" s="104">
        <v>3</v>
      </c>
      <c r="Y270" s="104">
        <v>0</v>
      </c>
      <c r="Z270" s="104">
        <v>0</v>
      </c>
      <c r="AA270" s="104">
        <v>0</v>
      </c>
      <c r="AB270" s="104">
        <v>0</v>
      </c>
      <c r="AC270" s="104">
        <v>0</v>
      </c>
      <c r="AD270" s="104">
        <v>0</v>
      </c>
      <c r="AE270" s="104">
        <v>0</v>
      </c>
      <c r="AF270" s="104">
        <v>5</v>
      </c>
      <c r="AG270" s="104">
        <v>0</v>
      </c>
      <c r="AH270" s="104">
        <v>5</v>
      </c>
      <c r="AI270" s="104">
        <v>2</v>
      </c>
      <c r="AJ270" s="104">
        <v>4</v>
      </c>
      <c r="AK270" s="104">
        <v>2</v>
      </c>
      <c r="AL270" s="104">
        <v>0</v>
      </c>
      <c r="AM270" s="104">
        <v>0</v>
      </c>
    </row>
    <row r="271" spans="1:39">
      <c r="A271" s="104" t="s">
        <v>2365</v>
      </c>
      <c r="B271" s="104" t="s">
        <v>2366</v>
      </c>
      <c r="C271" s="104" t="s">
        <v>180</v>
      </c>
      <c r="D271" s="104" t="s">
        <v>180</v>
      </c>
      <c r="E271" s="104" t="s">
        <v>175</v>
      </c>
      <c r="F271" s="104" t="s">
        <v>175</v>
      </c>
      <c r="G271" s="109" t="s">
        <v>477</v>
      </c>
      <c r="H271" s="104" t="s">
        <v>2367</v>
      </c>
      <c r="I271" s="105" t="s">
        <v>478</v>
      </c>
      <c r="J271" s="104" t="s">
        <v>2372</v>
      </c>
      <c r="K271" s="104">
        <v>22</v>
      </c>
      <c r="L271"/>
      <c r="M271" s="104">
        <v>21</v>
      </c>
      <c r="N271"/>
      <c r="P271" s="104">
        <v>1</v>
      </c>
      <c r="Q271"/>
      <c r="R271" s="104">
        <v>22</v>
      </c>
      <c r="S271" s="104">
        <v>0</v>
      </c>
      <c r="T271" s="104">
        <v>0</v>
      </c>
      <c r="U271" s="104">
        <v>3</v>
      </c>
      <c r="V271" s="104">
        <v>3</v>
      </c>
      <c r="W271" s="104">
        <v>0</v>
      </c>
      <c r="X271" s="104">
        <v>3</v>
      </c>
      <c r="Y271" s="104">
        <v>0</v>
      </c>
      <c r="Z271" s="104">
        <v>0</v>
      </c>
      <c r="AA271" s="104">
        <v>0</v>
      </c>
      <c r="AB271" s="104">
        <v>0</v>
      </c>
      <c r="AC271" s="104">
        <v>0</v>
      </c>
      <c r="AD271" s="104">
        <v>0</v>
      </c>
      <c r="AE271" s="104">
        <v>0</v>
      </c>
      <c r="AF271" s="104">
        <v>1</v>
      </c>
      <c r="AG271" s="104">
        <v>5</v>
      </c>
      <c r="AH271" s="104">
        <v>4</v>
      </c>
      <c r="AI271" s="104">
        <v>5</v>
      </c>
      <c r="AJ271" s="104">
        <v>3</v>
      </c>
      <c r="AK271" s="104">
        <v>4</v>
      </c>
      <c r="AL271" s="104">
        <v>0</v>
      </c>
      <c r="AM271" s="104">
        <v>0</v>
      </c>
    </row>
    <row r="272" spans="1:39" ht="18">
      <c r="A272" s="104" t="s">
        <v>2365</v>
      </c>
      <c r="B272" s="104" t="s">
        <v>2366</v>
      </c>
      <c r="C272" s="104" t="s">
        <v>180</v>
      </c>
      <c r="D272" s="104" t="s">
        <v>180</v>
      </c>
      <c r="E272" s="104" t="s">
        <v>175</v>
      </c>
      <c r="F272" s="104" t="s">
        <v>474</v>
      </c>
      <c r="G272" s="109" t="s">
        <v>475</v>
      </c>
      <c r="H272" s="104" t="s">
        <v>2367</v>
      </c>
      <c r="I272" s="105" t="s">
        <v>476</v>
      </c>
      <c r="J272" s="104" t="s">
        <v>2372</v>
      </c>
      <c r="K272" s="104">
        <v>23</v>
      </c>
      <c r="L272"/>
      <c r="M272" s="104">
        <v>23</v>
      </c>
      <c r="N272"/>
      <c r="P272" s="104">
        <v>0</v>
      </c>
      <c r="Q272"/>
      <c r="R272" s="104">
        <v>23</v>
      </c>
      <c r="S272" s="104">
        <v>0</v>
      </c>
      <c r="T272" s="104">
        <v>0</v>
      </c>
      <c r="U272" s="104">
        <v>3</v>
      </c>
      <c r="V272" s="104">
        <v>3</v>
      </c>
      <c r="W272" s="104">
        <v>0</v>
      </c>
      <c r="X272" s="104">
        <v>3</v>
      </c>
      <c r="Y272" s="104">
        <v>0</v>
      </c>
      <c r="Z272" s="104">
        <v>0</v>
      </c>
      <c r="AA272" s="104">
        <v>0</v>
      </c>
      <c r="AB272" s="104">
        <v>0</v>
      </c>
      <c r="AC272" s="104">
        <v>0</v>
      </c>
      <c r="AD272" s="104">
        <v>0</v>
      </c>
      <c r="AE272" s="104">
        <v>0</v>
      </c>
      <c r="AF272" s="104">
        <v>2</v>
      </c>
      <c r="AG272" s="104">
        <v>6</v>
      </c>
      <c r="AH272" s="104">
        <v>5</v>
      </c>
      <c r="AI272" s="104">
        <v>4</v>
      </c>
      <c r="AJ272" s="104">
        <v>3</v>
      </c>
      <c r="AK272" s="104">
        <v>3</v>
      </c>
      <c r="AL272" s="104">
        <v>0</v>
      </c>
      <c r="AM272" s="104">
        <v>0</v>
      </c>
    </row>
    <row r="273" spans="1:39" ht="18">
      <c r="A273" s="104" t="s">
        <v>2365</v>
      </c>
      <c r="B273" s="104" t="s">
        <v>2366</v>
      </c>
      <c r="C273" s="104" t="s">
        <v>180</v>
      </c>
      <c r="D273" s="104" t="s">
        <v>180</v>
      </c>
      <c r="E273" s="104" t="s">
        <v>175</v>
      </c>
      <c r="F273" s="104" t="s">
        <v>984</v>
      </c>
      <c r="G273" s="109" t="s">
        <v>985</v>
      </c>
      <c r="H273" s="104" t="s">
        <v>2367</v>
      </c>
      <c r="I273" s="105" t="s">
        <v>984</v>
      </c>
      <c r="J273" s="104" t="s">
        <v>2368</v>
      </c>
      <c r="K273" s="104">
        <v>12</v>
      </c>
      <c r="L273"/>
      <c r="M273" s="104">
        <v>10</v>
      </c>
      <c r="N273"/>
      <c r="P273" s="104">
        <v>2</v>
      </c>
      <c r="Q273"/>
      <c r="R273" s="104">
        <v>12</v>
      </c>
      <c r="S273" s="104">
        <v>0</v>
      </c>
      <c r="T273" s="104">
        <v>0</v>
      </c>
      <c r="U273" s="104">
        <v>3</v>
      </c>
      <c r="V273" s="104">
        <v>3</v>
      </c>
      <c r="W273" s="104">
        <v>0</v>
      </c>
      <c r="X273" s="104">
        <v>3</v>
      </c>
      <c r="Y273" s="104">
        <v>0</v>
      </c>
      <c r="Z273" s="104">
        <v>0</v>
      </c>
      <c r="AA273" s="104">
        <v>0</v>
      </c>
      <c r="AB273" s="104">
        <v>0</v>
      </c>
      <c r="AC273" s="104">
        <v>0</v>
      </c>
      <c r="AD273" s="104">
        <v>0</v>
      </c>
      <c r="AE273" s="104">
        <v>0</v>
      </c>
      <c r="AF273" s="104">
        <v>3</v>
      </c>
      <c r="AG273" s="104">
        <v>1</v>
      </c>
      <c r="AH273" s="104">
        <v>4</v>
      </c>
      <c r="AI273" s="104">
        <v>2</v>
      </c>
      <c r="AJ273" s="104">
        <v>1</v>
      </c>
      <c r="AK273" s="104">
        <v>1</v>
      </c>
      <c r="AL273" s="104">
        <v>0</v>
      </c>
      <c r="AM273" s="104">
        <v>0</v>
      </c>
    </row>
    <row r="274" spans="1:39" ht="18">
      <c r="A274" s="104" t="s">
        <v>2365</v>
      </c>
      <c r="B274" s="104" t="s">
        <v>2366</v>
      </c>
      <c r="C274" s="104" t="s">
        <v>180</v>
      </c>
      <c r="D274" s="104" t="s">
        <v>180</v>
      </c>
      <c r="E274" s="104" t="s">
        <v>175</v>
      </c>
      <c r="F274" s="104" t="s">
        <v>990</v>
      </c>
      <c r="G274" s="109" t="s">
        <v>991</v>
      </c>
      <c r="H274" s="104" t="s">
        <v>2367</v>
      </c>
      <c r="I274" s="105" t="s">
        <v>990</v>
      </c>
      <c r="J274" s="104" t="s">
        <v>2368</v>
      </c>
      <c r="K274" s="104">
        <v>7</v>
      </c>
      <c r="L274"/>
      <c r="M274" s="104">
        <v>6</v>
      </c>
      <c r="N274"/>
      <c r="P274" s="104">
        <v>1</v>
      </c>
      <c r="Q274"/>
      <c r="R274" s="104">
        <v>7</v>
      </c>
      <c r="S274" s="104">
        <v>0</v>
      </c>
      <c r="T274" s="104">
        <v>0</v>
      </c>
      <c r="U274" s="104">
        <v>3</v>
      </c>
      <c r="V274" s="104">
        <v>3</v>
      </c>
      <c r="W274" s="104">
        <v>0</v>
      </c>
      <c r="X274" s="104">
        <v>3</v>
      </c>
      <c r="Y274" s="104">
        <v>0</v>
      </c>
      <c r="Z274" s="104">
        <v>0</v>
      </c>
      <c r="AA274" s="104">
        <v>0</v>
      </c>
      <c r="AB274" s="104">
        <v>0</v>
      </c>
      <c r="AC274" s="104">
        <v>0</v>
      </c>
      <c r="AD274" s="104">
        <v>0</v>
      </c>
      <c r="AE274" s="104">
        <v>0</v>
      </c>
      <c r="AF274" s="104">
        <v>4</v>
      </c>
      <c r="AG274" s="104">
        <v>0</v>
      </c>
      <c r="AH274" s="104">
        <v>0</v>
      </c>
      <c r="AI274" s="104">
        <v>1</v>
      </c>
      <c r="AJ274" s="104">
        <v>2</v>
      </c>
      <c r="AK274" s="104">
        <v>0</v>
      </c>
      <c r="AL274" s="104">
        <v>0</v>
      </c>
      <c r="AM274" s="104">
        <v>0</v>
      </c>
    </row>
    <row r="275" spans="1:39" ht="18">
      <c r="A275" s="104" t="s">
        <v>2365</v>
      </c>
      <c r="B275" s="104" t="s">
        <v>2366</v>
      </c>
      <c r="C275" s="104" t="s">
        <v>180</v>
      </c>
      <c r="D275" s="104" t="s">
        <v>180</v>
      </c>
      <c r="E275" s="104" t="s">
        <v>175</v>
      </c>
      <c r="F275" s="104" t="s">
        <v>986</v>
      </c>
      <c r="G275" s="109" t="s">
        <v>987</v>
      </c>
      <c r="H275" s="104" t="s">
        <v>2367</v>
      </c>
      <c r="I275" s="105" t="s">
        <v>986</v>
      </c>
      <c r="J275" s="104" t="s">
        <v>2368</v>
      </c>
      <c r="K275" s="104">
        <v>4</v>
      </c>
      <c r="L275"/>
      <c r="M275" s="104">
        <v>4</v>
      </c>
      <c r="N275"/>
      <c r="P275" s="104">
        <v>0</v>
      </c>
      <c r="Q275"/>
      <c r="R275" s="104">
        <v>4</v>
      </c>
      <c r="S275" s="104">
        <v>0</v>
      </c>
      <c r="T275" s="104">
        <v>0</v>
      </c>
      <c r="U275" s="104">
        <v>3</v>
      </c>
      <c r="V275" s="104">
        <v>3</v>
      </c>
      <c r="W275" s="104">
        <v>0</v>
      </c>
      <c r="X275" s="104">
        <v>3</v>
      </c>
      <c r="Y275" s="104">
        <v>0</v>
      </c>
      <c r="Z275" s="104">
        <v>0</v>
      </c>
      <c r="AA275" s="104">
        <v>0</v>
      </c>
      <c r="AB275" s="104">
        <v>0</v>
      </c>
      <c r="AC275" s="104">
        <v>0</v>
      </c>
      <c r="AD275" s="104">
        <v>0</v>
      </c>
      <c r="AE275" s="104">
        <v>0</v>
      </c>
      <c r="AF275" s="104">
        <v>1</v>
      </c>
      <c r="AG275" s="104">
        <v>0</v>
      </c>
      <c r="AH275" s="104">
        <v>2</v>
      </c>
      <c r="AI275" s="104">
        <v>0</v>
      </c>
      <c r="AJ275" s="104">
        <v>0</v>
      </c>
      <c r="AK275" s="104">
        <v>1</v>
      </c>
      <c r="AL275" s="104">
        <v>0</v>
      </c>
      <c r="AM275" s="104">
        <v>0</v>
      </c>
    </row>
    <row r="276" spans="1:39" ht="18">
      <c r="A276" s="104" t="s">
        <v>2365</v>
      </c>
      <c r="B276" s="104" t="s">
        <v>2366</v>
      </c>
      <c r="C276" s="104" t="s">
        <v>180</v>
      </c>
      <c r="D276" s="104" t="s">
        <v>180</v>
      </c>
      <c r="E276" s="104" t="s">
        <v>175</v>
      </c>
      <c r="F276" s="104" t="s">
        <v>982</v>
      </c>
      <c r="G276" s="109" t="s">
        <v>988</v>
      </c>
      <c r="H276" s="104" t="s">
        <v>2367</v>
      </c>
      <c r="I276" s="105" t="s">
        <v>989</v>
      </c>
      <c r="J276" s="104" t="s">
        <v>2368</v>
      </c>
      <c r="K276" s="104">
        <v>8</v>
      </c>
      <c r="L276"/>
      <c r="M276" s="104">
        <v>7</v>
      </c>
      <c r="N276"/>
      <c r="P276" s="104">
        <v>1</v>
      </c>
      <c r="Q276"/>
      <c r="R276" s="104">
        <v>8</v>
      </c>
      <c r="S276" s="104">
        <v>0</v>
      </c>
      <c r="T276" s="104">
        <v>0</v>
      </c>
      <c r="U276" s="104">
        <v>3</v>
      </c>
      <c r="V276" s="104">
        <v>3</v>
      </c>
      <c r="W276" s="104">
        <v>0</v>
      </c>
      <c r="X276" s="104">
        <v>3</v>
      </c>
      <c r="Y276" s="104">
        <v>0</v>
      </c>
      <c r="Z276" s="104">
        <v>0</v>
      </c>
      <c r="AA276" s="104">
        <v>0</v>
      </c>
      <c r="AB276" s="104">
        <v>0</v>
      </c>
      <c r="AC276" s="104">
        <v>0</v>
      </c>
      <c r="AD276" s="104">
        <v>0</v>
      </c>
      <c r="AE276" s="104">
        <v>0</v>
      </c>
      <c r="AF276" s="104">
        <v>0</v>
      </c>
      <c r="AG276" s="104">
        <v>2</v>
      </c>
      <c r="AH276" s="104">
        <v>1</v>
      </c>
      <c r="AI276" s="104">
        <v>0</v>
      </c>
      <c r="AJ276" s="104">
        <v>3</v>
      </c>
      <c r="AK276" s="104">
        <v>2</v>
      </c>
      <c r="AL276" s="104">
        <v>0</v>
      </c>
      <c r="AM276" s="104">
        <v>0</v>
      </c>
    </row>
    <row r="277" spans="1:39" ht="18">
      <c r="A277" s="104" t="s">
        <v>2365</v>
      </c>
      <c r="B277" s="104" t="s">
        <v>2366</v>
      </c>
      <c r="C277" s="104" t="s">
        <v>180</v>
      </c>
      <c r="D277" s="104" t="s">
        <v>180</v>
      </c>
      <c r="E277" s="104" t="s">
        <v>175</v>
      </c>
      <c r="F277" s="104" t="s">
        <v>982</v>
      </c>
      <c r="G277" s="109" t="s">
        <v>983</v>
      </c>
      <c r="H277" s="104" t="s">
        <v>2367</v>
      </c>
      <c r="I277" s="105" t="s">
        <v>982</v>
      </c>
      <c r="J277" s="104" t="s">
        <v>2368</v>
      </c>
      <c r="K277" s="104">
        <v>10</v>
      </c>
      <c r="L277"/>
      <c r="M277" s="104">
        <v>8</v>
      </c>
      <c r="N277"/>
      <c r="P277" s="104">
        <v>2</v>
      </c>
      <c r="Q277"/>
      <c r="R277" s="104">
        <v>10</v>
      </c>
      <c r="S277" s="104">
        <v>0</v>
      </c>
      <c r="T277" s="104">
        <v>0</v>
      </c>
      <c r="U277" s="104">
        <v>1</v>
      </c>
      <c r="V277" s="104">
        <v>3</v>
      </c>
      <c r="W277" s="104">
        <v>0</v>
      </c>
      <c r="X277" s="104">
        <v>3</v>
      </c>
      <c r="Y277" s="104">
        <v>0</v>
      </c>
      <c r="Z277" s="104">
        <v>1</v>
      </c>
      <c r="AA277" s="104">
        <v>1</v>
      </c>
      <c r="AB277" s="104">
        <v>0</v>
      </c>
      <c r="AC277" s="104">
        <v>4</v>
      </c>
      <c r="AD277" s="104">
        <v>2</v>
      </c>
      <c r="AE277" s="104">
        <v>2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0</v>
      </c>
      <c r="AL277" s="104">
        <v>0</v>
      </c>
      <c r="AM277" s="104">
        <v>0</v>
      </c>
    </row>
    <row r="278" spans="1:39" ht="18">
      <c r="A278" s="104" t="s">
        <v>2365</v>
      </c>
      <c r="B278" s="104" t="s">
        <v>2366</v>
      </c>
      <c r="C278" s="104" t="s">
        <v>180</v>
      </c>
      <c r="D278" s="104" t="s">
        <v>180</v>
      </c>
      <c r="E278" s="104" t="s">
        <v>175</v>
      </c>
      <c r="F278" s="104" t="s">
        <v>999</v>
      </c>
      <c r="G278" s="109" t="s">
        <v>1000</v>
      </c>
      <c r="H278" s="104" t="s">
        <v>2367</v>
      </c>
      <c r="I278" s="105" t="s">
        <v>999</v>
      </c>
      <c r="J278" s="104" t="s">
        <v>2368</v>
      </c>
      <c r="K278" s="104">
        <v>7</v>
      </c>
      <c r="L278"/>
      <c r="M278" s="104">
        <v>6</v>
      </c>
      <c r="N278"/>
      <c r="P278" s="104">
        <v>1</v>
      </c>
      <c r="Q278"/>
      <c r="R278" s="104">
        <v>7</v>
      </c>
      <c r="S278" s="104">
        <v>0</v>
      </c>
      <c r="T278" s="104">
        <v>0</v>
      </c>
      <c r="U278" s="104">
        <v>3</v>
      </c>
      <c r="V278" s="104">
        <v>3</v>
      </c>
      <c r="W278" s="104">
        <v>0</v>
      </c>
      <c r="X278" s="104">
        <v>3</v>
      </c>
      <c r="Y278" s="104">
        <v>0</v>
      </c>
      <c r="Z278" s="104">
        <v>0</v>
      </c>
      <c r="AA278" s="104">
        <v>0</v>
      </c>
      <c r="AB278" s="104">
        <v>0</v>
      </c>
      <c r="AC278" s="104">
        <v>0</v>
      </c>
      <c r="AD278" s="104">
        <v>0</v>
      </c>
      <c r="AE278" s="104">
        <v>0</v>
      </c>
      <c r="AF278" s="104">
        <v>2</v>
      </c>
      <c r="AG278" s="104">
        <v>0</v>
      </c>
      <c r="AH278" s="104">
        <v>2</v>
      </c>
      <c r="AI278" s="104">
        <v>2</v>
      </c>
      <c r="AJ278" s="104">
        <v>1</v>
      </c>
      <c r="AK278" s="104">
        <v>0</v>
      </c>
      <c r="AL278" s="104">
        <v>0</v>
      </c>
      <c r="AM278" s="104">
        <v>0</v>
      </c>
    </row>
    <row r="279" spans="1:39" ht="18">
      <c r="A279" s="104" t="s">
        <v>2365</v>
      </c>
      <c r="B279" s="104" t="s">
        <v>2366</v>
      </c>
      <c r="C279" s="104" t="s">
        <v>180</v>
      </c>
      <c r="D279" s="104" t="s">
        <v>180</v>
      </c>
      <c r="E279" s="104" t="s">
        <v>175</v>
      </c>
      <c r="F279" s="104" t="s">
        <v>1944</v>
      </c>
      <c r="G279" s="109" t="s">
        <v>1001</v>
      </c>
      <c r="H279" s="104" t="s">
        <v>2367</v>
      </c>
      <c r="I279" s="105" t="s">
        <v>1002</v>
      </c>
      <c r="J279" s="104" t="s">
        <v>2368</v>
      </c>
      <c r="K279" s="104">
        <v>9</v>
      </c>
      <c r="L279"/>
      <c r="M279" s="104">
        <v>8</v>
      </c>
      <c r="N279"/>
      <c r="P279" s="104">
        <v>1</v>
      </c>
      <c r="Q279"/>
      <c r="R279" s="104">
        <v>9</v>
      </c>
      <c r="S279" s="104">
        <v>0</v>
      </c>
      <c r="T279" s="104">
        <v>0</v>
      </c>
      <c r="U279" s="104">
        <v>3</v>
      </c>
      <c r="V279" s="104">
        <v>3</v>
      </c>
      <c r="W279" s="104">
        <v>0</v>
      </c>
      <c r="X279" s="104">
        <v>3</v>
      </c>
      <c r="Y279" s="104">
        <v>0</v>
      </c>
      <c r="Z279" s="104">
        <v>0</v>
      </c>
      <c r="AA279" s="104">
        <v>0</v>
      </c>
      <c r="AB279" s="104">
        <v>0</v>
      </c>
      <c r="AC279" s="104">
        <v>0</v>
      </c>
      <c r="AD279" s="104">
        <v>0</v>
      </c>
      <c r="AE279" s="104">
        <v>0</v>
      </c>
      <c r="AF279" s="104">
        <v>1</v>
      </c>
      <c r="AG279" s="104">
        <v>0</v>
      </c>
      <c r="AH279" s="104">
        <v>3</v>
      </c>
      <c r="AI279" s="104">
        <v>1</v>
      </c>
      <c r="AJ279" s="104">
        <v>1</v>
      </c>
      <c r="AK279" s="104">
        <v>3</v>
      </c>
      <c r="AL279" s="104">
        <v>0</v>
      </c>
      <c r="AM279" s="104">
        <v>0</v>
      </c>
    </row>
    <row r="280" spans="1:39" ht="18">
      <c r="A280" s="104" t="s">
        <v>2365</v>
      </c>
      <c r="B280" s="104" t="s">
        <v>2366</v>
      </c>
      <c r="C280" s="104" t="s">
        <v>180</v>
      </c>
      <c r="D280" s="104" t="s">
        <v>180</v>
      </c>
      <c r="E280" s="104" t="s">
        <v>175</v>
      </c>
      <c r="F280" s="104" t="s">
        <v>257</v>
      </c>
      <c r="G280" s="109" t="s">
        <v>1005</v>
      </c>
      <c r="H280" s="104" t="s">
        <v>2367</v>
      </c>
      <c r="I280" s="105" t="s">
        <v>257</v>
      </c>
      <c r="J280" s="104" t="s">
        <v>2368</v>
      </c>
      <c r="K280" s="104">
        <v>8</v>
      </c>
      <c r="L280"/>
      <c r="M280" s="104">
        <v>6</v>
      </c>
      <c r="N280"/>
      <c r="P280" s="104">
        <v>2</v>
      </c>
      <c r="Q280"/>
      <c r="R280" s="104">
        <v>8</v>
      </c>
      <c r="S280" s="104">
        <v>0</v>
      </c>
      <c r="T280" s="104">
        <v>0</v>
      </c>
      <c r="U280" s="104">
        <v>3</v>
      </c>
      <c r="V280" s="104">
        <v>3</v>
      </c>
      <c r="W280" s="104">
        <v>0</v>
      </c>
      <c r="X280" s="104">
        <v>3</v>
      </c>
      <c r="Y280" s="104">
        <v>0</v>
      </c>
      <c r="Z280" s="104">
        <v>0</v>
      </c>
      <c r="AA280" s="104">
        <v>0</v>
      </c>
      <c r="AB280" s="104">
        <v>0</v>
      </c>
      <c r="AC280" s="104">
        <v>0</v>
      </c>
      <c r="AD280" s="104">
        <v>0</v>
      </c>
      <c r="AE280" s="104">
        <v>0</v>
      </c>
      <c r="AF280" s="104">
        <v>4</v>
      </c>
      <c r="AG280" s="104">
        <v>1</v>
      </c>
      <c r="AH280" s="104">
        <v>2</v>
      </c>
      <c r="AI280" s="104">
        <v>0</v>
      </c>
      <c r="AJ280" s="104">
        <v>1</v>
      </c>
      <c r="AK280" s="104">
        <v>0</v>
      </c>
      <c r="AL280" s="104">
        <v>0</v>
      </c>
      <c r="AM280" s="104">
        <v>0</v>
      </c>
    </row>
    <row r="281" spans="1:39">
      <c r="A281" s="104" t="s">
        <v>2365</v>
      </c>
      <c r="B281" s="104" t="s">
        <v>2366</v>
      </c>
      <c r="C281" s="104" t="s">
        <v>180</v>
      </c>
      <c r="D281" s="104" t="s">
        <v>180</v>
      </c>
      <c r="E281" s="104" t="s">
        <v>175</v>
      </c>
      <c r="F281" s="104" t="s">
        <v>175</v>
      </c>
      <c r="G281" s="109" t="s">
        <v>463</v>
      </c>
      <c r="H281" s="104" t="s">
        <v>2367</v>
      </c>
      <c r="I281" s="105" t="s">
        <v>1862</v>
      </c>
      <c r="J281" s="104" t="s">
        <v>2372</v>
      </c>
      <c r="K281" s="104">
        <v>50</v>
      </c>
      <c r="L281"/>
      <c r="M281" s="104">
        <v>50</v>
      </c>
      <c r="N281"/>
      <c r="P281" s="104">
        <v>0</v>
      </c>
      <c r="Q281"/>
      <c r="R281" s="104">
        <v>45</v>
      </c>
      <c r="S281" s="104">
        <v>0</v>
      </c>
      <c r="T281" s="104">
        <v>5</v>
      </c>
      <c r="U281" s="104">
        <v>3</v>
      </c>
      <c r="V281" s="104">
        <v>3</v>
      </c>
      <c r="W281" s="104">
        <v>0</v>
      </c>
      <c r="X281" s="104">
        <v>3</v>
      </c>
      <c r="Y281" s="104">
        <v>0</v>
      </c>
      <c r="Z281" s="104">
        <v>0</v>
      </c>
      <c r="AA281" s="104">
        <v>0</v>
      </c>
      <c r="AB281" s="104">
        <v>0</v>
      </c>
      <c r="AC281" s="104">
        <v>0</v>
      </c>
      <c r="AD281" s="104">
        <v>0</v>
      </c>
      <c r="AE281" s="104">
        <v>0</v>
      </c>
      <c r="AF281" s="104">
        <v>7</v>
      </c>
      <c r="AG281" s="104">
        <v>8</v>
      </c>
      <c r="AH281" s="104">
        <v>7</v>
      </c>
      <c r="AI281" s="104">
        <v>10</v>
      </c>
      <c r="AJ281" s="104">
        <v>10</v>
      </c>
      <c r="AK281" s="104">
        <v>8</v>
      </c>
      <c r="AL281" s="104">
        <v>0</v>
      </c>
      <c r="AM281" s="104">
        <v>0</v>
      </c>
    </row>
    <row r="282" spans="1:39" ht="18">
      <c r="A282" s="104" t="s">
        <v>2365</v>
      </c>
      <c r="B282" s="104" t="s">
        <v>2366</v>
      </c>
      <c r="C282" s="104" t="s">
        <v>180</v>
      </c>
      <c r="D282" s="104" t="s">
        <v>180</v>
      </c>
      <c r="E282" s="104" t="s">
        <v>175</v>
      </c>
      <c r="F282" s="104" t="s">
        <v>175</v>
      </c>
      <c r="G282" s="109" t="s">
        <v>997</v>
      </c>
      <c r="H282" s="104" t="s">
        <v>2367</v>
      </c>
      <c r="I282" s="105" t="s">
        <v>998</v>
      </c>
      <c r="J282" s="104" t="s">
        <v>2368</v>
      </c>
      <c r="K282" s="104">
        <v>11</v>
      </c>
      <c r="L282"/>
      <c r="M282" s="104">
        <v>11</v>
      </c>
      <c r="N282"/>
      <c r="P282" s="104">
        <v>0</v>
      </c>
      <c r="Q282"/>
      <c r="R282" s="104">
        <v>11</v>
      </c>
      <c r="S282" s="104">
        <v>0</v>
      </c>
      <c r="T282" s="104">
        <v>0</v>
      </c>
      <c r="U282" s="104">
        <v>1</v>
      </c>
      <c r="V282" s="104">
        <v>2</v>
      </c>
      <c r="W282" s="104">
        <v>0</v>
      </c>
      <c r="X282" s="104">
        <v>2</v>
      </c>
      <c r="Y282" s="104">
        <v>0</v>
      </c>
      <c r="Z282" s="104">
        <v>0</v>
      </c>
      <c r="AA282" s="104">
        <v>0</v>
      </c>
      <c r="AB282" s="104">
        <v>3</v>
      </c>
      <c r="AC282" s="104">
        <v>4</v>
      </c>
      <c r="AD282" s="104">
        <v>2</v>
      </c>
      <c r="AE282" s="104">
        <v>2</v>
      </c>
      <c r="AF282" s="104">
        <v>0</v>
      </c>
      <c r="AG282" s="104">
        <v>0</v>
      </c>
      <c r="AH282" s="104">
        <v>0</v>
      </c>
      <c r="AI282" s="104">
        <v>0</v>
      </c>
      <c r="AJ282" s="104">
        <v>0</v>
      </c>
      <c r="AK282" s="104">
        <v>0</v>
      </c>
      <c r="AL282" s="104">
        <v>0</v>
      </c>
      <c r="AM282" s="104">
        <v>0</v>
      </c>
    </row>
    <row r="283" spans="1:39" ht="18">
      <c r="A283" s="104" t="s">
        <v>2365</v>
      </c>
      <c r="B283" s="104" t="s">
        <v>2366</v>
      </c>
      <c r="C283" s="104" t="s">
        <v>180</v>
      </c>
      <c r="D283" s="104" t="s">
        <v>180</v>
      </c>
      <c r="E283" s="104" t="s">
        <v>175</v>
      </c>
      <c r="F283" s="104" t="s">
        <v>1945</v>
      </c>
      <c r="G283" s="109" t="s">
        <v>1003</v>
      </c>
      <c r="H283" s="104" t="s">
        <v>2367</v>
      </c>
      <c r="I283" s="105" t="s">
        <v>1004</v>
      </c>
      <c r="J283" s="104" t="s">
        <v>2368</v>
      </c>
      <c r="K283" s="104">
        <v>11</v>
      </c>
      <c r="L283"/>
      <c r="M283" s="104">
        <v>10</v>
      </c>
      <c r="N283"/>
      <c r="P283" s="104">
        <v>1</v>
      </c>
      <c r="Q283"/>
      <c r="R283" s="104">
        <v>11</v>
      </c>
      <c r="S283" s="104">
        <v>0</v>
      </c>
      <c r="T283" s="104">
        <v>0</v>
      </c>
      <c r="U283" s="104">
        <v>1</v>
      </c>
      <c r="V283" s="104">
        <v>3</v>
      </c>
      <c r="W283" s="104">
        <v>0</v>
      </c>
      <c r="X283" s="104">
        <v>3</v>
      </c>
      <c r="Y283" s="104">
        <v>0</v>
      </c>
      <c r="Z283" s="104">
        <v>1</v>
      </c>
      <c r="AA283" s="104">
        <v>1</v>
      </c>
      <c r="AB283" s="104">
        <v>2</v>
      </c>
      <c r="AC283" s="104">
        <v>2</v>
      </c>
      <c r="AD283" s="104">
        <v>4</v>
      </c>
      <c r="AE283" s="104">
        <v>1</v>
      </c>
      <c r="AF283" s="104">
        <v>0</v>
      </c>
      <c r="AG283" s="104">
        <v>0</v>
      </c>
      <c r="AH283" s="104">
        <v>0</v>
      </c>
      <c r="AI283" s="104">
        <v>0</v>
      </c>
      <c r="AJ283" s="104">
        <v>0</v>
      </c>
      <c r="AK283" s="104">
        <v>0</v>
      </c>
      <c r="AL283" s="104">
        <v>0</v>
      </c>
      <c r="AM283" s="104">
        <v>0</v>
      </c>
    </row>
    <row r="284" spans="1:39" ht="18">
      <c r="A284" s="104" t="s">
        <v>2365</v>
      </c>
      <c r="B284" s="104" t="s">
        <v>2366</v>
      </c>
      <c r="C284" s="104" t="s">
        <v>180</v>
      </c>
      <c r="D284" s="104" t="s">
        <v>180</v>
      </c>
      <c r="E284" s="104" t="s">
        <v>175</v>
      </c>
      <c r="F284" s="104" t="s">
        <v>992</v>
      </c>
      <c r="G284" s="109" t="s">
        <v>993</v>
      </c>
      <c r="H284" s="104" t="s">
        <v>2367</v>
      </c>
      <c r="I284" s="105" t="s">
        <v>994</v>
      </c>
      <c r="J284" s="104" t="s">
        <v>2368</v>
      </c>
      <c r="K284" s="104">
        <v>9</v>
      </c>
      <c r="L284"/>
      <c r="M284" s="104">
        <v>9</v>
      </c>
      <c r="N284"/>
      <c r="P284" s="104">
        <v>0</v>
      </c>
      <c r="Q284"/>
      <c r="R284" s="104">
        <v>9</v>
      </c>
      <c r="S284" s="104">
        <v>0</v>
      </c>
      <c r="T284" s="104">
        <v>0</v>
      </c>
      <c r="U284" s="104">
        <v>1</v>
      </c>
      <c r="V284" s="104">
        <v>2</v>
      </c>
      <c r="W284" s="104">
        <v>0</v>
      </c>
      <c r="X284" s="104">
        <v>2</v>
      </c>
      <c r="Y284" s="104">
        <v>0</v>
      </c>
      <c r="Z284" s="104">
        <v>0</v>
      </c>
      <c r="AA284" s="104">
        <v>1</v>
      </c>
      <c r="AB284" s="104">
        <v>0</v>
      </c>
      <c r="AC284" s="104">
        <v>0</v>
      </c>
      <c r="AD284" s="104">
        <v>3</v>
      </c>
      <c r="AE284" s="104">
        <v>5</v>
      </c>
      <c r="AF284" s="104">
        <v>0</v>
      </c>
      <c r="AG284" s="104">
        <v>0</v>
      </c>
      <c r="AH284" s="104">
        <v>0</v>
      </c>
      <c r="AI284" s="104">
        <v>0</v>
      </c>
      <c r="AJ284" s="104">
        <v>0</v>
      </c>
      <c r="AK284" s="104">
        <v>0</v>
      </c>
      <c r="AL284" s="104">
        <v>0</v>
      </c>
      <c r="AM284" s="104">
        <v>0</v>
      </c>
    </row>
    <row r="285" spans="1:39" ht="18">
      <c r="A285" s="104" t="s">
        <v>2365</v>
      </c>
      <c r="B285" s="104" t="s">
        <v>2366</v>
      </c>
      <c r="C285" s="104" t="s">
        <v>180</v>
      </c>
      <c r="D285" s="104" t="s">
        <v>180</v>
      </c>
      <c r="E285" s="104" t="s">
        <v>175</v>
      </c>
      <c r="F285" s="104" t="s">
        <v>175</v>
      </c>
      <c r="G285" s="109" t="s">
        <v>995</v>
      </c>
      <c r="H285" s="104" t="s">
        <v>2367</v>
      </c>
      <c r="I285" s="105" t="s">
        <v>996</v>
      </c>
      <c r="J285" s="104" t="s">
        <v>2368</v>
      </c>
      <c r="K285" s="104">
        <v>11</v>
      </c>
      <c r="L285"/>
      <c r="M285" s="104">
        <v>10</v>
      </c>
      <c r="N285"/>
      <c r="P285" s="104">
        <v>1</v>
      </c>
      <c r="Q285"/>
      <c r="R285" s="104">
        <v>11</v>
      </c>
      <c r="S285" s="104">
        <v>0</v>
      </c>
      <c r="T285" s="104">
        <v>0</v>
      </c>
      <c r="U285" s="104">
        <v>1</v>
      </c>
      <c r="V285" s="104">
        <v>3</v>
      </c>
      <c r="W285" s="104">
        <v>0</v>
      </c>
      <c r="X285" s="104">
        <v>3</v>
      </c>
      <c r="Y285" s="104">
        <v>0</v>
      </c>
      <c r="Z285" s="104">
        <v>2</v>
      </c>
      <c r="AA285" s="104">
        <v>0</v>
      </c>
      <c r="AB285" s="104">
        <v>3</v>
      </c>
      <c r="AC285" s="104">
        <v>3</v>
      </c>
      <c r="AD285" s="104">
        <v>1</v>
      </c>
      <c r="AE285" s="104">
        <v>2</v>
      </c>
      <c r="AF285" s="104">
        <v>0</v>
      </c>
      <c r="AG285" s="104">
        <v>0</v>
      </c>
      <c r="AH285" s="104">
        <v>0</v>
      </c>
      <c r="AI285" s="104">
        <v>0</v>
      </c>
      <c r="AJ285" s="104">
        <v>0</v>
      </c>
      <c r="AK285" s="104">
        <v>0</v>
      </c>
      <c r="AL285" s="104">
        <v>0</v>
      </c>
      <c r="AM285" s="104">
        <v>0</v>
      </c>
    </row>
    <row r="286" spans="1:39" ht="18">
      <c r="A286" s="104" t="s">
        <v>2365</v>
      </c>
      <c r="B286" s="104" t="s">
        <v>2366</v>
      </c>
      <c r="C286" s="104" t="s">
        <v>180</v>
      </c>
      <c r="D286" s="104" t="s">
        <v>180</v>
      </c>
      <c r="E286" s="104" t="s">
        <v>175</v>
      </c>
      <c r="F286" s="104" t="s">
        <v>1006</v>
      </c>
      <c r="G286" s="109" t="s">
        <v>1007</v>
      </c>
      <c r="H286" s="104" t="s">
        <v>2367</v>
      </c>
      <c r="I286" s="105" t="s">
        <v>1008</v>
      </c>
      <c r="J286" s="104" t="s">
        <v>2368</v>
      </c>
      <c r="K286" s="104">
        <v>11</v>
      </c>
      <c r="L286"/>
      <c r="M286" s="104">
        <v>8</v>
      </c>
      <c r="N286"/>
      <c r="P286" s="104">
        <v>3</v>
      </c>
      <c r="Q286"/>
      <c r="R286" s="104">
        <v>11</v>
      </c>
      <c r="S286" s="104">
        <v>0</v>
      </c>
      <c r="T286" s="104">
        <v>0</v>
      </c>
      <c r="U286" s="104">
        <v>1</v>
      </c>
      <c r="V286" s="104">
        <v>2</v>
      </c>
      <c r="W286" s="104">
        <v>0</v>
      </c>
      <c r="X286" s="104">
        <v>2</v>
      </c>
      <c r="Y286" s="104">
        <v>0</v>
      </c>
      <c r="Z286" s="104">
        <v>0</v>
      </c>
      <c r="AA286" s="104">
        <v>0</v>
      </c>
      <c r="AB286" s="104">
        <v>2</v>
      </c>
      <c r="AC286" s="104">
        <v>2</v>
      </c>
      <c r="AD286" s="104">
        <v>2</v>
      </c>
      <c r="AE286" s="104">
        <v>5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0</v>
      </c>
      <c r="AL286" s="104">
        <v>0</v>
      </c>
      <c r="AM286" s="104">
        <v>0</v>
      </c>
    </row>
    <row r="287" spans="1:39" ht="18">
      <c r="A287" s="104" t="s">
        <v>2365</v>
      </c>
      <c r="B287" s="104" t="s">
        <v>2366</v>
      </c>
      <c r="C287" s="104" t="s">
        <v>180</v>
      </c>
      <c r="D287" s="104" t="s">
        <v>180</v>
      </c>
      <c r="E287" s="104" t="s">
        <v>175</v>
      </c>
      <c r="F287" s="104" t="s">
        <v>2375</v>
      </c>
      <c r="G287" s="109" t="s">
        <v>2376</v>
      </c>
      <c r="H287" s="104" t="s">
        <v>2367</v>
      </c>
      <c r="I287" s="105" t="s">
        <v>2375</v>
      </c>
      <c r="J287" s="104" t="s">
        <v>2368</v>
      </c>
      <c r="K287" s="104">
        <v>8</v>
      </c>
      <c r="L287"/>
      <c r="M287" s="104">
        <v>7</v>
      </c>
      <c r="N287"/>
      <c r="P287" s="104">
        <v>1</v>
      </c>
      <c r="Q287"/>
      <c r="R287" s="104">
        <v>8</v>
      </c>
      <c r="S287" s="104">
        <v>0</v>
      </c>
      <c r="T287" s="104">
        <v>0</v>
      </c>
      <c r="U287" s="104">
        <v>2</v>
      </c>
      <c r="V287" s="104">
        <v>2</v>
      </c>
      <c r="W287" s="104">
        <v>0</v>
      </c>
      <c r="X287" s="104">
        <v>2</v>
      </c>
      <c r="Y287" s="104">
        <v>0</v>
      </c>
      <c r="Z287" s="104">
        <v>0</v>
      </c>
      <c r="AA287" s="104">
        <v>0</v>
      </c>
      <c r="AB287" s="104">
        <v>0</v>
      </c>
      <c r="AC287" s="104">
        <v>0</v>
      </c>
      <c r="AD287" s="104">
        <v>0</v>
      </c>
      <c r="AE287" s="104">
        <v>0</v>
      </c>
      <c r="AF287" s="104">
        <v>2</v>
      </c>
      <c r="AG287" s="104">
        <v>3</v>
      </c>
      <c r="AH287" s="104">
        <v>2</v>
      </c>
      <c r="AI287" s="104">
        <v>1</v>
      </c>
      <c r="AJ287" s="104">
        <v>0</v>
      </c>
      <c r="AK287" s="104">
        <v>0</v>
      </c>
      <c r="AL287" s="104">
        <v>0</v>
      </c>
      <c r="AM287" s="104">
        <v>0</v>
      </c>
    </row>
    <row r="288" spans="1:39" ht="18">
      <c r="A288" s="104" t="s">
        <v>2365</v>
      </c>
      <c r="B288" s="104" t="s">
        <v>2366</v>
      </c>
      <c r="C288" s="104" t="s">
        <v>180</v>
      </c>
      <c r="D288" s="104" t="s">
        <v>180</v>
      </c>
      <c r="E288" s="104" t="s">
        <v>175</v>
      </c>
      <c r="F288" s="104" t="s">
        <v>2377</v>
      </c>
      <c r="G288" s="109" t="s">
        <v>2378</v>
      </c>
      <c r="H288" s="104" t="s">
        <v>2367</v>
      </c>
      <c r="I288" s="105" t="s">
        <v>2377</v>
      </c>
      <c r="J288" s="104" t="s">
        <v>2368</v>
      </c>
      <c r="K288" s="104">
        <v>5</v>
      </c>
      <c r="L288"/>
      <c r="M288" s="104">
        <v>5</v>
      </c>
      <c r="N288"/>
      <c r="P288" s="104">
        <v>0</v>
      </c>
      <c r="Q288"/>
      <c r="R288" s="104">
        <v>5</v>
      </c>
      <c r="S288" s="104">
        <v>0</v>
      </c>
      <c r="T288" s="104">
        <v>0</v>
      </c>
      <c r="U288" s="104">
        <v>2</v>
      </c>
      <c r="V288" s="104">
        <v>2</v>
      </c>
      <c r="W288" s="104">
        <v>0</v>
      </c>
      <c r="X288" s="104">
        <v>2</v>
      </c>
      <c r="Y288" s="104">
        <v>0</v>
      </c>
      <c r="Z288" s="104">
        <v>0</v>
      </c>
      <c r="AA288" s="104">
        <v>0</v>
      </c>
      <c r="AB288" s="104">
        <v>0</v>
      </c>
      <c r="AC288" s="104">
        <v>0</v>
      </c>
      <c r="AD288" s="104">
        <v>0</v>
      </c>
      <c r="AE288" s="104">
        <v>0</v>
      </c>
      <c r="AF288" s="104">
        <v>3</v>
      </c>
      <c r="AG288" s="104">
        <v>2</v>
      </c>
      <c r="AH288" s="104">
        <v>0</v>
      </c>
      <c r="AI288" s="104">
        <v>0</v>
      </c>
      <c r="AJ288" s="104">
        <v>0</v>
      </c>
      <c r="AK288" s="104">
        <v>0</v>
      </c>
      <c r="AL288" s="104">
        <v>0</v>
      </c>
      <c r="AM288" s="104">
        <v>0</v>
      </c>
    </row>
    <row r="289" spans="1:39" ht="18">
      <c r="A289" s="104" t="s">
        <v>2365</v>
      </c>
      <c r="B289" s="104" t="s">
        <v>2366</v>
      </c>
      <c r="C289" s="104" t="s">
        <v>180</v>
      </c>
      <c r="D289" s="104" t="s">
        <v>180</v>
      </c>
      <c r="E289" s="104" t="s">
        <v>479</v>
      </c>
      <c r="F289" s="104" t="s">
        <v>842</v>
      </c>
      <c r="G289" s="109" t="s">
        <v>1014</v>
      </c>
      <c r="H289" s="104" t="s">
        <v>2367</v>
      </c>
      <c r="I289" s="105" t="s">
        <v>1015</v>
      </c>
      <c r="J289" s="104" t="s">
        <v>2368</v>
      </c>
      <c r="K289" s="104">
        <v>7</v>
      </c>
      <c r="L289"/>
      <c r="M289" s="104">
        <v>7</v>
      </c>
      <c r="N289"/>
      <c r="P289" s="104">
        <v>0</v>
      </c>
      <c r="Q289"/>
      <c r="R289" s="104">
        <v>5</v>
      </c>
      <c r="S289" s="104">
        <v>0</v>
      </c>
      <c r="T289" s="104">
        <v>2</v>
      </c>
      <c r="U289" s="104">
        <v>1</v>
      </c>
      <c r="V289" s="104">
        <v>2</v>
      </c>
      <c r="W289" s="104">
        <v>0</v>
      </c>
      <c r="X289" s="104">
        <v>2</v>
      </c>
      <c r="Y289" s="104">
        <v>0</v>
      </c>
      <c r="Z289" s="104">
        <v>0</v>
      </c>
      <c r="AA289" s="104">
        <v>0</v>
      </c>
      <c r="AB289" s="104">
        <v>2</v>
      </c>
      <c r="AC289" s="104">
        <v>1</v>
      </c>
      <c r="AD289" s="104">
        <v>1</v>
      </c>
      <c r="AE289" s="104">
        <v>3</v>
      </c>
      <c r="AF289" s="104">
        <v>0</v>
      </c>
      <c r="AG289" s="104">
        <v>0</v>
      </c>
      <c r="AH289" s="104">
        <v>0</v>
      </c>
      <c r="AI289" s="104">
        <v>0</v>
      </c>
      <c r="AJ289" s="104">
        <v>0</v>
      </c>
      <c r="AK289" s="104">
        <v>0</v>
      </c>
      <c r="AL289" s="104">
        <v>0</v>
      </c>
      <c r="AM289" s="104">
        <v>0</v>
      </c>
    </row>
    <row r="290" spans="1:39" ht="18">
      <c r="A290" s="104" t="s">
        <v>2365</v>
      </c>
      <c r="B290" s="104" t="s">
        <v>2366</v>
      </c>
      <c r="C290" s="104" t="s">
        <v>180</v>
      </c>
      <c r="D290" s="104" t="s">
        <v>180</v>
      </c>
      <c r="E290" s="104" t="s">
        <v>479</v>
      </c>
      <c r="F290" s="104" t="s">
        <v>480</v>
      </c>
      <c r="G290" s="109" t="s">
        <v>1011</v>
      </c>
      <c r="H290" s="104" t="s">
        <v>2367</v>
      </c>
      <c r="I290" s="105" t="s">
        <v>1012</v>
      </c>
      <c r="J290" s="104" t="s">
        <v>2368</v>
      </c>
      <c r="K290" s="104">
        <v>9</v>
      </c>
      <c r="L290"/>
      <c r="M290" s="104">
        <v>9</v>
      </c>
      <c r="N290"/>
      <c r="P290" s="104">
        <v>0</v>
      </c>
      <c r="Q290"/>
      <c r="R290" s="104">
        <v>6</v>
      </c>
      <c r="S290" s="104">
        <v>0</v>
      </c>
      <c r="T290" s="104">
        <v>3</v>
      </c>
      <c r="U290" s="104">
        <v>1</v>
      </c>
      <c r="V290" s="104">
        <v>3</v>
      </c>
      <c r="W290" s="104">
        <v>0</v>
      </c>
      <c r="X290" s="104">
        <v>3</v>
      </c>
      <c r="Y290" s="104">
        <v>0</v>
      </c>
      <c r="Z290" s="104">
        <v>1</v>
      </c>
      <c r="AA290" s="104">
        <v>1</v>
      </c>
      <c r="AB290" s="104">
        <v>0</v>
      </c>
      <c r="AC290" s="104">
        <v>1</v>
      </c>
      <c r="AD290" s="104">
        <v>4</v>
      </c>
      <c r="AE290" s="104">
        <v>2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0</v>
      </c>
      <c r="AL290" s="104">
        <v>0</v>
      </c>
      <c r="AM290" s="104">
        <v>0</v>
      </c>
    </row>
    <row r="291" spans="1:39" ht="18">
      <c r="A291" s="104" t="s">
        <v>2365</v>
      </c>
      <c r="B291" s="104" t="s">
        <v>2366</v>
      </c>
      <c r="C291" s="104" t="s">
        <v>180</v>
      </c>
      <c r="D291" s="104" t="s">
        <v>180</v>
      </c>
      <c r="E291" s="104" t="s">
        <v>479</v>
      </c>
      <c r="F291" s="104" t="s">
        <v>601</v>
      </c>
      <c r="G291" s="109" t="s">
        <v>1947</v>
      </c>
      <c r="H291" s="104" t="s">
        <v>2367</v>
      </c>
      <c r="I291" s="105" t="s">
        <v>1948</v>
      </c>
      <c r="J291" s="104" t="s">
        <v>2368</v>
      </c>
      <c r="K291" s="104">
        <v>6</v>
      </c>
      <c r="L291"/>
      <c r="M291" s="104">
        <v>6</v>
      </c>
      <c r="N291"/>
      <c r="P291" s="104">
        <v>0</v>
      </c>
      <c r="Q291"/>
      <c r="R291" s="104">
        <v>5</v>
      </c>
      <c r="S291" s="104">
        <v>0</v>
      </c>
      <c r="T291" s="104">
        <v>1</v>
      </c>
      <c r="U291" s="104">
        <v>3</v>
      </c>
      <c r="V291" s="104">
        <v>3</v>
      </c>
      <c r="W291" s="104">
        <v>0</v>
      </c>
      <c r="X291" s="104">
        <v>2</v>
      </c>
      <c r="Y291" s="104">
        <v>0</v>
      </c>
      <c r="Z291" s="104">
        <v>0</v>
      </c>
      <c r="AA291" s="104">
        <v>0</v>
      </c>
      <c r="AB291" s="104">
        <v>0</v>
      </c>
      <c r="AC291" s="104">
        <v>0</v>
      </c>
      <c r="AD291" s="104">
        <v>0</v>
      </c>
      <c r="AE291" s="104">
        <v>0</v>
      </c>
      <c r="AF291" s="104">
        <v>1</v>
      </c>
      <c r="AG291" s="104">
        <v>0</v>
      </c>
      <c r="AH291" s="104">
        <v>0</v>
      </c>
      <c r="AI291" s="104">
        <v>1</v>
      </c>
      <c r="AJ291" s="104">
        <v>2</v>
      </c>
      <c r="AK291" s="104">
        <v>2</v>
      </c>
      <c r="AL291" s="104">
        <v>0</v>
      </c>
      <c r="AM291" s="104">
        <v>0</v>
      </c>
    </row>
    <row r="292" spans="1:39" ht="18">
      <c r="A292" s="104" t="s">
        <v>2365</v>
      </c>
      <c r="B292" s="104" t="s">
        <v>2366</v>
      </c>
      <c r="C292" s="104" t="s">
        <v>180</v>
      </c>
      <c r="D292" s="104" t="s">
        <v>180</v>
      </c>
      <c r="E292" s="104" t="s">
        <v>479</v>
      </c>
      <c r="F292" s="104" t="s">
        <v>495</v>
      </c>
      <c r="G292" s="109" t="s">
        <v>1017</v>
      </c>
      <c r="H292" s="104" t="s">
        <v>2367</v>
      </c>
      <c r="I292" s="105" t="s">
        <v>1018</v>
      </c>
      <c r="J292" s="104" t="s">
        <v>2368</v>
      </c>
      <c r="K292" s="104">
        <v>8</v>
      </c>
      <c r="L292"/>
      <c r="M292" s="104">
        <v>8</v>
      </c>
      <c r="N292"/>
      <c r="P292" s="104">
        <v>0</v>
      </c>
      <c r="Q292"/>
      <c r="R292" s="104">
        <v>6</v>
      </c>
      <c r="S292" s="104">
        <v>0</v>
      </c>
      <c r="T292" s="104">
        <v>2</v>
      </c>
      <c r="U292" s="104">
        <v>1</v>
      </c>
      <c r="V292" s="104">
        <v>3</v>
      </c>
      <c r="W292" s="104">
        <v>0</v>
      </c>
      <c r="X292" s="104">
        <v>3</v>
      </c>
      <c r="Y292" s="104">
        <v>0</v>
      </c>
      <c r="Z292" s="104">
        <v>1</v>
      </c>
      <c r="AA292" s="104">
        <v>0</v>
      </c>
      <c r="AB292" s="104">
        <v>2</v>
      </c>
      <c r="AC292" s="104">
        <v>1</v>
      </c>
      <c r="AD292" s="104">
        <v>1</v>
      </c>
      <c r="AE292" s="104">
        <v>3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0</v>
      </c>
      <c r="AL292" s="104">
        <v>0</v>
      </c>
      <c r="AM292" s="104">
        <v>0</v>
      </c>
    </row>
    <row r="293" spans="1:39" ht="18">
      <c r="A293" s="104" t="s">
        <v>2365</v>
      </c>
      <c r="B293" s="104" t="s">
        <v>2366</v>
      </c>
      <c r="C293" s="104" t="s">
        <v>180</v>
      </c>
      <c r="D293" s="104" t="s">
        <v>180</v>
      </c>
      <c r="E293" s="104" t="s">
        <v>479</v>
      </c>
      <c r="F293" s="104" t="s">
        <v>2379</v>
      </c>
      <c r="G293" s="109" t="s">
        <v>1023</v>
      </c>
      <c r="H293" s="104" t="s">
        <v>2367</v>
      </c>
      <c r="I293" s="105" t="s">
        <v>1024</v>
      </c>
      <c r="J293" s="104" t="s">
        <v>2368</v>
      </c>
      <c r="K293" s="104">
        <v>6</v>
      </c>
      <c r="L293"/>
      <c r="M293" s="104">
        <v>6</v>
      </c>
      <c r="N293"/>
      <c r="P293" s="104">
        <v>0</v>
      </c>
      <c r="Q293"/>
      <c r="R293" s="104">
        <v>6</v>
      </c>
      <c r="S293" s="104">
        <v>0</v>
      </c>
      <c r="T293" s="104">
        <v>0</v>
      </c>
      <c r="U293" s="104">
        <v>1</v>
      </c>
      <c r="V293" s="104">
        <v>3</v>
      </c>
      <c r="W293" s="104">
        <v>0</v>
      </c>
      <c r="X293" s="104">
        <v>3</v>
      </c>
      <c r="Y293" s="104">
        <v>0</v>
      </c>
      <c r="Z293" s="104">
        <v>0</v>
      </c>
      <c r="AA293" s="104">
        <v>1</v>
      </c>
      <c r="AB293" s="104">
        <v>0</v>
      </c>
      <c r="AC293" s="104">
        <v>1</v>
      </c>
      <c r="AD293" s="104">
        <v>3</v>
      </c>
      <c r="AE293" s="104">
        <v>1</v>
      </c>
      <c r="AF293" s="104">
        <v>0</v>
      </c>
      <c r="AG293" s="104">
        <v>0</v>
      </c>
      <c r="AH293" s="104">
        <v>0</v>
      </c>
      <c r="AI293" s="104">
        <v>0</v>
      </c>
      <c r="AJ293" s="104">
        <v>0</v>
      </c>
      <c r="AK293" s="104">
        <v>0</v>
      </c>
      <c r="AL293" s="104">
        <v>0</v>
      </c>
      <c r="AM293" s="104">
        <v>0</v>
      </c>
    </row>
    <row r="294" spans="1:39">
      <c r="A294" s="104" t="s">
        <v>2365</v>
      </c>
      <c r="B294" s="104" t="s">
        <v>2366</v>
      </c>
      <c r="C294" s="104" t="s">
        <v>180</v>
      </c>
      <c r="D294" s="104" t="s">
        <v>180</v>
      </c>
      <c r="E294" s="104" t="s">
        <v>479</v>
      </c>
      <c r="F294" s="104" t="s">
        <v>479</v>
      </c>
      <c r="G294" s="109" t="s">
        <v>482</v>
      </c>
      <c r="H294" s="104" t="s">
        <v>2367</v>
      </c>
      <c r="I294" s="105" t="s">
        <v>1866</v>
      </c>
      <c r="J294" s="104" t="s">
        <v>2372</v>
      </c>
      <c r="K294" s="104">
        <v>24</v>
      </c>
      <c r="L294"/>
      <c r="M294" s="104">
        <v>24</v>
      </c>
      <c r="N294"/>
      <c r="P294" s="104">
        <v>0</v>
      </c>
      <c r="Q294"/>
      <c r="R294" s="104">
        <v>22</v>
      </c>
      <c r="S294" s="104">
        <v>0</v>
      </c>
      <c r="T294" s="104">
        <v>2</v>
      </c>
      <c r="U294" s="104">
        <v>3</v>
      </c>
      <c r="V294" s="104">
        <v>3</v>
      </c>
      <c r="W294" s="104">
        <v>0</v>
      </c>
      <c r="X294" s="104">
        <v>3</v>
      </c>
      <c r="Y294" s="104">
        <v>0</v>
      </c>
      <c r="Z294" s="104">
        <v>0</v>
      </c>
      <c r="AA294" s="104">
        <v>0</v>
      </c>
      <c r="AB294" s="104">
        <v>0</v>
      </c>
      <c r="AC294" s="104">
        <v>0</v>
      </c>
      <c r="AD294" s="104">
        <v>0</v>
      </c>
      <c r="AE294" s="104">
        <v>0</v>
      </c>
      <c r="AF294" s="104">
        <v>4</v>
      </c>
      <c r="AG294" s="104">
        <v>3</v>
      </c>
      <c r="AH294" s="104">
        <v>4</v>
      </c>
      <c r="AI294" s="104">
        <v>6</v>
      </c>
      <c r="AJ294" s="104">
        <v>2</v>
      </c>
      <c r="AK294" s="104">
        <v>5</v>
      </c>
      <c r="AL294" s="104">
        <v>0</v>
      </c>
      <c r="AM294" s="104">
        <v>0</v>
      </c>
    </row>
    <row r="295" spans="1:39">
      <c r="A295" s="104" t="s">
        <v>2365</v>
      </c>
      <c r="B295" s="104" t="s">
        <v>2366</v>
      </c>
      <c r="C295" s="104" t="s">
        <v>180</v>
      </c>
      <c r="D295" s="104" t="s">
        <v>180</v>
      </c>
      <c r="E295" s="104" t="s">
        <v>479</v>
      </c>
      <c r="F295" s="104" t="s">
        <v>480</v>
      </c>
      <c r="G295" s="109" t="s">
        <v>481</v>
      </c>
      <c r="H295" s="104" t="s">
        <v>2367</v>
      </c>
      <c r="I295" s="105" t="s">
        <v>1865</v>
      </c>
      <c r="J295" s="104" t="s">
        <v>2372</v>
      </c>
      <c r="K295" s="104">
        <v>36</v>
      </c>
      <c r="L295"/>
      <c r="M295" s="104">
        <v>36</v>
      </c>
      <c r="N295"/>
      <c r="P295" s="104">
        <v>0</v>
      </c>
      <c r="Q295"/>
      <c r="R295" s="104">
        <v>36</v>
      </c>
      <c r="S295" s="104">
        <v>0</v>
      </c>
      <c r="T295" s="104">
        <v>0</v>
      </c>
      <c r="U295" s="104">
        <v>3</v>
      </c>
      <c r="V295" s="104">
        <v>3</v>
      </c>
      <c r="W295" s="104">
        <v>0</v>
      </c>
      <c r="X295" s="104">
        <v>3</v>
      </c>
      <c r="Y295" s="104">
        <v>0</v>
      </c>
      <c r="Z295" s="104">
        <v>0</v>
      </c>
      <c r="AA295" s="104">
        <v>0</v>
      </c>
      <c r="AB295" s="104">
        <v>0</v>
      </c>
      <c r="AC295" s="104">
        <v>0</v>
      </c>
      <c r="AD295" s="104">
        <v>0</v>
      </c>
      <c r="AE295" s="104">
        <v>0</v>
      </c>
      <c r="AF295" s="104">
        <v>4</v>
      </c>
      <c r="AG295" s="104">
        <v>3</v>
      </c>
      <c r="AH295" s="104">
        <v>9</v>
      </c>
      <c r="AI295" s="104">
        <v>5</v>
      </c>
      <c r="AJ295" s="104">
        <v>6</v>
      </c>
      <c r="AK295" s="104">
        <v>9</v>
      </c>
      <c r="AL295" s="104">
        <v>0</v>
      </c>
      <c r="AM295" s="104">
        <v>0</v>
      </c>
    </row>
    <row r="296" spans="1:39" ht="18">
      <c r="A296" s="104" t="s">
        <v>2365</v>
      </c>
      <c r="B296" s="104" t="s">
        <v>2366</v>
      </c>
      <c r="C296" s="104" t="s">
        <v>180</v>
      </c>
      <c r="D296" s="104" t="s">
        <v>180</v>
      </c>
      <c r="E296" s="104" t="s">
        <v>479</v>
      </c>
      <c r="F296" s="104" t="s">
        <v>1946</v>
      </c>
      <c r="G296" s="109" t="s">
        <v>1009</v>
      </c>
      <c r="H296" s="104" t="s">
        <v>2367</v>
      </c>
      <c r="I296" s="105" t="s">
        <v>1010</v>
      </c>
      <c r="J296" s="104" t="s">
        <v>2368</v>
      </c>
      <c r="K296" s="104">
        <v>7</v>
      </c>
      <c r="L296"/>
      <c r="M296" s="104">
        <v>7</v>
      </c>
      <c r="N296"/>
      <c r="P296" s="104">
        <v>0</v>
      </c>
      <c r="Q296"/>
      <c r="R296" s="104">
        <v>7</v>
      </c>
      <c r="S296" s="104">
        <v>0</v>
      </c>
      <c r="T296" s="104">
        <v>0</v>
      </c>
      <c r="U296" s="104">
        <v>3</v>
      </c>
      <c r="V296" s="104">
        <v>3</v>
      </c>
      <c r="W296" s="104">
        <v>0</v>
      </c>
      <c r="X296" s="104">
        <v>3</v>
      </c>
      <c r="Y296" s="104">
        <v>0</v>
      </c>
      <c r="Z296" s="104">
        <v>0</v>
      </c>
      <c r="AA296" s="104">
        <v>0</v>
      </c>
      <c r="AB296" s="104">
        <v>0</v>
      </c>
      <c r="AC296" s="104">
        <v>0</v>
      </c>
      <c r="AD296" s="104">
        <v>0</v>
      </c>
      <c r="AE296" s="104">
        <v>0</v>
      </c>
      <c r="AF296" s="104">
        <v>2</v>
      </c>
      <c r="AG296" s="104">
        <v>2</v>
      </c>
      <c r="AH296" s="104">
        <v>0</v>
      </c>
      <c r="AI296" s="104">
        <v>0</v>
      </c>
      <c r="AJ296" s="104">
        <v>1</v>
      </c>
      <c r="AK296" s="104">
        <v>2</v>
      </c>
      <c r="AL296" s="104">
        <v>0</v>
      </c>
      <c r="AM296" s="104">
        <v>0</v>
      </c>
    </row>
    <row r="297" spans="1:39" ht="18">
      <c r="A297" s="104" t="s">
        <v>2365</v>
      </c>
      <c r="B297" s="104" t="s">
        <v>2366</v>
      </c>
      <c r="C297" s="104" t="s">
        <v>180</v>
      </c>
      <c r="D297" s="104" t="s">
        <v>180</v>
      </c>
      <c r="E297" s="104" t="s">
        <v>479</v>
      </c>
      <c r="F297" s="104" t="s">
        <v>1013</v>
      </c>
      <c r="G297" s="109" t="s">
        <v>1016</v>
      </c>
      <c r="H297" s="104" t="s">
        <v>2367</v>
      </c>
      <c r="I297" s="105" t="s">
        <v>1013</v>
      </c>
      <c r="J297" s="104" t="s">
        <v>2368</v>
      </c>
      <c r="K297" s="104">
        <v>9</v>
      </c>
      <c r="L297"/>
      <c r="M297" s="104">
        <v>9</v>
      </c>
      <c r="N297"/>
      <c r="P297" s="104">
        <v>0</v>
      </c>
      <c r="Q297"/>
      <c r="R297" s="104">
        <v>9</v>
      </c>
      <c r="S297" s="104">
        <v>0</v>
      </c>
      <c r="T297" s="104">
        <v>0</v>
      </c>
      <c r="U297" s="104">
        <v>3</v>
      </c>
      <c r="V297" s="104">
        <v>3</v>
      </c>
      <c r="W297" s="104">
        <v>0</v>
      </c>
      <c r="X297" s="104">
        <v>3</v>
      </c>
      <c r="Y297" s="104">
        <v>0</v>
      </c>
      <c r="Z297" s="104">
        <v>0</v>
      </c>
      <c r="AA297" s="104">
        <v>0</v>
      </c>
      <c r="AB297" s="104">
        <v>0</v>
      </c>
      <c r="AC297" s="104">
        <v>0</v>
      </c>
      <c r="AD297" s="104">
        <v>0</v>
      </c>
      <c r="AE297" s="104">
        <v>0</v>
      </c>
      <c r="AF297" s="104">
        <v>4</v>
      </c>
      <c r="AG297" s="104">
        <v>0</v>
      </c>
      <c r="AH297" s="104">
        <v>2</v>
      </c>
      <c r="AI297" s="104">
        <v>0</v>
      </c>
      <c r="AJ297" s="104">
        <v>2</v>
      </c>
      <c r="AK297" s="104">
        <v>1</v>
      </c>
      <c r="AL297" s="104">
        <v>0</v>
      </c>
      <c r="AM297" s="104">
        <v>0</v>
      </c>
    </row>
    <row r="298" spans="1:39" ht="18">
      <c r="A298" s="104" t="s">
        <v>2365</v>
      </c>
      <c r="B298" s="104" t="s">
        <v>2366</v>
      </c>
      <c r="C298" s="104" t="s">
        <v>180</v>
      </c>
      <c r="D298" s="104" t="s">
        <v>180</v>
      </c>
      <c r="E298" s="104" t="s">
        <v>479</v>
      </c>
      <c r="F298" s="104" t="s">
        <v>1019</v>
      </c>
      <c r="G298" s="109" t="s">
        <v>1020</v>
      </c>
      <c r="H298" s="104" t="s">
        <v>2367</v>
      </c>
      <c r="I298" s="105" t="s">
        <v>1021</v>
      </c>
      <c r="J298" s="104" t="s">
        <v>2368</v>
      </c>
      <c r="K298" s="104">
        <v>8</v>
      </c>
      <c r="L298"/>
      <c r="M298" s="104">
        <v>8</v>
      </c>
      <c r="N298"/>
      <c r="P298" s="104">
        <v>0</v>
      </c>
      <c r="Q298"/>
      <c r="R298" s="104">
        <v>7</v>
      </c>
      <c r="S298" s="104">
        <v>0</v>
      </c>
      <c r="T298" s="104">
        <v>1</v>
      </c>
      <c r="U298" s="104">
        <v>3</v>
      </c>
      <c r="V298" s="104">
        <v>3</v>
      </c>
      <c r="W298" s="104">
        <v>0</v>
      </c>
      <c r="X298" s="104">
        <v>2</v>
      </c>
      <c r="Y298" s="104">
        <v>0</v>
      </c>
      <c r="Z298" s="104">
        <v>0</v>
      </c>
      <c r="AA298" s="104">
        <v>0</v>
      </c>
      <c r="AB298" s="104">
        <v>0</v>
      </c>
      <c r="AC298" s="104">
        <v>0</v>
      </c>
      <c r="AD298" s="104">
        <v>0</v>
      </c>
      <c r="AE298" s="104">
        <v>0</v>
      </c>
      <c r="AF298" s="104">
        <v>1</v>
      </c>
      <c r="AG298" s="104">
        <v>2</v>
      </c>
      <c r="AH298" s="104">
        <v>0</v>
      </c>
      <c r="AI298" s="104">
        <v>1</v>
      </c>
      <c r="AJ298" s="104">
        <v>1</v>
      </c>
      <c r="AK298" s="104">
        <v>3</v>
      </c>
      <c r="AL298" s="104">
        <v>0</v>
      </c>
      <c r="AM298" s="104">
        <v>0</v>
      </c>
    </row>
    <row r="299" spans="1:39">
      <c r="A299" s="104" t="s">
        <v>2365</v>
      </c>
      <c r="B299" s="104" t="s">
        <v>2366</v>
      </c>
      <c r="C299" s="104" t="s">
        <v>180</v>
      </c>
      <c r="D299" s="104" t="s">
        <v>180</v>
      </c>
      <c r="E299" s="104" t="s">
        <v>479</v>
      </c>
      <c r="F299" s="104" t="s">
        <v>483</v>
      </c>
      <c r="G299" s="109" t="s">
        <v>484</v>
      </c>
      <c r="H299" s="104" t="s">
        <v>2367</v>
      </c>
      <c r="I299" s="105" t="s">
        <v>485</v>
      </c>
      <c r="J299" s="104" t="s">
        <v>2372</v>
      </c>
      <c r="K299" s="104">
        <v>40</v>
      </c>
      <c r="L299"/>
      <c r="M299" s="104">
        <v>40</v>
      </c>
      <c r="N299"/>
      <c r="P299" s="104">
        <v>0</v>
      </c>
      <c r="Q299"/>
      <c r="R299" s="104">
        <v>39</v>
      </c>
      <c r="S299" s="104">
        <v>0</v>
      </c>
      <c r="T299" s="104">
        <v>1</v>
      </c>
      <c r="U299" s="104">
        <v>3</v>
      </c>
      <c r="V299" s="104">
        <v>3</v>
      </c>
      <c r="W299" s="104">
        <v>0</v>
      </c>
      <c r="X299" s="104">
        <v>3</v>
      </c>
      <c r="Y299" s="104">
        <v>0</v>
      </c>
      <c r="Z299" s="104">
        <v>0</v>
      </c>
      <c r="AA299" s="104">
        <v>0</v>
      </c>
      <c r="AB299" s="104">
        <v>0</v>
      </c>
      <c r="AC299" s="104">
        <v>0</v>
      </c>
      <c r="AD299" s="104">
        <v>0</v>
      </c>
      <c r="AE299" s="104">
        <v>0</v>
      </c>
      <c r="AF299" s="104">
        <v>3</v>
      </c>
      <c r="AG299" s="104">
        <v>6</v>
      </c>
      <c r="AH299" s="104">
        <v>9</v>
      </c>
      <c r="AI299" s="104">
        <v>9</v>
      </c>
      <c r="AJ299" s="104">
        <v>9</v>
      </c>
      <c r="AK299" s="104">
        <v>4</v>
      </c>
      <c r="AL299" s="104">
        <v>0</v>
      </c>
      <c r="AM299" s="104">
        <v>0</v>
      </c>
    </row>
    <row r="300" spans="1:39" ht="18">
      <c r="A300" s="104" t="s">
        <v>2365</v>
      </c>
      <c r="B300" s="104" t="s">
        <v>2366</v>
      </c>
      <c r="C300" s="104" t="s">
        <v>180</v>
      </c>
      <c r="D300" s="104" t="s">
        <v>180</v>
      </c>
      <c r="E300" s="104" t="s">
        <v>479</v>
      </c>
      <c r="F300" s="104" t="s">
        <v>1863</v>
      </c>
      <c r="G300" s="109" t="s">
        <v>487</v>
      </c>
      <c r="H300" s="104" t="s">
        <v>2367</v>
      </c>
      <c r="I300" s="105" t="s">
        <v>488</v>
      </c>
      <c r="J300" s="104" t="s">
        <v>2372</v>
      </c>
      <c r="K300" s="104">
        <v>5</v>
      </c>
      <c r="L300"/>
      <c r="M300" s="104">
        <v>5</v>
      </c>
      <c r="N300"/>
      <c r="P300" s="104">
        <v>0</v>
      </c>
      <c r="Q300"/>
      <c r="R300" s="104">
        <v>5</v>
      </c>
      <c r="S300" s="104">
        <v>0</v>
      </c>
      <c r="T300" s="104">
        <v>0</v>
      </c>
      <c r="U300" s="104">
        <v>3</v>
      </c>
      <c r="V300" s="104">
        <v>3</v>
      </c>
      <c r="W300" s="104">
        <v>0</v>
      </c>
      <c r="X300" s="104">
        <v>3</v>
      </c>
      <c r="Y300" s="104">
        <v>0</v>
      </c>
      <c r="Z300" s="104">
        <v>0</v>
      </c>
      <c r="AA300" s="104">
        <v>0</v>
      </c>
      <c r="AB300" s="104">
        <v>0</v>
      </c>
      <c r="AC300" s="104">
        <v>0</v>
      </c>
      <c r="AD300" s="104">
        <v>0</v>
      </c>
      <c r="AE300" s="104">
        <v>0</v>
      </c>
      <c r="AF300" s="104">
        <v>2</v>
      </c>
      <c r="AG300" s="104">
        <v>0</v>
      </c>
      <c r="AH300" s="104">
        <v>0</v>
      </c>
      <c r="AI300" s="104">
        <v>1</v>
      </c>
      <c r="AJ300" s="104">
        <v>1</v>
      </c>
      <c r="AK300" s="104">
        <v>1</v>
      </c>
      <c r="AL300" s="104">
        <v>0</v>
      </c>
      <c r="AM300" s="104">
        <v>0</v>
      </c>
    </row>
    <row r="301" spans="1:39">
      <c r="A301" s="104" t="s">
        <v>2365</v>
      </c>
      <c r="B301" s="104" t="s">
        <v>2366</v>
      </c>
      <c r="C301" s="104" t="s">
        <v>180</v>
      </c>
      <c r="D301" s="104" t="s">
        <v>180</v>
      </c>
      <c r="E301" s="104" t="s">
        <v>479</v>
      </c>
      <c r="F301" s="104" t="s">
        <v>495</v>
      </c>
      <c r="G301" s="109" t="s">
        <v>496</v>
      </c>
      <c r="H301" s="104" t="s">
        <v>2367</v>
      </c>
      <c r="I301" s="105" t="s">
        <v>497</v>
      </c>
      <c r="J301" s="104" t="s">
        <v>2372</v>
      </c>
      <c r="K301" s="104">
        <v>5</v>
      </c>
      <c r="L301"/>
      <c r="M301" s="104">
        <v>5</v>
      </c>
      <c r="N301"/>
      <c r="P301" s="104">
        <v>0</v>
      </c>
      <c r="Q301"/>
      <c r="R301" s="104">
        <v>5</v>
      </c>
      <c r="S301" s="104">
        <v>0</v>
      </c>
      <c r="T301" s="104">
        <v>0</v>
      </c>
      <c r="U301" s="104">
        <v>2</v>
      </c>
      <c r="V301" s="104">
        <v>2</v>
      </c>
      <c r="W301" s="104">
        <v>0</v>
      </c>
      <c r="X301" s="104">
        <v>2</v>
      </c>
      <c r="Y301" s="104">
        <v>0</v>
      </c>
      <c r="Z301" s="104">
        <v>0</v>
      </c>
      <c r="AA301" s="104">
        <v>0</v>
      </c>
      <c r="AB301" s="104">
        <v>0</v>
      </c>
      <c r="AC301" s="104">
        <v>0</v>
      </c>
      <c r="AD301" s="104">
        <v>0</v>
      </c>
      <c r="AE301" s="104">
        <v>0</v>
      </c>
      <c r="AF301" s="104">
        <v>1</v>
      </c>
      <c r="AG301" s="104">
        <v>0</v>
      </c>
      <c r="AH301" s="104">
        <v>1</v>
      </c>
      <c r="AI301" s="104">
        <v>3</v>
      </c>
      <c r="AJ301" s="104">
        <v>0</v>
      </c>
      <c r="AK301" s="104">
        <v>0</v>
      </c>
      <c r="AL301" s="104">
        <v>0</v>
      </c>
      <c r="AM301" s="104">
        <v>0</v>
      </c>
    </row>
    <row r="302" spans="1:39" ht="18">
      <c r="A302" s="104" t="s">
        <v>2365</v>
      </c>
      <c r="B302" s="104" t="s">
        <v>2366</v>
      </c>
      <c r="C302" s="104" t="s">
        <v>180</v>
      </c>
      <c r="D302" s="104" t="s">
        <v>180</v>
      </c>
      <c r="E302" s="104" t="s">
        <v>479</v>
      </c>
      <c r="F302" s="104" t="s">
        <v>489</v>
      </c>
      <c r="G302" s="109" t="s">
        <v>490</v>
      </c>
      <c r="H302" s="104" t="s">
        <v>2367</v>
      </c>
      <c r="I302" s="105" t="s">
        <v>491</v>
      </c>
      <c r="J302" s="104" t="s">
        <v>2372</v>
      </c>
      <c r="K302" s="104">
        <v>5</v>
      </c>
      <c r="L302"/>
      <c r="M302" s="104">
        <v>4</v>
      </c>
      <c r="N302"/>
      <c r="P302" s="104">
        <v>1</v>
      </c>
      <c r="Q302"/>
      <c r="R302" s="104">
        <v>5</v>
      </c>
      <c r="S302" s="104">
        <v>0</v>
      </c>
      <c r="T302" s="104">
        <v>0</v>
      </c>
      <c r="U302" s="104">
        <v>2</v>
      </c>
      <c r="V302" s="104">
        <v>2</v>
      </c>
      <c r="W302" s="104">
        <v>0</v>
      </c>
      <c r="X302" s="104">
        <v>2</v>
      </c>
      <c r="Y302" s="104">
        <v>0</v>
      </c>
      <c r="Z302" s="104">
        <v>0</v>
      </c>
      <c r="AA302" s="104">
        <v>0</v>
      </c>
      <c r="AB302" s="104">
        <v>0</v>
      </c>
      <c r="AC302" s="104">
        <v>0</v>
      </c>
      <c r="AD302" s="104">
        <v>0</v>
      </c>
      <c r="AE302" s="104">
        <v>0</v>
      </c>
      <c r="AF302" s="104">
        <v>1</v>
      </c>
      <c r="AG302" s="104">
        <v>2</v>
      </c>
      <c r="AH302" s="104">
        <v>0</v>
      </c>
      <c r="AI302" s="104">
        <v>0</v>
      </c>
      <c r="AJ302" s="104">
        <v>2</v>
      </c>
      <c r="AK302" s="104">
        <v>0</v>
      </c>
      <c r="AL302" s="104">
        <v>0</v>
      </c>
      <c r="AM302" s="104">
        <v>0</v>
      </c>
    </row>
    <row r="303" spans="1:39" ht="18">
      <c r="A303" s="104" t="s">
        <v>2365</v>
      </c>
      <c r="B303" s="104" t="s">
        <v>2366</v>
      </c>
      <c r="C303" s="104" t="s">
        <v>180</v>
      </c>
      <c r="D303" s="104" t="s">
        <v>180</v>
      </c>
      <c r="E303" s="104" t="s">
        <v>479</v>
      </c>
      <c r="F303" s="104" t="s">
        <v>492</v>
      </c>
      <c r="G303" s="109" t="s">
        <v>493</v>
      </c>
      <c r="H303" s="104" t="s">
        <v>2367</v>
      </c>
      <c r="I303" s="105" t="s">
        <v>494</v>
      </c>
      <c r="J303" s="104" t="s">
        <v>2372</v>
      </c>
      <c r="K303" s="104">
        <v>8</v>
      </c>
      <c r="L303"/>
      <c r="M303" s="104">
        <v>8</v>
      </c>
      <c r="N303"/>
      <c r="P303" s="104">
        <v>0</v>
      </c>
      <c r="Q303"/>
      <c r="R303" s="104">
        <v>7</v>
      </c>
      <c r="S303" s="104">
        <v>1</v>
      </c>
      <c r="T303" s="104">
        <v>0</v>
      </c>
      <c r="U303" s="104">
        <v>3</v>
      </c>
      <c r="V303" s="104">
        <v>3</v>
      </c>
      <c r="W303" s="104">
        <v>0</v>
      </c>
      <c r="X303" s="104">
        <v>3</v>
      </c>
      <c r="Y303" s="104">
        <v>0</v>
      </c>
      <c r="Z303" s="104">
        <v>0</v>
      </c>
      <c r="AA303" s="104">
        <v>0</v>
      </c>
      <c r="AB303" s="104">
        <v>0</v>
      </c>
      <c r="AC303" s="104">
        <v>0</v>
      </c>
      <c r="AD303" s="104">
        <v>0</v>
      </c>
      <c r="AE303" s="104">
        <v>0</v>
      </c>
      <c r="AF303" s="104">
        <v>1</v>
      </c>
      <c r="AG303" s="104">
        <v>1</v>
      </c>
      <c r="AH303" s="104">
        <v>1</v>
      </c>
      <c r="AI303" s="104">
        <v>0</v>
      </c>
      <c r="AJ303" s="104">
        <v>1</v>
      </c>
      <c r="AK303" s="104">
        <v>4</v>
      </c>
      <c r="AL303" s="104">
        <v>0</v>
      </c>
      <c r="AM303" s="104">
        <v>0</v>
      </c>
    </row>
    <row r="304" spans="1:39" ht="18">
      <c r="A304" s="104" t="s">
        <v>2365</v>
      </c>
      <c r="B304" s="104" t="s">
        <v>2366</v>
      </c>
      <c r="C304" s="104" t="s">
        <v>180</v>
      </c>
      <c r="D304" s="104" t="s">
        <v>180</v>
      </c>
      <c r="E304" s="104" t="s">
        <v>479</v>
      </c>
      <c r="F304" s="104" t="s">
        <v>1864</v>
      </c>
      <c r="G304" s="109" t="s">
        <v>499</v>
      </c>
      <c r="H304" s="104" t="s">
        <v>2367</v>
      </c>
      <c r="I304" s="105" t="s">
        <v>500</v>
      </c>
      <c r="J304" s="104" t="s">
        <v>2372</v>
      </c>
      <c r="K304" s="104">
        <v>4</v>
      </c>
      <c r="L304"/>
      <c r="M304" s="104">
        <v>4</v>
      </c>
      <c r="N304"/>
      <c r="P304" s="104">
        <v>0</v>
      </c>
      <c r="Q304"/>
      <c r="R304" s="104">
        <v>4</v>
      </c>
      <c r="S304" s="104">
        <v>0</v>
      </c>
      <c r="T304" s="104">
        <v>0</v>
      </c>
      <c r="U304" s="104">
        <v>2</v>
      </c>
      <c r="V304" s="104">
        <v>2</v>
      </c>
      <c r="W304" s="104">
        <v>0</v>
      </c>
      <c r="X304" s="104">
        <v>2</v>
      </c>
      <c r="Y304" s="104">
        <v>0</v>
      </c>
      <c r="Z304" s="104">
        <v>0</v>
      </c>
      <c r="AA304" s="104">
        <v>0</v>
      </c>
      <c r="AB304" s="104">
        <v>0</v>
      </c>
      <c r="AC304" s="104">
        <v>0</v>
      </c>
      <c r="AD304" s="104">
        <v>0</v>
      </c>
      <c r="AE304" s="104">
        <v>0</v>
      </c>
      <c r="AF304" s="104">
        <v>0</v>
      </c>
      <c r="AG304" s="104">
        <v>0</v>
      </c>
      <c r="AH304" s="104">
        <v>2</v>
      </c>
      <c r="AI304" s="104">
        <v>0</v>
      </c>
      <c r="AJ304" s="104">
        <v>0</v>
      </c>
      <c r="AK304" s="104">
        <v>2</v>
      </c>
      <c r="AL304" s="104">
        <v>0</v>
      </c>
      <c r="AM304" s="104">
        <v>0</v>
      </c>
    </row>
    <row r="305" spans="1:39" ht="18">
      <c r="A305" s="104" t="s">
        <v>2365</v>
      </c>
      <c r="B305" s="104" t="s">
        <v>2366</v>
      </c>
      <c r="C305" s="104" t="s">
        <v>180</v>
      </c>
      <c r="D305" s="104" t="s">
        <v>180</v>
      </c>
      <c r="E305" s="104" t="s">
        <v>501</v>
      </c>
      <c r="F305" s="104" t="s">
        <v>2380</v>
      </c>
      <c r="G305" s="109" t="s">
        <v>511</v>
      </c>
      <c r="H305" s="104" t="s">
        <v>2367</v>
      </c>
      <c r="I305" s="105" t="s">
        <v>512</v>
      </c>
      <c r="J305" s="104" t="s">
        <v>2372</v>
      </c>
      <c r="K305" s="104">
        <v>16</v>
      </c>
      <c r="L305"/>
      <c r="M305" s="104">
        <v>16</v>
      </c>
      <c r="N305"/>
      <c r="P305" s="104">
        <v>0</v>
      </c>
      <c r="Q305"/>
      <c r="R305" s="104">
        <v>16</v>
      </c>
      <c r="S305" s="104">
        <v>0</v>
      </c>
      <c r="T305" s="104">
        <v>0</v>
      </c>
      <c r="U305" s="104">
        <v>3</v>
      </c>
      <c r="V305" s="104">
        <v>3</v>
      </c>
      <c r="W305" s="104">
        <v>0</v>
      </c>
      <c r="X305" s="104">
        <v>3</v>
      </c>
      <c r="Y305" s="104">
        <v>0</v>
      </c>
      <c r="Z305" s="104">
        <v>0</v>
      </c>
      <c r="AA305" s="104">
        <v>0</v>
      </c>
      <c r="AB305" s="104">
        <v>0</v>
      </c>
      <c r="AC305" s="104">
        <v>0</v>
      </c>
      <c r="AD305" s="104">
        <v>0</v>
      </c>
      <c r="AE305" s="104">
        <v>0</v>
      </c>
      <c r="AF305" s="104">
        <v>5</v>
      </c>
      <c r="AG305" s="104">
        <v>0</v>
      </c>
      <c r="AH305" s="104">
        <v>1</v>
      </c>
      <c r="AI305" s="104">
        <v>5</v>
      </c>
      <c r="AJ305" s="104">
        <v>3</v>
      </c>
      <c r="AK305" s="104">
        <v>2</v>
      </c>
      <c r="AL305" s="104">
        <v>0</v>
      </c>
      <c r="AM305" s="104">
        <v>0</v>
      </c>
    </row>
    <row r="306" spans="1:39" ht="18">
      <c r="A306" s="104" t="s">
        <v>2365</v>
      </c>
      <c r="B306" s="104" t="s">
        <v>2366</v>
      </c>
      <c r="C306" s="104" t="s">
        <v>180</v>
      </c>
      <c r="D306" s="104" t="s">
        <v>180</v>
      </c>
      <c r="E306" s="104" t="s">
        <v>501</v>
      </c>
      <c r="F306" s="104" t="s">
        <v>507</v>
      </c>
      <c r="G306" s="109" t="s">
        <v>508</v>
      </c>
      <c r="H306" s="104" t="s">
        <v>2367</v>
      </c>
      <c r="I306" s="105" t="s">
        <v>509</v>
      </c>
      <c r="J306" s="104" t="s">
        <v>2372</v>
      </c>
      <c r="K306" s="104">
        <v>6</v>
      </c>
      <c r="L306"/>
      <c r="M306" s="104">
        <v>6</v>
      </c>
      <c r="N306"/>
      <c r="P306" s="104">
        <v>0</v>
      </c>
      <c r="Q306"/>
      <c r="R306" s="104">
        <v>6</v>
      </c>
      <c r="S306" s="104">
        <v>0</v>
      </c>
      <c r="T306" s="104">
        <v>0</v>
      </c>
      <c r="U306" s="104">
        <v>3</v>
      </c>
      <c r="V306" s="104">
        <v>3</v>
      </c>
      <c r="W306" s="104">
        <v>0</v>
      </c>
      <c r="X306" s="104">
        <v>3</v>
      </c>
      <c r="Y306" s="104">
        <v>0</v>
      </c>
      <c r="Z306" s="104">
        <v>0</v>
      </c>
      <c r="AA306" s="104">
        <v>0</v>
      </c>
      <c r="AB306" s="104">
        <v>0</v>
      </c>
      <c r="AC306" s="104">
        <v>0</v>
      </c>
      <c r="AD306" s="104">
        <v>0</v>
      </c>
      <c r="AE306" s="104">
        <v>0</v>
      </c>
      <c r="AF306" s="104">
        <v>1</v>
      </c>
      <c r="AG306" s="104">
        <v>1</v>
      </c>
      <c r="AH306" s="104">
        <v>2</v>
      </c>
      <c r="AI306" s="104">
        <v>0</v>
      </c>
      <c r="AJ306" s="104">
        <v>1</v>
      </c>
      <c r="AK306" s="104">
        <v>1</v>
      </c>
      <c r="AL306" s="104">
        <v>0</v>
      </c>
      <c r="AM306" s="104">
        <v>0</v>
      </c>
    </row>
    <row r="307" spans="1:39" ht="18">
      <c r="A307" s="104" t="s">
        <v>2365</v>
      </c>
      <c r="B307" s="104" t="s">
        <v>2366</v>
      </c>
      <c r="C307" s="104" t="s">
        <v>180</v>
      </c>
      <c r="D307" s="104" t="s">
        <v>180</v>
      </c>
      <c r="E307" s="104" t="s">
        <v>501</v>
      </c>
      <c r="F307" s="104" t="s">
        <v>1025</v>
      </c>
      <c r="G307" s="109" t="s">
        <v>1026</v>
      </c>
      <c r="H307" s="104" t="s">
        <v>2367</v>
      </c>
      <c r="I307" s="105" t="s">
        <v>1025</v>
      </c>
      <c r="J307" s="104" t="s">
        <v>2368</v>
      </c>
      <c r="K307" s="104">
        <v>6</v>
      </c>
      <c r="L307"/>
      <c r="M307" s="104">
        <v>6</v>
      </c>
      <c r="N307"/>
      <c r="P307" s="104">
        <v>0</v>
      </c>
      <c r="Q307"/>
      <c r="R307" s="104">
        <v>6</v>
      </c>
      <c r="S307" s="104">
        <v>0</v>
      </c>
      <c r="T307" s="104">
        <v>0</v>
      </c>
      <c r="U307" s="104">
        <v>3</v>
      </c>
      <c r="V307" s="104">
        <v>3</v>
      </c>
      <c r="W307" s="104">
        <v>0</v>
      </c>
      <c r="X307" s="104">
        <v>3</v>
      </c>
      <c r="Y307" s="104">
        <v>0</v>
      </c>
      <c r="Z307" s="104">
        <v>0</v>
      </c>
      <c r="AA307" s="104">
        <v>0</v>
      </c>
      <c r="AB307" s="104">
        <v>0</v>
      </c>
      <c r="AC307" s="104">
        <v>0</v>
      </c>
      <c r="AD307" s="104">
        <v>0</v>
      </c>
      <c r="AE307" s="104">
        <v>0</v>
      </c>
      <c r="AF307" s="104">
        <v>1</v>
      </c>
      <c r="AG307" s="104">
        <v>2</v>
      </c>
      <c r="AH307" s="104">
        <v>0</v>
      </c>
      <c r="AI307" s="104">
        <v>1</v>
      </c>
      <c r="AJ307" s="104">
        <v>1</v>
      </c>
      <c r="AK307" s="104">
        <v>1</v>
      </c>
      <c r="AL307" s="104">
        <v>0</v>
      </c>
      <c r="AM307" s="104">
        <v>0</v>
      </c>
    </row>
    <row r="308" spans="1:39" ht="18">
      <c r="A308" s="104" t="s">
        <v>2365</v>
      </c>
      <c r="B308" s="104" t="s">
        <v>2366</v>
      </c>
      <c r="C308" s="104" t="s">
        <v>180</v>
      </c>
      <c r="D308" s="104" t="s">
        <v>180</v>
      </c>
      <c r="E308" s="104" t="s">
        <v>501</v>
      </c>
      <c r="F308" s="104" t="s">
        <v>1060</v>
      </c>
      <c r="G308" s="109" t="s">
        <v>1061</v>
      </c>
      <c r="H308" s="104" t="s">
        <v>2367</v>
      </c>
      <c r="I308" s="105" t="s">
        <v>1060</v>
      </c>
      <c r="J308" s="104" t="s">
        <v>2368</v>
      </c>
      <c r="K308" s="104">
        <v>4</v>
      </c>
      <c r="L308"/>
      <c r="M308" s="104">
        <v>4</v>
      </c>
      <c r="N308"/>
      <c r="P308" s="104">
        <v>0</v>
      </c>
      <c r="Q308"/>
      <c r="R308" s="104">
        <v>4</v>
      </c>
      <c r="S308" s="104">
        <v>0</v>
      </c>
      <c r="T308" s="104">
        <v>0</v>
      </c>
      <c r="U308" s="104">
        <v>2</v>
      </c>
      <c r="V308" s="104">
        <v>2</v>
      </c>
      <c r="W308" s="104">
        <v>0</v>
      </c>
      <c r="X308" s="104">
        <v>2</v>
      </c>
      <c r="Y308" s="104">
        <v>0</v>
      </c>
      <c r="Z308" s="104">
        <v>0</v>
      </c>
      <c r="AA308" s="104">
        <v>0</v>
      </c>
      <c r="AB308" s="104">
        <v>0</v>
      </c>
      <c r="AC308" s="104">
        <v>0</v>
      </c>
      <c r="AD308" s="104">
        <v>0</v>
      </c>
      <c r="AE308" s="104">
        <v>0</v>
      </c>
      <c r="AF308" s="104">
        <v>2</v>
      </c>
      <c r="AG308" s="104">
        <v>0</v>
      </c>
      <c r="AH308" s="104">
        <v>0</v>
      </c>
      <c r="AI308" s="104">
        <v>0</v>
      </c>
      <c r="AJ308" s="104">
        <v>1</v>
      </c>
      <c r="AK308" s="104">
        <v>1</v>
      </c>
      <c r="AL308" s="104">
        <v>0</v>
      </c>
      <c r="AM308" s="104">
        <v>0</v>
      </c>
    </row>
    <row r="309" spans="1:39" ht="18">
      <c r="A309" s="104" t="s">
        <v>2365</v>
      </c>
      <c r="B309" s="104" t="s">
        <v>2366</v>
      </c>
      <c r="C309" s="104" t="s">
        <v>180</v>
      </c>
      <c r="D309" s="104" t="s">
        <v>180</v>
      </c>
      <c r="E309" s="104" t="s">
        <v>501</v>
      </c>
      <c r="F309" s="104" t="s">
        <v>1070</v>
      </c>
      <c r="G309" s="109" t="s">
        <v>1071</v>
      </c>
      <c r="H309" s="104" t="s">
        <v>2367</v>
      </c>
      <c r="I309" s="105" t="s">
        <v>1070</v>
      </c>
      <c r="J309" s="104" t="s">
        <v>2368</v>
      </c>
      <c r="K309" s="104">
        <v>4</v>
      </c>
      <c r="L309"/>
      <c r="M309" s="104">
        <v>4</v>
      </c>
      <c r="N309"/>
      <c r="P309" s="104">
        <v>0</v>
      </c>
      <c r="Q309"/>
      <c r="R309" s="104">
        <v>4</v>
      </c>
      <c r="S309" s="104">
        <v>0</v>
      </c>
      <c r="T309" s="104">
        <v>0</v>
      </c>
      <c r="U309" s="104">
        <v>3</v>
      </c>
      <c r="V309" s="104">
        <v>3</v>
      </c>
      <c r="W309" s="104">
        <v>0</v>
      </c>
      <c r="X309" s="104">
        <v>2</v>
      </c>
      <c r="Y309" s="104">
        <v>0</v>
      </c>
      <c r="Z309" s="104">
        <v>0</v>
      </c>
      <c r="AA309" s="104">
        <v>0</v>
      </c>
      <c r="AB309" s="104">
        <v>0</v>
      </c>
      <c r="AC309" s="104">
        <v>0</v>
      </c>
      <c r="AD309" s="104">
        <v>0</v>
      </c>
      <c r="AE309" s="104">
        <v>0</v>
      </c>
      <c r="AF309" s="104">
        <v>2</v>
      </c>
      <c r="AG309" s="104">
        <v>0</v>
      </c>
      <c r="AH309" s="104">
        <v>1</v>
      </c>
      <c r="AI309" s="104">
        <v>0</v>
      </c>
      <c r="AJ309" s="104">
        <v>1</v>
      </c>
      <c r="AK309" s="104">
        <v>0</v>
      </c>
      <c r="AL309" s="104">
        <v>0</v>
      </c>
      <c r="AM309" s="104">
        <v>0</v>
      </c>
    </row>
    <row r="310" spans="1:39" ht="18">
      <c r="A310" s="104" t="s">
        <v>2365</v>
      </c>
      <c r="B310" s="104" t="s">
        <v>2366</v>
      </c>
      <c r="C310" s="104" t="s">
        <v>180</v>
      </c>
      <c r="D310" s="104" t="s">
        <v>180</v>
      </c>
      <c r="E310" s="104" t="s">
        <v>501</v>
      </c>
      <c r="F310" s="104" t="s">
        <v>1031</v>
      </c>
      <c r="G310" s="109" t="s">
        <v>1058</v>
      </c>
      <c r="H310" s="104" t="s">
        <v>2367</v>
      </c>
      <c r="I310" s="105" t="s">
        <v>1059</v>
      </c>
      <c r="J310" s="104" t="s">
        <v>2368</v>
      </c>
      <c r="K310" s="104">
        <v>11</v>
      </c>
      <c r="L310"/>
      <c r="M310" s="104">
        <v>11</v>
      </c>
      <c r="N310"/>
      <c r="P310" s="104">
        <v>0</v>
      </c>
      <c r="Q310"/>
      <c r="R310" s="104">
        <v>11</v>
      </c>
      <c r="S310" s="104">
        <v>0</v>
      </c>
      <c r="T310" s="104">
        <v>0</v>
      </c>
      <c r="U310" s="104">
        <v>1</v>
      </c>
      <c r="V310" s="104">
        <v>3</v>
      </c>
      <c r="W310" s="104">
        <v>0</v>
      </c>
      <c r="X310" s="104">
        <v>3</v>
      </c>
      <c r="Y310" s="104">
        <v>0</v>
      </c>
      <c r="Z310" s="104">
        <v>2</v>
      </c>
      <c r="AA310" s="104">
        <v>0</v>
      </c>
      <c r="AB310" s="104">
        <v>0</v>
      </c>
      <c r="AC310" s="104">
        <v>3</v>
      </c>
      <c r="AD310" s="104">
        <v>3</v>
      </c>
      <c r="AE310" s="104">
        <v>3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0</v>
      </c>
      <c r="AL310" s="104">
        <v>0</v>
      </c>
      <c r="AM310" s="104">
        <v>0</v>
      </c>
    </row>
    <row r="311" spans="1:39" ht="18">
      <c r="A311" s="104" t="s">
        <v>2365</v>
      </c>
      <c r="B311" s="104" t="s">
        <v>2366</v>
      </c>
      <c r="C311" s="104" t="s">
        <v>180</v>
      </c>
      <c r="D311" s="104" t="s">
        <v>180</v>
      </c>
      <c r="E311" s="104" t="s">
        <v>501</v>
      </c>
      <c r="F311" s="104" t="s">
        <v>505</v>
      </c>
      <c r="G311" s="109" t="s">
        <v>1068</v>
      </c>
      <c r="H311" s="104" t="s">
        <v>2367</v>
      </c>
      <c r="I311" s="105" t="s">
        <v>1069</v>
      </c>
      <c r="J311" s="104" t="s">
        <v>2368</v>
      </c>
      <c r="K311" s="104">
        <v>14</v>
      </c>
      <c r="L311"/>
      <c r="M311" s="104">
        <v>14</v>
      </c>
      <c r="N311"/>
      <c r="P311" s="104">
        <v>0</v>
      </c>
      <c r="Q311"/>
      <c r="R311" s="104">
        <v>14</v>
      </c>
      <c r="S311" s="104">
        <v>0</v>
      </c>
      <c r="T311" s="104">
        <v>0</v>
      </c>
      <c r="U311" s="104">
        <v>1</v>
      </c>
      <c r="V311" s="104">
        <v>3</v>
      </c>
      <c r="W311" s="104">
        <v>0</v>
      </c>
      <c r="X311" s="104">
        <v>3</v>
      </c>
      <c r="Y311" s="104">
        <v>0</v>
      </c>
      <c r="Z311" s="104">
        <v>1</v>
      </c>
      <c r="AA311" s="104">
        <v>2</v>
      </c>
      <c r="AB311" s="104">
        <v>2</v>
      </c>
      <c r="AC311" s="104">
        <v>1</v>
      </c>
      <c r="AD311" s="104">
        <v>4</v>
      </c>
      <c r="AE311" s="104">
        <v>4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0</v>
      </c>
      <c r="AL311" s="104">
        <v>0</v>
      </c>
      <c r="AM311" s="104">
        <v>0</v>
      </c>
    </row>
    <row r="312" spans="1:39" ht="18">
      <c r="A312" s="104" t="s">
        <v>2365</v>
      </c>
      <c r="B312" s="104" t="s">
        <v>2366</v>
      </c>
      <c r="C312" s="104" t="s">
        <v>180</v>
      </c>
      <c r="D312" s="104" t="s">
        <v>180</v>
      </c>
      <c r="E312" s="104" t="s">
        <v>501</v>
      </c>
      <c r="F312" s="104" t="s">
        <v>1034</v>
      </c>
      <c r="G312" s="109" t="s">
        <v>1035</v>
      </c>
      <c r="H312" s="104" t="s">
        <v>2367</v>
      </c>
      <c r="I312" s="105" t="s">
        <v>1036</v>
      </c>
      <c r="J312" s="104" t="s">
        <v>2368</v>
      </c>
      <c r="K312" s="104">
        <v>13</v>
      </c>
      <c r="L312"/>
      <c r="M312" s="104">
        <v>13</v>
      </c>
      <c r="N312"/>
      <c r="P312" s="104">
        <v>0</v>
      </c>
      <c r="Q312"/>
      <c r="R312" s="104">
        <v>13</v>
      </c>
      <c r="S312" s="104">
        <v>0</v>
      </c>
      <c r="T312" s="104">
        <v>0</v>
      </c>
      <c r="U312" s="104">
        <v>1</v>
      </c>
      <c r="V312" s="104">
        <v>3</v>
      </c>
      <c r="W312" s="104">
        <v>0</v>
      </c>
      <c r="X312" s="104">
        <v>3</v>
      </c>
      <c r="Y312" s="104">
        <v>0</v>
      </c>
      <c r="Z312" s="104">
        <v>0</v>
      </c>
      <c r="AA312" s="104">
        <v>2</v>
      </c>
      <c r="AB312" s="104">
        <v>2</v>
      </c>
      <c r="AC312" s="104">
        <v>3</v>
      </c>
      <c r="AD312" s="104">
        <v>4</v>
      </c>
      <c r="AE312" s="104">
        <v>2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0</v>
      </c>
      <c r="AL312" s="104">
        <v>0</v>
      </c>
      <c r="AM312" s="104">
        <v>0</v>
      </c>
    </row>
    <row r="313" spans="1:39" ht="18">
      <c r="A313" s="104" t="s">
        <v>2365</v>
      </c>
      <c r="B313" s="104" t="s">
        <v>2366</v>
      </c>
      <c r="C313" s="104" t="s">
        <v>180</v>
      </c>
      <c r="D313" s="104" t="s">
        <v>180</v>
      </c>
      <c r="E313" s="104" t="s">
        <v>501</v>
      </c>
      <c r="F313" s="104" t="s">
        <v>1027</v>
      </c>
      <c r="G313" s="109" t="s">
        <v>1028</v>
      </c>
      <c r="H313" s="104" t="s">
        <v>2367</v>
      </c>
      <c r="I313" s="105" t="s">
        <v>1027</v>
      </c>
      <c r="J313" s="104" t="s">
        <v>2368</v>
      </c>
      <c r="K313" s="104">
        <v>6</v>
      </c>
      <c r="L313"/>
      <c r="M313" s="104">
        <v>6</v>
      </c>
      <c r="N313"/>
      <c r="P313" s="104">
        <v>0</v>
      </c>
      <c r="Q313"/>
      <c r="R313" s="104">
        <v>6</v>
      </c>
      <c r="S313" s="104">
        <v>0</v>
      </c>
      <c r="T313" s="104">
        <v>0</v>
      </c>
      <c r="U313" s="104">
        <v>3</v>
      </c>
      <c r="V313" s="104">
        <v>3</v>
      </c>
      <c r="W313" s="104">
        <v>0</v>
      </c>
      <c r="X313" s="104">
        <v>3</v>
      </c>
      <c r="Y313" s="104">
        <v>0</v>
      </c>
      <c r="Z313" s="104">
        <v>0</v>
      </c>
      <c r="AA313" s="104">
        <v>0</v>
      </c>
      <c r="AB313" s="104">
        <v>0</v>
      </c>
      <c r="AC313" s="104">
        <v>0</v>
      </c>
      <c r="AD313" s="104">
        <v>0</v>
      </c>
      <c r="AE313" s="104">
        <v>0</v>
      </c>
      <c r="AF313" s="104">
        <v>2</v>
      </c>
      <c r="AG313" s="104">
        <v>1</v>
      </c>
      <c r="AH313" s="104">
        <v>0</v>
      </c>
      <c r="AI313" s="104">
        <v>0</v>
      </c>
      <c r="AJ313" s="104">
        <v>1</v>
      </c>
      <c r="AK313" s="104">
        <v>2</v>
      </c>
      <c r="AL313" s="104">
        <v>0</v>
      </c>
      <c r="AM313" s="104">
        <v>0</v>
      </c>
    </row>
    <row r="314" spans="1:39" ht="18">
      <c r="A314" s="104" t="s">
        <v>2365</v>
      </c>
      <c r="B314" s="104" t="s">
        <v>2366</v>
      </c>
      <c r="C314" s="104" t="s">
        <v>180</v>
      </c>
      <c r="D314" s="104" t="s">
        <v>180</v>
      </c>
      <c r="E314" s="104" t="s">
        <v>501</v>
      </c>
      <c r="F314" s="104" t="s">
        <v>1048</v>
      </c>
      <c r="G314" s="109" t="s">
        <v>1049</v>
      </c>
      <c r="H314" s="104" t="s">
        <v>2367</v>
      </c>
      <c r="I314" s="105" t="s">
        <v>1048</v>
      </c>
      <c r="J314" s="104" t="s">
        <v>2368</v>
      </c>
      <c r="K314" s="104">
        <v>5</v>
      </c>
      <c r="L314"/>
      <c r="M314" s="104">
        <v>5</v>
      </c>
      <c r="N314"/>
      <c r="P314" s="104">
        <v>0</v>
      </c>
      <c r="Q314"/>
      <c r="R314" s="104">
        <v>5</v>
      </c>
      <c r="S314" s="104">
        <v>0</v>
      </c>
      <c r="T314" s="104">
        <v>0</v>
      </c>
      <c r="U314" s="104">
        <v>3</v>
      </c>
      <c r="V314" s="104">
        <v>3</v>
      </c>
      <c r="W314" s="104">
        <v>0</v>
      </c>
      <c r="X314" s="104">
        <v>3</v>
      </c>
      <c r="Y314" s="104">
        <v>0</v>
      </c>
      <c r="Z314" s="104">
        <v>0</v>
      </c>
      <c r="AA314" s="104">
        <v>0</v>
      </c>
      <c r="AB314" s="104">
        <v>0</v>
      </c>
      <c r="AC314" s="104">
        <v>0</v>
      </c>
      <c r="AD314" s="104">
        <v>0</v>
      </c>
      <c r="AE314" s="104">
        <v>0</v>
      </c>
      <c r="AF314" s="104">
        <v>1</v>
      </c>
      <c r="AG314" s="104">
        <v>1</v>
      </c>
      <c r="AH314" s="104">
        <v>0</v>
      </c>
      <c r="AI314" s="104">
        <v>0</v>
      </c>
      <c r="AJ314" s="104">
        <v>0</v>
      </c>
      <c r="AK314" s="104">
        <v>3</v>
      </c>
      <c r="AL314" s="104">
        <v>0</v>
      </c>
      <c r="AM314" s="104">
        <v>0</v>
      </c>
    </row>
    <row r="315" spans="1:39" ht="18">
      <c r="A315" s="104" t="s">
        <v>2365</v>
      </c>
      <c r="B315" s="104" t="s">
        <v>2366</v>
      </c>
      <c r="C315" s="104" t="s">
        <v>180</v>
      </c>
      <c r="D315" s="104" t="s">
        <v>180</v>
      </c>
      <c r="E315" s="104" t="s">
        <v>501</v>
      </c>
      <c r="F315" s="104" t="s">
        <v>1029</v>
      </c>
      <c r="G315" s="109" t="s">
        <v>1030</v>
      </c>
      <c r="H315" s="104" t="s">
        <v>2367</v>
      </c>
      <c r="I315" s="105" t="s">
        <v>1029</v>
      </c>
      <c r="J315" s="104" t="s">
        <v>2368</v>
      </c>
      <c r="K315" s="104">
        <v>6</v>
      </c>
      <c r="L315"/>
      <c r="M315" s="104">
        <v>6</v>
      </c>
      <c r="N315"/>
      <c r="P315" s="104">
        <v>0</v>
      </c>
      <c r="Q315"/>
      <c r="R315" s="104">
        <v>6</v>
      </c>
      <c r="S315" s="104">
        <v>0</v>
      </c>
      <c r="T315" s="104">
        <v>0</v>
      </c>
      <c r="U315" s="104">
        <v>2</v>
      </c>
      <c r="V315" s="104">
        <v>2</v>
      </c>
      <c r="W315" s="104">
        <v>0</v>
      </c>
      <c r="X315" s="104">
        <v>2</v>
      </c>
      <c r="Y315" s="104">
        <v>0</v>
      </c>
      <c r="Z315" s="104">
        <v>0</v>
      </c>
      <c r="AA315" s="104">
        <v>0</v>
      </c>
      <c r="AB315" s="104">
        <v>0</v>
      </c>
      <c r="AC315" s="104">
        <v>0</v>
      </c>
      <c r="AD315" s="104">
        <v>0</v>
      </c>
      <c r="AE315" s="104">
        <v>0</v>
      </c>
      <c r="AF315" s="104">
        <v>0</v>
      </c>
      <c r="AG315" s="104">
        <v>0</v>
      </c>
      <c r="AH315" s="104">
        <v>2</v>
      </c>
      <c r="AI315" s="104">
        <v>2</v>
      </c>
      <c r="AJ315" s="104">
        <v>2</v>
      </c>
      <c r="AK315" s="104">
        <v>0</v>
      </c>
      <c r="AL315" s="104">
        <v>0</v>
      </c>
      <c r="AM315" s="104">
        <v>0</v>
      </c>
    </row>
    <row r="316" spans="1:39" ht="18">
      <c r="A316" s="104" t="s">
        <v>2365</v>
      </c>
      <c r="B316" s="104" t="s">
        <v>2366</v>
      </c>
      <c r="C316" s="104" t="s">
        <v>180</v>
      </c>
      <c r="D316" s="104" t="s">
        <v>180</v>
      </c>
      <c r="E316" s="104" t="s">
        <v>501</v>
      </c>
      <c r="F316" s="104" t="s">
        <v>1056</v>
      </c>
      <c r="G316" s="109" t="s">
        <v>1057</v>
      </c>
      <c r="H316" s="104" t="s">
        <v>2367</v>
      </c>
      <c r="I316" s="105" t="s">
        <v>1056</v>
      </c>
      <c r="J316" s="104" t="s">
        <v>2368</v>
      </c>
      <c r="K316" s="104">
        <v>2</v>
      </c>
      <c r="L316"/>
      <c r="M316" s="104">
        <v>2</v>
      </c>
      <c r="N316"/>
      <c r="P316" s="104">
        <v>0</v>
      </c>
      <c r="Q316"/>
      <c r="R316" s="104">
        <v>2</v>
      </c>
      <c r="S316" s="104">
        <v>0</v>
      </c>
      <c r="T316" s="104">
        <v>0</v>
      </c>
      <c r="U316" s="104">
        <v>2</v>
      </c>
      <c r="V316" s="104">
        <v>2</v>
      </c>
      <c r="W316" s="104">
        <v>0</v>
      </c>
      <c r="X316" s="104">
        <v>2</v>
      </c>
      <c r="Y316" s="104">
        <v>0</v>
      </c>
      <c r="Z316" s="104">
        <v>0</v>
      </c>
      <c r="AA316" s="104">
        <v>0</v>
      </c>
      <c r="AB316" s="104">
        <v>0</v>
      </c>
      <c r="AC316" s="104">
        <v>0</v>
      </c>
      <c r="AD316" s="104">
        <v>0</v>
      </c>
      <c r="AE316" s="104">
        <v>0</v>
      </c>
      <c r="AF316" s="104">
        <v>0</v>
      </c>
      <c r="AG316" s="104">
        <v>0</v>
      </c>
      <c r="AH316" s="104">
        <v>2</v>
      </c>
      <c r="AI316" s="104">
        <v>0</v>
      </c>
      <c r="AJ316" s="104">
        <v>0</v>
      </c>
      <c r="AK316" s="104">
        <v>0</v>
      </c>
      <c r="AL316" s="104">
        <v>0</v>
      </c>
      <c r="AM316" s="104">
        <v>0</v>
      </c>
    </row>
    <row r="317" spans="1:39" ht="18">
      <c r="A317" s="104" t="s">
        <v>2365</v>
      </c>
      <c r="B317" s="104" t="s">
        <v>2366</v>
      </c>
      <c r="C317" s="104" t="s">
        <v>180</v>
      </c>
      <c r="D317" s="104" t="s">
        <v>180</v>
      </c>
      <c r="E317" s="104" t="s">
        <v>501</v>
      </c>
      <c r="F317" s="104" t="s">
        <v>1032</v>
      </c>
      <c r="G317" s="109" t="s">
        <v>1033</v>
      </c>
      <c r="H317" s="104" t="s">
        <v>2367</v>
      </c>
      <c r="I317" s="105" t="s">
        <v>1032</v>
      </c>
      <c r="J317" s="104" t="s">
        <v>2368</v>
      </c>
      <c r="K317" s="104">
        <v>9</v>
      </c>
      <c r="L317"/>
      <c r="M317" s="104">
        <v>9</v>
      </c>
      <c r="N317"/>
      <c r="P317" s="104">
        <v>0</v>
      </c>
      <c r="Q317"/>
      <c r="R317" s="104">
        <v>9</v>
      </c>
      <c r="S317" s="104">
        <v>0</v>
      </c>
      <c r="T317" s="104">
        <v>0</v>
      </c>
      <c r="U317" s="104">
        <v>3</v>
      </c>
      <c r="V317" s="104">
        <v>3</v>
      </c>
      <c r="W317" s="104">
        <v>0</v>
      </c>
      <c r="X317" s="104">
        <v>3</v>
      </c>
      <c r="Y317" s="104">
        <v>0</v>
      </c>
      <c r="Z317" s="104">
        <v>0</v>
      </c>
      <c r="AA317" s="104">
        <v>0</v>
      </c>
      <c r="AB317" s="104">
        <v>0</v>
      </c>
      <c r="AC317" s="104">
        <v>0</v>
      </c>
      <c r="AD317" s="104">
        <v>0</v>
      </c>
      <c r="AE317" s="104">
        <v>0</v>
      </c>
      <c r="AF317" s="104">
        <v>1</v>
      </c>
      <c r="AG317" s="104">
        <v>0</v>
      </c>
      <c r="AH317" s="104">
        <v>4</v>
      </c>
      <c r="AI317" s="104">
        <v>2</v>
      </c>
      <c r="AJ317" s="104">
        <v>1</v>
      </c>
      <c r="AK317" s="104">
        <v>1</v>
      </c>
      <c r="AL317" s="104">
        <v>0</v>
      </c>
      <c r="AM317" s="104">
        <v>0</v>
      </c>
    </row>
    <row r="318" spans="1:39" ht="18">
      <c r="A318" s="104" t="s">
        <v>2365</v>
      </c>
      <c r="B318" s="104" t="s">
        <v>2366</v>
      </c>
      <c r="C318" s="104" t="s">
        <v>180</v>
      </c>
      <c r="D318" s="104" t="s">
        <v>180</v>
      </c>
      <c r="E318" s="104" t="s">
        <v>501</v>
      </c>
      <c r="F318" s="104" t="s">
        <v>1046</v>
      </c>
      <c r="G318" s="109" t="s">
        <v>1047</v>
      </c>
      <c r="H318" s="104" t="s">
        <v>2367</v>
      </c>
      <c r="I318" s="105" t="s">
        <v>1046</v>
      </c>
      <c r="J318" s="104" t="s">
        <v>2368</v>
      </c>
      <c r="K318" s="104">
        <v>7</v>
      </c>
      <c r="L318"/>
      <c r="M318" s="104">
        <v>7</v>
      </c>
      <c r="N318"/>
      <c r="P318" s="104">
        <v>0</v>
      </c>
      <c r="Q318"/>
      <c r="R318" s="104">
        <v>6</v>
      </c>
      <c r="S318" s="104">
        <v>1</v>
      </c>
      <c r="T318" s="104">
        <v>0</v>
      </c>
      <c r="U318" s="104">
        <v>3</v>
      </c>
      <c r="V318" s="104">
        <v>3</v>
      </c>
      <c r="W318" s="104">
        <v>0</v>
      </c>
      <c r="X318" s="104">
        <v>3</v>
      </c>
      <c r="Y318" s="104">
        <v>0</v>
      </c>
      <c r="Z318" s="104">
        <v>0</v>
      </c>
      <c r="AA318" s="104">
        <v>0</v>
      </c>
      <c r="AB318" s="104">
        <v>0</v>
      </c>
      <c r="AC318" s="104">
        <v>0</v>
      </c>
      <c r="AD318" s="104">
        <v>0</v>
      </c>
      <c r="AE318" s="104">
        <v>0</v>
      </c>
      <c r="AF318" s="104">
        <v>1</v>
      </c>
      <c r="AG318" s="104">
        <v>3</v>
      </c>
      <c r="AH318" s="104">
        <v>2</v>
      </c>
      <c r="AI318" s="104">
        <v>1</v>
      </c>
      <c r="AJ318" s="104">
        <v>0</v>
      </c>
      <c r="AK318" s="104">
        <v>0</v>
      </c>
      <c r="AL318" s="104">
        <v>0</v>
      </c>
      <c r="AM318" s="104">
        <v>0</v>
      </c>
    </row>
    <row r="319" spans="1:39">
      <c r="A319" s="104" t="s">
        <v>2365</v>
      </c>
      <c r="B319" s="104" t="s">
        <v>2366</v>
      </c>
      <c r="C319" s="104" t="s">
        <v>180</v>
      </c>
      <c r="D319" s="104" t="s">
        <v>180</v>
      </c>
      <c r="E319" s="104" t="s">
        <v>501</v>
      </c>
      <c r="F319" s="104" t="s">
        <v>502</v>
      </c>
      <c r="G319" s="109" t="s">
        <v>517</v>
      </c>
      <c r="H319" s="104" t="s">
        <v>2367</v>
      </c>
      <c r="I319" s="105" t="s">
        <v>518</v>
      </c>
      <c r="J319" s="104" t="s">
        <v>2372</v>
      </c>
      <c r="K319" s="104">
        <v>26</v>
      </c>
      <c r="L319"/>
      <c r="M319" s="104">
        <v>26</v>
      </c>
      <c r="N319"/>
      <c r="P319" s="104">
        <v>0</v>
      </c>
      <c r="Q319"/>
      <c r="R319" s="104">
        <v>26</v>
      </c>
      <c r="S319" s="104">
        <v>0</v>
      </c>
      <c r="T319" s="104">
        <v>0</v>
      </c>
      <c r="U319" s="104">
        <v>3</v>
      </c>
      <c r="V319" s="104">
        <v>3</v>
      </c>
      <c r="W319" s="104">
        <v>0</v>
      </c>
      <c r="X319" s="104">
        <v>3</v>
      </c>
      <c r="Y319" s="104">
        <v>0</v>
      </c>
      <c r="Z319" s="104">
        <v>0</v>
      </c>
      <c r="AA319" s="104">
        <v>0</v>
      </c>
      <c r="AB319" s="104">
        <v>0</v>
      </c>
      <c r="AC319" s="104">
        <v>0</v>
      </c>
      <c r="AD319" s="104">
        <v>0</v>
      </c>
      <c r="AE319" s="104">
        <v>0</v>
      </c>
      <c r="AF319" s="104">
        <v>8</v>
      </c>
      <c r="AG319" s="104">
        <v>2</v>
      </c>
      <c r="AH319" s="104">
        <v>5</v>
      </c>
      <c r="AI319" s="104">
        <v>5</v>
      </c>
      <c r="AJ319" s="104">
        <v>2</v>
      </c>
      <c r="AK319" s="104">
        <v>4</v>
      </c>
      <c r="AL319" s="104">
        <v>0</v>
      </c>
      <c r="AM319" s="104">
        <v>0</v>
      </c>
    </row>
    <row r="320" spans="1:39">
      <c r="A320" s="104" t="s">
        <v>2365</v>
      </c>
      <c r="B320" s="104" t="s">
        <v>2366</v>
      </c>
      <c r="C320" s="104" t="s">
        <v>180</v>
      </c>
      <c r="D320" s="104" t="s">
        <v>180</v>
      </c>
      <c r="E320" s="104" t="s">
        <v>501</v>
      </c>
      <c r="F320" s="104" t="s">
        <v>515</v>
      </c>
      <c r="G320" s="109" t="s">
        <v>516</v>
      </c>
      <c r="H320" s="104" t="s">
        <v>2367</v>
      </c>
      <c r="I320" s="105" t="s">
        <v>515</v>
      </c>
      <c r="J320" s="104" t="s">
        <v>2372</v>
      </c>
      <c r="K320" s="104">
        <v>5</v>
      </c>
      <c r="L320"/>
      <c r="M320" s="104">
        <v>5</v>
      </c>
      <c r="N320"/>
      <c r="P320" s="104">
        <v>0</v>
      </c>
      <c r="Q320"/>
      <c r="R320" s="104">
        <v>5</v>
      </c>
      <c r="S320" s="104">
        <v>0</v>
      </c>
      <c r="T320" s="104">
        <v>0</v>
      </c>
      <c r="U320" s="104">
        <v>3</v>
      </c>
      <c r="V320" s="104">
        <v>3</v>
      </c>
      <c r="W320" s="104">
        <v>0</v>
      </c>
      <c r="X320" s="104">
        <v>3</v>
      </c>
      <c r="Y320" s="104">
        <v>0</v>
      </c>
      <c r="Z320" s="104">
        <v>0</v>
      </c>
      <c r="AA320" s="104">
        <v>0</v>
      </c>
      <c r="AB320" s="104">
        <v>0</v>
      </c>
      <c r="AC320" s="104">
        <v>0</v>
      </c>
      <c r="AD320" s="104">
        <v>0</v>
      </c>
      <c r="AE320" s="104">
        <v>0</v>
      </c>
      <c r="AF320" s="104">
        <v>0</v>
      </c>
      <c r="AG320" s="104">
        <v>1</v>
      </c>
      <c r="AH320" s="104">
        <v>3</v>
      </c>
      <c r="AI320" s="104">
        <v>0</v>
      </c>
      <c r="AJ320" s="104">
        <v>1</v>
      </c>
      <c r="AK320" s="104">
        <v>0</v>
      </c>
      <c r="AL320" s="104">
        <v>0</v>
      </c>
      <c r="AM320" s="104">
        <v>0</v>
      </c>
    </row>
    <row r="321" spans="1:39">
      <c r="A321" s="104" t="s">
        <v>2365</v>
      </c>
      <c r="B321" s="104" t="s">
        <v>2366</v>
      </c>
      <c r="C321" s="104" t="s">
        <v>180</v>
      </c>
      <c r="D321" s="104" t="s">
        <v>180</v>
      </c>
      <c r="E321" s="104" t="s">
        <v>501</v>
      </c>
      <c r="F321" s="104" t="s">
        <v>505</v>
      </c>
      <c r="G321" s="109" t="s">
        <v>506</v>
      </c>
      <c r="H321" s="104" t="s">
        <v>2367</v>
      </c>
      <c r="I321" s="105" t="s">
        <v>1869</v>
      </c>
      <c r="J321" s="104" t="s">
        <v>2372</v>
      </c>
      <c r="K321" s="104">
        <v>7</v>
      </c>
      <c r="L321"/>
      <c r="M321" s="104">
        <v>7</v>
      </c>
      <c r="N321"/>
      <c r="P321" s="104">
        <v>0</v>
      </c>
      <c r="Q321"/>
      <c r="R321" s="104">
        <v>7</v>
      </c>
      <c r="S321" s="104">
        <v>0</v>
      </c>
      <c r="T321" s="104">
        <v>0</v>
      </c>
      <c r="U321" s="104">
        <v>3</v>
      </c>
      <c r="V321" s="104">
        <v>3</v>
      </c>
      <c r="W321" s="104">
        <v>0</v>
      </c>
      <c r="X321" s="104">
        <v>3</v>
      </c>
      <c r="Y321" s="104">
        <v>0</v>
      </c>
      <c r="Z321" s="104">
        <v>0</v>
      </c>
      <c r="AA321" s="104">
        <v>0</v>
      </c>
      <c r="AB321" s="104">
        <v>0</v>
      </c>
      <c r="AC321" s="104">
        <v>0</v>
      </c>
      <c r="AD321" s="104">
        <v>0</v>
      </c>
      <c r="AE321" s="104">
        <v>0</v>
      </c>
      <c r="AF321" s="104">
        <v>0</v>
      </c>
      <c r="AG321" s="104">
        <v>3</v>
      </c>
      <c r="AH321" s="104">
        <v>1</v>
      </c>
      <c r="AI321" s="104">
        <v>2</v>
      </c>
      <c r="AJ321" s="104">
        <v>1</v>
      </c>
      <c r="AK321" s="104">
        <v>0</v>
      </c>
      <c r="AL321" s="104">
        <v>0</v>
      </c>
      <c r="AM321" s="104">
        <v>0</v>
      </c>
    </row>
    <row r="322" spans="1:39">
      <c r="A322" s="104" t="s">
        <v>2365</v>
      </c>
      <c r="B322" s="104" t="s">
        <v>2366</v>
      </c>
      <c r="C322" s="104" t="s">
        <v>180</v>
      </c>
      <c r="D322" s="104" t="s">
        <v>180</v>
      </c>
      <c r="E322" s="104" t="s">
        <v>501</v>
      </c>
      <c r="F322" s="104" t="s">
        <v>513</v>
      </c>
      <c r="G322" s="109" t="s">
        <v>514</v>
      </c>
      <c r="H322" s="104" t="s">
        <v>2367</v>
      </c>
      <c r="I322" s="105" t="s">
        <v>1870</v>
      </c>
      <c r="J322" s="104" t="s">
        <v>2372</v>
      </c>
      <c r="K322" s="104">
        <v>8</v>
      </c>
      <c r="L322"/>
      <c r="M322" s="104">
        <v>8</v>
      </c>
      <c r="N322"/>
      <c r="P322" s="104">
        <v>0</v>
      </c>
      <c r="Q322"/>
      <c r="R322" s="104">
        <v>8</v>
      </c>
      <c r="S322" s="104">
        <v>0</v>
      </c>
      <c r="T322" s="104">
        <v>0</v>
      </c>
      <c r="U322" s="104">
        <v>3</v>
      </c>
      <c r="V322" s="104">
        <v>3</v>
      </c>
      <c r="W322" s="104">
        <v>0</v>
      </c>
      <c r="X322" s="104">
        <v>3</v>
      </c>
      <c r="Y322" s="104">
        <v>0</v>
      </c>
      <c r="Z322" s="104">
        <v>0</v>
      </c>
      <c r="AA322" s="104">
        <v>0</v>
      </c>
      <c r="AB322" s="104">
        <v>0</v>
      </c>
      <c r="AC322" s="104">
        <v>0</v>
      </c>
      <c r="AD322" s="104">
        <v>0</v>
      </c>
      <c r="AE322" s="104">
        <v>0</v>
      </c>
      <c r="AF322" s="104">
        <v>2</v>
      </c>
      <c r="AG322" s="104">
        <v>1</v>
      </c>
      <c r="AH322" s="104">
        <v>0</v>
      </c>
      <c r="AI322" s="104">
        <v>3</v>
      </c>
      <c r="AJ322" s="104">
        <v>1</v>
      </c>
      <c r="AK322" s="104">
        <v>1</v>
      </c>
      <c r="AL322" s="104">
        <v>0</v>
      </c>
      <c r="AM322" s="104">
        <v>0</v>
      </c>
    </row>
    <row r="323" spans="1:39">
      <c r="A323" s="104" t="s">
        <v>2365</v>
      </c>
      <c r="B323" s="104" t="s">
        <v>2366</v>
      </c>
      <c r="C323" s="104" t="s">
        <v>180</v>
      </c>
      <c r="D323" s="104" t="s">
        <v>180</v>
      </c>
      <c r="E323" s="104" t="s">
        <v>501</v>
      </c>
      <c r="F323" s="104" t="s">
        <v>501</v>
      </c>
      <c r="G323" s="109" t="s">
        <v>504</v>
      </c>
      <c r="H323" s="104" t="s">
        <v>2367</v>
      </c>
      <c r="I323" s="105" t="s">
        <v>1868</v>
      </c>
      <c r="J323" s="104" t="s">
        <v>2372</v>
      </c>
      <c r="K323" s="104">
        <v>9</v>
      </c>
      <c r="L323"/>
      <c r="M323" s="104">
        <v>9</v>
      </c>
      <c r="N323"/>
      <c r="P323" s="104">
        <v>0</v>
      </c>
      <c r="Q323"/>
      <c r="R323" s="104">
        <v>9</v>
      </c>
      <c r="S323" s="104">
        <v>0</v>
      </c>
      <c r="T323" s="104">
        <v>0</v>
      </c>
      <c r="U323" s="104">
        <v>3</v>
      </c>
      <c r="V323" s="104">
        <v>3</v>
      </c>
      <c r="W323" s="104">
        <v>0</v>
      </c>
      <c r="X323" s="104">
        <v>2</v>
      </c>
      <c r="Y323" s="104">
        <v>0</v>
      </c>
      <c r="Z323" s="104">
        <v>0</v>
      </c>
      <c r="AA323" s="104">
        <v>0</v>
      </c>
      <c r="AB323" s="104">
        <v>0</v>
      </c>
      <c r="AC323" s="104">
        <v>0</v>
      </c>
      <c r="AD323" s="104">
        <v>0</v>
      </c>
      <c r="AE323" s="104">
        <v>0</v>
      </c>
      <c r="AF323" s="104">
        <v>2</v>
      </c>
      <c r="AG323" s="104">
        <v>0</v>
      </c>
      <c r="AH323" s="104">
        <v>1</v>
      </c>
      <c r="AI323" s="104">
        <v>1</v>
      </c>
      <c r="AJ323" s="104">
        <v>3</v>
      </c>
      <c r="AK323" s="104">
        <v>2</v>
      </c>
      <c r="AL323" s="104">
        <v>0</v>
      </c>
      <c r="AM323" s="104">
        <v>0</v>
      </c>
    </row>
    <row r="324" spans="1:39">
      <c r="A324" s="104" t="s">
        <v>2365</v>
      </c>
      <c r="B324" s="104" t="s">
        <v>2366</v>
      </c>
      <c r="C324" s="104" t="s">
        <v>180</v>
      </c>
      <c r="D324" s="104" t="s">
        <v>180</v>
      </c>
      <c r="E324" s="104" t="s">
        <v>501</v>
      </c>
      <c r="F324" s="104" t="s">
        <v>502</v>
      </c>
      <c r="G324" s="109" t="s">
        <v>503</v>
      </c>
      <c r="H324" s="104" t="s">
        <v>2367</v>
      </c>
      <c r="I324" s="105" t="s">
        <v>1867</v>
      </c>
      <c r="J324" s="104" t="s">
        <v>2372</v>
      </c>
      <c r="K324" s="104">
        <v>41</v>
      </c>
      <c r="L324"/>
      <c r="M324" s="104">
        <v>41</v>
      </c>
      <c r="N324"/>
      <c r="P324" s="104">
        <v>0</v>
      </c>
      <c r="Q324"/>
      <c r="R324" s="104">
        <v>41</v>
      </c>
      <c r="S324" s="104">
        <v>0</v>
      </c>
      <c r="T324" s="104">
        <v>0</v>
      </c>
      <c r="U324" s="104">
        <v>3</v>
      </c>
      <c r="V324" s="104">
        <v>3</v>
      </c>
      <c r="W324" s="104">
        <v>0</v>
      </c>
      <c r="X324" s="104">
        <v>3</v>
      </c>
      <c r="Y324" s="104">
        <v>0</v>
      </c>
      <c r="Z324" s="104">
        <v>0</v>
      </c>
      <c r="AA324" s="104">
        <v>0</v>
      </c>
      <c r="AB324" s="104">
        <v>0</v>
      </c>
      <c r="AC324" s="104">
        <v>0</v>
      </c>
      <c r="AD324" s="104">
        <v>0</v>
      </c>
      <c r="AE324" s="104">
        <v>0</v>
      </c>
      <c r="AF324" s="104">
        <v>6</v>
      </c>
      <c r="AG324" s="104">
        <v>7</v>
      </c>
      <c r="AH324" s="104">
        <v>4</v>
      </c>
      <c r="AI324" s="104">
        <v>7</v>
      </c>
      <c r="AJ324" s="104">
        <v>10</v>
      </c>
      <c r="AK324" s="104">
        <v>7</v>
      </c>
      <c r="AL324" s="104">
        <v>0</v>
      </c>
      <c r="AM324" s="104">
        <v>0</v>
      </c>
    </row>
    <row r="325" spans="1:39" ht="18">
      <c r="A325" s="104" t="s">
        <v>2365</v>
      </c>
      <c r="B325" s="104" t="s">
        <v>2366</v>
      </c>
      <c r="C325" s="104" t="s">
        <v>180</v>
      </c>
      <c r="D325" s="104" t="s">
        <v>180</v>
      </c>
      <c r="E325" s="104" t="s">
        <v>501</v>
      </c>
      <c r="F325" s="104" t="s">
        <v>1062</v>
      </c>
      <c r="G325" s="109" t="s">
        <v>1063</v>
      </c>
      <c r="H325" s="104" t="s">
        <v>2367</v>
      </c>
      <c r="I325" s="105" t="s">
        <v>1064</v>
      </c>
      <c r="J325" s="104" t="s">
        <v>2368</v>
      </c>
      <c r="K325" s="104">
        <v>10</v>
      </c>
      <c r="L325"/>
      <c r="M325" s="104">
        <v>10</v>
      </c>
      <c r="N325"/>
      <c r="P325" s="104">
        <v>0</v>
      </c>
      <c r="Q325"/>
      <c r="R325" s="104">
        <v>10</v>
      </c>
      <c r="S325" s="104">
        <v>0</v>
      </c>
      <c r="T325" s="104">
        <v>0</v>
      </c>
      <c r="U325" s="104">
        <v>3</v>
      </c>
      <c r="V325" s="104">
        <v>3</v>
      </c>
      <c r="W325" s="104">
        <v>0</v>
      </c>
      <c r="X325" s="104">
        <v>3</v>
      </c>
      <c r="Y325" s="104">
        <v>0</v>
      </c>
      <c r="Z325" s="104">
        <v>0</v>
      </c>
      <c r="AA325" s="104">
        <v>0</v>
      </c>
      <c r="AB325" s="104">
        <v>0</v>
      </c>
      <c r="AC325" s="104">
        <v>0</v>
      </c>
      <c r="AD325" s="104">
        <v>0</v>
      </c>
      <c r="AE325" s="104">
        <v>0</v>
      </c>
      <c r="AF325" s="104">
        <v>2</v>
      </c>
      <c r="AG325" s="104">
        <v>2</v>
      </c>
      <c r="AH325" s="104">
        <v>0</v>
      </c>
      <c r="AI325" s="104">
        <v>0</v>
      </c>
      <c r="AJ325" s="104">
        <v>2</v>
      </c>
      <c r="AK325" s="104">
        <v>4</v>
      </c>
      <c r="AL325" s="104">
        <v>0</v>
      </c>
      <c r="AM325" s="104">
        <v>0</v>
      </c>
    </row>
    <row r="326" spans="1:39" ht="18">
      <c r="A326" s="104" t="s">
        <v>2365</v>
      </c>
      <c r="B326" s="104" t="s">
        <v>2366</v>
      </c>
      <c r="C326" s="104" t="s">
        <v>180</v>
      </c>
      <c r="D326" s="104" t="s">
        <v>180</v>
      </c>
      <c r="E326" s="104" t="s">
        <v>501</v>
      </c>
      <c r="F326" s="104" t="s">
        <v>1037</v>
      </c>
      <c r="G326" s="109" t="s">
        <v>1044</v>
      </c>
      <c r="H326" s="104" t="s">
        <v>2367</v>
      </c>
      <c r="I326" s="105" t="s">
        <v>1045</v>
      </c>
      <c r="J326" s="104" t="s">
        <v>2368</v>
      </c>
      <c r="K326" s="104">
        <v>6</v>
      </c>
      <c r="L326"/>
      <c r="M326" s="104">
        <v>6</v>
      </c>
      <c r="N326"/>
      <c r="P326" s="104">
        <v>0</v>
      </c>
      <c r="Q326"/>
      <c r="R326" s="104">
        <v>6</v>
      </c>
      <c r="S326" s="104">
        <v>0</v>
      </c>
      <c r="T326" s="104">
        <v>0</v>
      </c>
      <c r="U326" s="104">
        <v>3</v>
      </c>
      <c r="V326" s="104">
        <v>3</v>
      </c>
      <c r="W326" s="104">
        <v>0</v>
      </c>
      <c r="X326" s="104">
        <v>3</v>
      </c>
      <c r="Y326" s="104">
        <v>0</v>
      </c>
      <c r="Z326" s="104">
        <v>0</v>
      </c>
      <c r="AA326" s="104">
        <v>0</v>
      </c>
      <c r="AB326" s="104">
        <v>0</v>
      </c>
      <c r="AC326" s="104">
        <v>0</v>
      </c>
      <c r="AD326" s="104">
        <v>0</v>
      </c>
      <c r="AE326" s="104">
        <v>0</v>
      </c>
      <c r="AF326" s="104">
        <v>0</v>
      </c>
      <c r="AG326" s="104">
        <v>1</v>
      </c>
      <c r="AH326" s="104">
        <v>1</v>
      </c>
      <c r="AI326" s="104">
        <v>2</v>
      </c>
      <c r="AJ326" s="104">
        <v>0</v>
      </c>
      <c r="AK326" s="104">
        <v>2</v>
      </c>
      <c r="AL326" s="104">
        <v>0</v>
      </c>
      <c r="AM326" s="104">
        <v>0</v>
      </c>
    </row>
    <row r="327" spans="1:39" ht="18">
      <c r="A327" s="104" t="s">
        <v>2365</v>
      </c>
      <c r="B327" s="104" t="s">
        <v>2366</v>
      </c>
      <c r="C327" s="104" t="s">
        <v>180</v>
      </c>
      <c r="D327" s="104" t="s">
        <v>180</v>
      </c>
      <c r="E327" s="104" t="s">
        <v>501</v>
      </c>
      <c r="F327" s="104" t="s">
        <v>2380</v>
      </c>
      <c r="G327" s="109" t="s">
        <v>1066</v>
      </c>
      <c r="H327" s="104" t="s">
        <v>2367</v>
      </c>
      <c r="I327" s="105" t="s">
        <v>1067</v>
      </c>
      <c r="J327" s="104" t="s">
        <v>2368</v>
      </c>
      <c r="K327" s="104">
        <v>10</v>
      </c>
      <c r="L327"/>
      <c r="M327" s="104">
        <v>10</v>
      </c>
      <c r="N327"/>
      <c r="P327" s="104">
        <v>0</v>
      </c>
      <c r="Q327"/>
      <c r="R327" s="104">
        <v>10</v>
      </c>
      <c r="S327" s="104">
        <v>0</v>
      </c>
      <c r="T327" s="104">
        <v>0</v>
      </c>
      <c r="U327" s="104">
        <v>1</v>
      </c>
      <c r="V327" s="104">
        <v>3</v>
      </c>
      <c r="W327" s="104">
        <v>0</v>
      </c>
      <c r="X327" s="104">
        <v>3</v>
      </c>
      <c r="Y327" s="104">
        <v>0</v>
      </c>
      <c r="Z327" s="104">
        <v>0</v>
      </c>
      <c r="AA327" s="104">
        <v>2</v>
      </c>
      <c r="AB327" s="104">
        <v>0</v>
      </c>
      <c r="AC327" s="104">
        <v>4</v>
      </c>
      <c r="AD327" s="104">
        <v>0</v>
      </c>
      <c r="AE327" s="104">
        <v>4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0</v>
      </c>
      <c r="AL327" s="104">
        <v>0</v>
      </c>
      <c r="AM327" s="104">
        <v>0</v>
      </c>
    </row>
    <row r="328" spans="1:39" ht="18">
      <c r="A328" s="104" t="s">
        <v>2365</v>
      </c>
      <c r="B328" s="104" t="s">
        <v>2366</v>
      </c>
      <c r="C328" s="104" t="s">
        <v>180</v>
      </c>
      <c r="D328" s="104" t="s">
        <v>180</v>
      </c>
      <c r="E328" s="104" t="s">
        <v>501</v>
      </c>
      <c r="F328" s="104" t="s">
        <v>1074</v>
      </c>
      <c r="G328" s="109" t="s">
        <v>1075</v>
      </c>
      <c r="H328" s="104" t="s">
        <v>2367</v>
      </c>
      <c r="I328" s="105" t="s">
        <v>1076</v>
      </c>
      <c r="J328" s="104" t="s">
        <v>2368</v>
      </c>
      <c r="K328" s="104">
        <v>7</v>
      </c>
      <c r="L328"/>
      <c r="M328" s="104">
        <v>7</v>
      </c>
      <c r="N328"/>
      <c r="P328" s="104">
        <v>0</v>
      </c>
      <c r="Q328"/>
      <c r="R328" s="104">
        <v>6</v>
      </c>
      <c r="S328" s="104">
        <v>1</v>
      </c>
      <c r="T328" s="104">
        <v>0</v>
      </c>
      <c r="U328" s="104">
        <v>3</v>
      </c>
      <c r="V328" s="104">
        <v>3</v>
      </c>
      <c r="W328" s="104">
        <v>0</v>
      </c>
      <c r="X328" s="104">
        <v>3</v>
      </c>
      <c r="Y328" s="104">
        <v>0</v>
      </c>
      <c r="Z328" s="104">
        <v>0</v>
      </c>
      <c r="AA328" s="104">
        <v>0</v>
      </c>
      <c r="AB328" s="104">
        <v>0</v>
      </c>
      <c r="AC328" s="104">
        <v>0</v>
      </c>
      <c r="AD328" s="104">
        <v>0</v>
      </c>
      <c r="AE328" s="104">
        <v>0</v>
      </c>
      <c r="AF328" s="104">
        <v>1</v>
      </c>
      <c r="AG328" s="104">
        <v>4</v>
      </c>
      <c r="AH328" s="104">
        <v>0</v>
      </c>
      <c r="AI328" s="104">
        <v>1</v>
      </c>
      <c r="AJ328" s="104">
        <v>0</v>
      </c>
      <c r="AK328" s="104">
        <v>1</v>
      </c>
      <c r="AL328" s="104">
        <v>0</v>
      </c>
      <c r="AM328" s="104">
        <v>0</v>
      </c>
    </row>
    <row r="329" spans="1:39" ht="18">
      <c r="A329" s="104" t="s">
        <v>2365</v>
      </c>
      <c r="B329" s="104" t="s">
        <v>2366</v>
      </c>
      <c r="C329" s="104" t="s">
        <v>180</v>
      </c>
      <c r="D329" s="104" t="s">
        <v>180</v>
      </c>
      <c r="E329" s="104" t="s">
        <v>501</v>
      </c>
      <c r="F329" s="104" t="s">
        <v>1052</v>
      </c>
      <c r="G329" s="109" t="s">
        <v>1053</v>
      </c>
      <c r="H329" s="104" t="s">
        <v>2367</v>
      </c>
      <c r="I329" s="105" t="s">
        <v>1054</v>
      </c>
      <c r="J329" s="104" t="s">
        <v>2368</v>
      </c>
      <c r="K329" s="104">
        <v>3</v>
      </c>
      <c r="L329"/>
      <c r="M329" s="104">
        <v>3</v>
      </c>
      <c r="N329"/>
      <c r="P329" s="104">
        <v>0</v>
      </c>
      <c r="Q329"/>
      <c r="R329" s="104">
        <v>3</v>
      </c>
      <c r="S329" s="104">
        <v>0</v>
      </c>
      <c r="T329" s="104">
        <v>0</v>
      </c>
      <c r="U329" s="104">
        <v>3</v>
      </c>
      <c r="V329" s="104">
        <v>3</v>
      </c>
      <c r="W329" s="104">
        <v>0</v>
      </c>
      <c r="X329" s="104">
        <v>3</v>
      </c>
      <c r="Y329" s="104">
        <v>0</v>
      </c>
      <c r="Z329" s="104">
        <v>0</v>
      </c>
      <c r="AA329" s="104">
        <v>0</v>
      </c>
      <c r="AB329" s="104">
        <v>0</v>
      </c>
      <c r="AC329" s="104">
        <v>0</v>
      </c>
      <c r="AD329" s="104">
        <v>0</v>
      </c>
      <c r="AE329" s="104">
        <v>0</v>
      </c>
      <c r="AF329" s="104">
        <v>1</v>
      </c>
      <c r="AG329" s="104">
        <v>0</v>
      </c>
      <c r="AH329" s="104">
        <v>1</v>
      </c>
      <c r="AI329" s="104">
        <v>0</v>
      </c>
      <c r="AJ329" s="104">
        <v>1</v>
      </c>
      <c r="AK329" s="104">
        <v>0</v>
      </c>
      <c r="AL329" s="104">
        <v>0</v>
      </c>
      <c r="AM329" s="104">
        <v>0</v>
      </c>
    </row>
    <row r="330" spans="1:39" ht="18">
      <c r="A330" s="104" t="s">
        <v>2365</v>
      </c>
      <c r="B330" s="104" t="s">
        <v>2366</v>
      </c>
      <c r="C330" s="104" t="s">
        <v>180</v>
      </c>
      <c r="D330" s="104" t="s">
        <v>180</v>
      </c>
      <c r="E330" s="104" t="s">
        <v>501</v>
      </c>
      <c r="F330" s="104" t="s">
        <v>1031</v>
      </c>
      <c r="G330" s="109" t="s">
        <v>1050</v>
      </c>
      <c r="H330" s="104" t="s">
        <v>2367</v>
      </c>
      <c r="I330" s="105" t="s">
        <v>1051</v>
      </c>
      <c r="J330" s="104" t="s">
        <v>2368</v>
      </c>
      <c r="K330" s="104">
        <v>11</v>
      </c>
      <c r="L330"/>
      <c r="M330" s="104">
        <v>11</v>
      </c>
      <c r="N330"/>
      <c r="P330" s="104">
        <v>0</v>
      </c>
      <c r="Q330"/>
      <c r="R330" s="104">
        <v>11</v>
      </c>
      <c r="S330" s="104">
        <v>0</v>
      </c>
      <c r="T330" s="104">
        <v>0</v>
      </c>
      <c r="U330" s="104">
        <v>1</v>
      </c>
      <c r="V330" s="104">
        <v>3</v>
      </c>
      <c r="W330" s="104">
        <v>0</v>
      </c>
      <c r="X330" s="104">
        <v>3</v>
      </c>
      <c r="Y330" s="104">
        <v>0</v>
      </c>
      <c r="Z330" s="104">
        <v>1</v>
      </c>
      <c r="AA330" s="104">
        <v>1</v>
      </c>
      <c r="AB330" s="104">
        <v>4</v>
      </c>
      <c r="AC330" s="104">
        <v>1</v>
      </c>
      <c r="AD330" s="104">
        <v>3</v>
      </c>
      <c r="AE330" s="104">
        <v>1</v>
      </c>
      <c r="AF330" s="104">
        <v>0</v>
      </c>
      <c r="AG330" s="104">
        <v>0</v>
      </c>
      <c r="AH330" s="104">
        <v>0</v>
      </c>
      <c r="AI330" s="104">
        <v>0</v>
      </c>
      <c r="AJ330" s="104">
        <v>0</v>
      </c>
      <c r="AK330" s="104">
        <v>0</v>
      </c>
      <c r="AL330" s="104">
        <v>0</v>
      </c>
      <c r="AM330" s="104">
        <v>0</v>
      </c>
    </row>
    <row r="331" spans="1:39" ht="18">
      <c r="A331" s="104" t="s">
        <v>2365</v>
      </c>
      <c r="B331" s="104" t="s">
        <v>2366</v>
      </c>
      <c r="C331" s="104" t="s">
        <v>180</v>
      </c>
      <c r="D331" s="104" t="s">
        <v>180</v>
      </c>
      <c r="E331" s="104" t="s">
        <v>501</v>
      </c>
      <c r="F331" s="104" t="s">
        <v>505</v>
      </c>
      <c r="G331" s="109" t="s">
        <v>1040</v>
      </c>
      <c r="H331" s="104" t="s">
        <v>2367</v>
      </c>
      <c r="I331" s="105" t="s">
        <v>1041</v>
      </c>
      <c r="J331" s="104" t="s">
        <v>2368</v>
      </c>
      <c r="K331" s="104">
        <v>15</v>
      </c>
      <c r="L331"/>
      <c r="M331" s="104">
        <v>15</v>
      </c>
      <c r="N331"/>
      <c r="P331" s="104">
        <v>0</v>
      </c>
      <c r="Q331"/>
      <c r="R331" s="104">
        <v>15</v>
      </c>
      <c r="S331" s="104">
        <v>0</v>
      </c>
      <c r="T331" s="104">
        <v>0</v>
      </c>
      <c r="U331" s="104">
        <v>1</v>
      </c>
      <c r="V331" s="104">
        <v>2</v>
      </c>
      <c r="W331" s="104">
        <v>0</v>
      </c>
      <c r="X331" s="104">
        <v>2</v>
      </c>
      <c r="Y331" s="104">
        <v>0</v>
      </c>
      <c r="Z331" s="104">
        <v>0</v>
      </c>
      <c r="AA331" s="104">
        <v>0</v>
      </c>
      <c r="AB331" s="104">
        <v>4</v>
      </c>
      <c r="AC331" s="104">
        <v>2</v>
      </c>
      <c r="AD331" s="104">
        <v>6</v>
      </c>
      <c r="AE331" s="104">
        <v>3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0</v>
      </c>
      <c r="AL331" s="104">
        <v>0</v>
      </c>
      <c r="AM331" s="104">
        <v>0</v>
      </c>
    </row>
    <row r="332" spans="1:39" ht="18">
      <c r="A332" s="104" t="s">
        <v>2365</v>
      </c>
      <c r="B332" s="104" t="s">
        <v>2366</v>
      </c>
      <c r="C332" s="104" t="s">
        <v>180</v>
      </c>
      <c r="D332" s="104" t="s">
        <v>180</v>
      </c>
      <c r="E332" s="104" t="s">
        <v>501</v>
      </c>
      <c r="F332" s="104" t="s">
        <v>1072</v>
      </c>
      <c r="G332" s="109" t="s">
        <v>1073</v>
      </c>
      <c r="H332" s="104" t="s">
        <v>2367</v>
      </c>
      <c r="I332" s="105" t="s">
        <v>1072</v>
      </c>
      <c r="J332" s="104" t="s">
        <v>2368</v>
      </c>
      <c r="K332" s="104">
        <v>6</v>
      </c>
      <c r="L332"/>
      <c r="M332" s="104">
        <v>6</v>
      </c>
      <c r="N332"/>
      <c r="P332" s="104">
        <v>0</v>
      </c>
      <c r="Q332"/>
      <c r="R332" s="104">
        <v>6</v>
      </c>
      <c r="S332" s="104">
        <v>0</v>
      </c>
      <c r="T332" s="104">
        <v>0</v>
      </c>
      <c r="U332" s="104">
        <v>3</v>
      </c>
      <c r="V332" s="104">
        <v>3</v>
      </c>
      <c r="W332" s="104">
        <v>0</v>
      </c>
      <c r="X332" s="104">
        <v>3</v>
      </c>
      <c r="Y332" s="104">
        <v>0</v>
      </c>
      <c r="Z332" s="104">
        <v>0</v>
      </c>
      <c r="AA332" s="104">
        <v>0</v>
      </c>
      <c r="AB332" s="104">
        <v>0</v>
      </c>
      <c r="AC332" s="104">
        <v>0</v>
      </c>
      <c r="AD332" s="104">
        <v>0</v>
      </c>
      <c r="AE332" s="104">
        <v>0</v>
      </c>
      <c r="AF332" s="104">
        <v>0</v>
      </c>
      <c r="AG332" s="104">
        <v>1</v>
      </c>
      <c r="AH332" s="104">
        <v>1</v>
      </c>
      <c r="AI332" s="104">
        <v>2</v>
      </c>
      <c r="AJ332" s="104">
        <v>1</v>
      </c>
      <c r="AK332" s="104">
        <v>1</v>
      </c>
      <c r="AL332" s="104">
        <v>0</v>
      </c>
      <c r="AM332" s="104">
        <v>0</v>
      </c>
    </row>
    <row r="333" spans="1:39" ht="18">
      <c r="A333" s="104" t="s">
        <v>2365</v>
      </c>
      <c r="B333" s="104" t="s">
        <v>2366</v>
      </c>
      <c r="C333" s="104" t="s">
        <v>180</v>
      </c>
      <c r="D333" s="104" t="s">
        <v>180</v>
      </c>
      <c r="E333" s="104" t="s">
        <v>501</v>
      </c>
      <c r="F333" s="104" t="s">
        <v>513</v>
      </c>
      <c r="G333" s="109" t="s">
        <v>1955</v>
      </c>
      <c r="H333" s="104" t="s">
        <v>2367</v>
      </c>
      <c r="I333" s="105" t="s">
        <v>1956</v>
      </c>
      <c r="J333" s="104" t="s">
        <v>2368</v>
      </c>
      <c r="K333" s="104">
        <v>11</v>
      </c>
      <c r="L333"/>
      <c r="M333" s="104">
        <v>11</v>
      </c>
      <c r="N333"/>
      <c r="P333" s="104">
        <v>0</v>
      </c>
      <c r="Q333"/>
      <c r="R333" s="104">
        <v>11</v>
      </c>
      <c r="S333" s="104">
        <v>0</v>
      </c>
      <c r="T333" s="104">
        <v>0</v>
      </c>
      <c r="U333" s="104">
        <v>1</v>
      </c>
      <c r="V333" s="104">
        <v>3</v>
      </c>
      <c r="W333" s="104">
        <v>0</v>
      </c>
      <c r="X333" s="104">
        <v>3</v>
      </c>
      <c r="Y333" s="104">
        <v>0</v>
      </c>
      <c r="Z333" s="104">
        <v>0</v>
      </c>
      <c r="AA333" s="104">
        <v>3</v>
      </c>
      <c r="AB333" s="104">
        <v>0</v>
      </c>
      <c r="AC333" s="104">
        <v>2</v>
      </c>
      <c r="AD333" s="104">
        <v>2</v>
      </c>
      <c r="AE333" s="104">
        <v>4</v>
      </c>
      <c r="AF333" s="104">
        <v>0</v>
      </c>
      <c r="AG333" s="104">
        <v>0</v>
      </c>
      <c r="AH333" s="104">
        <v>0</v>
      </c>
      <c r="AI333" s="104">
        <v>0</v>
      </c>
      <c r="AJ333" s="104">
        <v>0</v>
      </c>
      <c r="AK333" s="104">
        <v>0</v>
      </c>
      <c r="AL333" s="104">
        <v>0</v>
      </c>
      <c r="AM333" s="104">
        <v>0</v>
      </c>
    </row>
    <row r="334" spans="1:39" ht="18">
      <c r="A334" s="104" t="s">
        <v>2365</v>
      </c>
      <c r="B334" s="104" t="s">
        <v>2366</v>
      </c>
      <c r="C334" s="104" t="s">
        <v>180</v>
      </c>
      <c r="D334" s="104" t="s">
        <v>180</v>
      </c>
      <c r="E334" s="104" t="s">
        <v>501</v>
      </c>
      <c r="F334" s="104" t="s">
        <v>1949</v>
      </c>
      <c r="G334" s="109" t="s">
        <v>1950</v>
      </c>
      <c r="H334" s="104" t="s">
        <v>2367</v>
      </c>
      <c r="I334" s="105" t="s">
        <v>1949</v>
      </c>
      <c r="J334" s="104" t="s">
        <v>2368</v>
      </c>
      <c r="K334" s="104">
        <v>4</v>
      </c>
      <c r="L334"/>
      <c r="M334" s="104">
        <v>4</v>
      </c>
      <c r="N334"/>
      <c r="P334" s="104">
        <v>0</v>
      </c>
      <c r="Q334"/>
      <c r="R334" s="104">
        <v>4</v>
      </c>
      <c r="S334" s="104">
        <v>0</v>
      </c>
      <c r="T334" s="104">
        <v>0</v>
      </c>
      <c r="U334" s="104">
        <v>2</v>
      </c>
      <c r="V334" s="104">
        <v>2</v>
      </c>
      <c r="W334" s="104">
        <v>0</v>
      </c>
      <c r="X334" s="104">
        <v>2</v>
      </c>
      <c r="Y334" s="104">
        <v>0</v>
      </c>
      <c r="Z334" s="104">
        <v>0</v>
      </c>
      <c r="AA334" s="104">
        <v>0</v>
      </c>
      <c r="AB334" s="104">
        <v>0</v>
      </c>
      <c r="AC334" s="104">
        <v>0</v>
      </c>
      <c r="AD334" s="104">
        <v>0</v>
      </c>
      <c r="AE334" s="104">
        <v>0</v>
      </c>
      <c r="AF334" s="104">
        <v>1</v>
      </c>
      <c r="AG334" s="104">
        <v>1</v>
      </c>
      <c r="AH334" s="104">
        <v>0</v>
      </c>
      <c r="AI334" s="104">
        <v>2</v>
      </c>
      <c r="AJ334" s="104">
        <v>0</v>
      </c>
      <c r="AK334" s="104">
        <v>0</v>
      </c>
      <c r="AL334" s="104">
        <v>0</v>
      </c>
      <c r="AM334" s="104">
        <v>0</v>
      </c>
    </row>
    <row r="335" spans="1:39" ht="18">
      <c r="A335" s="104" t="s">
        <v>2365</v>
      </c>
      <c r="B335" s="104" t="s">
        <v>2366</v>
      </c>
      <c r="C335" s="104" t="s">
        <v>180</v>
      </c>
      <c r="D335" s="104" t="s">
        <v>180</v>
      </c>
      <c r="E335" s="104" t="s">
        <v>501</v>
      </c>
      <c r="F335" s="104" t="s">
        <v>1957</v>
      </c>
      <c r="G335" s="109" t="s">
        <v>1958</v>
      </c>
      <c r="H335" s="104" t="s">
        <v>2367</v>
      </c>
      <c r="I335" s="105" t="s">
        <v>1957</v>
      </c>
      <c r="J335" s="104" t="s">
        <v>2368</v>
      </c>
      <c r="K335" s="104">
        <v>3</v>
      </c>
      <c r="L335"/>
      <c r="M335" s="104">
        <v>3</v>
      </c>
      <c r="N335"/>
      <c r="P335" s="104">
        <v>0</v>
      </c>
      <c r="Q335"/>
      <c r="R335" s="104">
        <v>3</v>
      </c>
      <c r="S335" s="104">
        <v>0</v>
      </c>
      <c r="T335" s="104">
        <v>0</v>
      </c>
      <c r="U335" s="104">
        <v>3</v>
      </c>
      <c r="V335" s="104">
        <v>3</v>
      </c>
      <c r="W335" s="104">
        <v>0</v>
      </c>
      <c r="X335" s="104">
        <v>3</v>
      </c>
      <c r="Y335" s="104">
        <v>0</v>
      </c>
      <c r="Z335" s="104">
        <v>0</v>
      </c>
      <c r="AA335" s="104">
        <v>0</v>
      </c>
      <c r="AB335" s="104">
        <v>0</v>
      </c>
      <c r="AC335" s="104">
        <v>0</v>
      </c>
      <c r="AD335" s="104">
        <v>0</v>
      </c>
      <c r="AE335" s="104">
        <v>0</v>
      </c>
      <c r="AF335" s="104">
        <v>1</v>
      </c>
      <c r="AG335" s="104">
        <v>1</v>
      </c>
      <c r="AH335" s="104">
        <v>1</v>
      </c>
      <c r="AI335" s="104">
        <v>0</v>
      </c>
      <c r="AJ335" s="104">
        <v>0</v>
      </c>
      <c r="AK335" s="104">
        <v>0</v>
      </c>
      <c r="AL335" s="104">
        <v>0</v>
      </c>
      <c r="AM335" s="104">
        <v>0</v>
      </c>
    </row>
    <row r="336" spans="1:39" ht="18">
      <c r="A336" s="104" t="s">
        <v>2365</v>
      </c>
      <c r="B336" s="104" t="s">
        <v>2366</v>
      </c>
      <c r="C336" s="104" t="s">
        <v>180</v>
      </c>
      <c r="D336" s="104" t="s">
        <v>180</v>
      </c>
      <c r="E336" s="104" t="s">
        <v>501</v>
      </c>
      <c r="F336" s="104" t="s">
        <v>1953</v>
      </c>
      <c r="G336" s="109" t="s">
        <v>1954</v>
      </c>
      <c r="H336" s="104" t="s">
        <v>2367</v>
      </c>
      <c r="I336" s="105" t="s">
        <v>1055</v>
      </c>
      <c r="J336" s="104" t="s">
        <v>2368</v>
      </c>
      <c r="K336" s="104">
        <v>8</v>
      </c>
      <c r="L336"/>
      <c r="M336" s="104">
        <v>8</v>
      </c>
      <c r="N336"/>
      <c r="P336" s="104">
        <v>0</v>
      </c>
      <c r="Q336"/>
      <c r="R336" s="104">
        <v>8</v>
      </c>
      <c r="S336" s="104">
        <v>0</v>
      </c>
      <c r="T336" s="104">
        <v>0</v>
      </c>
      <c r="U336" s="104">
        <v>1</v>
      </c>
      <c r="V336" s="104">
        <v>3</v>
      </c>
      <c r="W336" s="104">
        <v>0</v>
      </c>
      <c r="X336" s="104">
        <v>3</v>
      </c>
      <c r="Y336" s="104">
        <v>0</v>
      </c>
      <c r="Z336" s="104">
        <v>1</v>
      </c>
      <c r="AA336" s="104">
        <v>0</v>
      </c>
      <c r="AB336" s="104">
        <v>3</v>
      </c>
      <c r="AC336" s="104">
        <v>2</v>
      </c>
      <c r="AD336" s="104">
        <v>1</v>
      </c>
      <c r="AE336" s="104">
        <v>1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0</v>
      </c>
      <c r="AL336" s="104">
        <v>0</v>
      </c>
      <c r="AM336" s="104">
        <v>0</v>
      </c>
    </row>
    <row r="337" spans="1:39" ht="18">
      <c r="A337" s="104" t="s">
        <v>2365</v>
      </c>
      <c r="B337" s="104" t="s">
        <v>2366</v>
      </c>
      <c r="C337" s="104" t="s">
        <v>180</v>
      </c>
      <c r="D337" s="104" t="s">
        <v>180</v>
      </c>
      <c r="E337" s="104" t="s">
        <v>501</v>
      </c>
      <c r="F337" s="104" t="s">
        <v>1037</v>
      </c>
      <c r="G337" s="109" t="s">
        <v>1038</v>
      </c>
      <c r="H337" s="104" t="s">
        <v>2367</v>
      </c>
      <c r="I337" s="105" t="s">
        <v>1039</v>
      </c>
      <c r="J337" s="104" t="s">
        <v>2368</v>
      </c>
      <c r="K337" s="104">
        <v>9</v>
      </c>
      <c r="L337"/>
      <c r="M337" s="104">
        <v>9</v>
      </c>
      <c r="N337"/>
      <c r="P337" s="104">
        <v>0</v>
      </c>
      <c r="Q337"/>
      <c r="R337" s="104">
        <v>9</v>
      </c>
      <c r="S337" s="104">
        <v>0</v>
      </c>
      <c r="T337" s="104">
        <v>0</v>
      </c>
      <c r="U337" s="104">
        <v>1</v>
      </c>
      <c r="V337" s="104">
        <v>3</v>
      </c>
      <c r="W337" s="104">
        <v>0</v>
      </c>
      <c r="X337" s="104">
        <v>3</v>
      </c>
      <c r="Y337" s="104">
        <v>0</v>
      </c>
      <c r="Z337" s="104">
        <v>0</v>
      </c>
      <c r="AA337" s="104">
        <v>1</v>
      </c>
      <c r="AB337" s="104">
        <v>1</v>
      </c>
      <c r="AC337" s="104">
        <v>3</v>
      </c>
      <c r="AD337" s="104">
        <v>1</v>
      </c>
      <c r="AE337" s="104">
        <v>3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0</v>
      </c>
      <c r="AL337" s="104">
        <v>0</v>
      </c>
      <c r="AM337" s="104">
        <v>0</v>
      </c>
    </row>
    <row r="338" spans="1:39" ht="18">
      <c r="A338" s="104" t="s">
        <v>2365</v>
      </c>
      <c r="B338" s="104" t="s">
        <v>2366</v>
      </c>
      <c r="C338" s="104" t="s">
        <v>180</v>
      </c>
      <c r="D338" s="104" t="s">
        <v>180</v>
      </c>
      <c r="E338" s="104" t="s">
        <v>501</v>
      </c>
      <c r="F338" s="104" t="s">
        <v>1037</v>
      </c>
      <c r="G338" s="109" t="s">
        <v>1042</v>
      </c>
      <c r="H338" s="104" t="s">
        <v>2367</v>
      </c>
      <c r="I338" s="105" t="s">
        <v>1043</v>
      </c>
      <c r="J338" s="104" t="s">
        <v>2368</v>
      </c>
      <c r="K338" s="104">
        <v>8</v>
      </c>
      <c r="L338"/>
      <c r="M338" s="104">
        <v>8</v>
      </c>
      <c r="N338"/>
      <c r="P338" s="104">
        <v>0</v>
      </c>
      <c r="Q338"/>
      <c r="R338" s="104">
        <v>8</v>
      </c>
      <c r="S338" s="104">
        <v>0</v>
      </c>
      <c r="T338" s="104">
        <v>0</v>
      </c>
      <c r="U338" s="104">
        <v>1</v>
      </c>
      <c r="V338" s="104">
        <v>3</v>
      </c>
      <c r="W338" s="104">
        <v>0</v>
      </c>
      <c r="X338" s="104">
        <v>3</v>
      </c>
      <c r="Y338" s="104">
        <v>0</v>
      </c>
      <c r="Z338" s="104">
        <v>3</v>
      </c>
      <c r="AA338" s="104">
        <v>1</v>
      </c>
      <c r="AB338" s="104">
        <v>2</v>
      </c>
      <c r="AC338" s="104">
        <v>1</v>
      </c>
      <c r="AD338" s="104">
        <v>0</v>
      </c>
      <c r="AE338" s="104">
        <v>1</v>
      </c>
      <c r="AF338" s="104">
        <v>0</v>
      </c>
      <c r="AG338" s="104">
        <v>0</v>
      </c>
      <c r="AH338" s="104">
        <v>0</v>
      </c>
      <c r="AI338" s="104">
        <v>0</v>
      </c>
      <c r="AJ338" s="104">
        <v>0</v>
      </c>
      <c r="AK338" s="104">
        <v>0</v>
      </c>
      <c r="AL338" s="104">
        <v>0</v>
      </c>
      <c r="AM338" s="104">
        <v>0</v>
      </c>
    </row>
    <row r="339" spans="1:39" ht="18">
      <c r="A339" s="104" t="s">
        <v>2365</v>
      </c>
      <c r="B339" s="104" t="s">
        <v>2366</v>
      </c>
      <c r="C339" s="104" t="s">
        <v>180</v>
      </c>
      <c r="D339" s="104" t="s">
        <v>180</v>
      </c>
      <c r="E339" s="104" t="s">
        <v>519</v>
      </c>
      <c r="F339" s="104" t="s">
        <v>742</v>
      </c>
      <c r="G339" s="109" t="s">
        <v>1082</v>
      </c>
      <c r="H339" s="104" t="s">
        <v>2367</v>
      </c>
      <c r="I339" s="105" t="s">
        <v>1083</v>
      </c>
      <c r="J339" s="104" t="s">
        <v>2368</v>
      </c>
      <c r="K339" s="104">
        <v>7</v>
      </c>
      <c r="L339"/>
      <c r="M339" s="104">
        <v>7</v>
      </c>
      <c r="N339"/>
      <c r="P339" s="104">
        <v>0</v>
      </c>
      <c r="Q339"/>
      <c r="R339" s="104">
        <v>7</v>
      </c>
      <c r="S339" s="104">
        <v>0</v>
      </c>
      <c r="T339" s="104">
        <v>0</v>
      </c>
      <c r="U339" s="104">
        <v>1</v>
      </c>
      <c r="V339" s="104">
        <v>2</v>
      </c>
      <c r="W339" s="104">
        <v>0</v>
      </c>
      <c r="X339" s="104">
        <v>2</v>
      </c>
      <c r="Y339" s="104">
        <v>0</v>
      </c>
      <c r="Z339" s="104">
        <v>0</v>
      </c>
      <c r="AA339" s="104">
        <v>0</v>
      </c>
      <c r="AB339" s="104">
        <v>1</v>
      </c>
      <c r="AC339" s="104">
        <v>1</v>
      </c>
      <c r="AD339" s="104">
        <v>4</v>
      </c>
      <c r="AE339" s="104">
        <v>1</v>
      </c>
      <c r="AF339" s="104">
        <v>0</v>
      </c>
      <c r="AG339" s="104">
        <v>0</v>
      </c>
      <c r="AH339" s="104">
        <v>0</v>
      </c>
      <c r="AI339" s="104">
        <v>0</v>
      </c>
      <c r="AJ339" s="104">
        <v>0</v>
      </c>
      <c r="AK339" s="104">
        <v>0</v>
      </c>
      <c r="AL339" s="104">
        <v>0</v>
      </c>
      <c r="AM339" s="104">
        <v>0</v>
      </c>
    </row>
    <row r="340" spans="1:39" ht="18">
      <c r="A340" s="104" t="s">
        <v>2365</v>
      </c>
      <c r="B340" s="104" t="s">
        <v>2366</v>
      </c>
      <c r="C340" s="104" t="s">
        <v>180</v>
      </c>
      <c r="D340" s="104" t="s">
        <v>180</v>
      </c>
      <c r="E340" s="104" t="s">
        <v>519</v>
      </c>
      <c r="F340" s="104" t="s">
        <v>1079</v>
      </c>
      <c r="G340" s="109" t="s">
        <v>1080</v>
      </c>
      <c r="H340" s="104" t="s">
        <v>2367</v>
      </c>
      <c r="I340" s="105" t="s">
        <v>1081</v>
      </c>
      <c r="J340" s="104" t="s">
        <v>2368</v>
      </c>
      <c r="K340" s="104">
        <v>3</v>
      </c>
      <c r="L340"/>
      <c r="M340" s="104">
        <v>3</v>
      </c>
      <c r="N340"/>
      <c r="P340" s="104">
        <v>0</v>
      </c>
      <c r="Q340"/>
      <c r="R340" s="104">
        <v>3</v>
      </c>
      <c r="S340" s="104">
        <v>0</v>
      </c>
      <c r="T340" s="104">
        <v>0</v>
      </c>
      <c r="U340" s="104">
        <v>3</v>
      </c>
      <c r="V340" s="104">
        <v>3</v>
      </c>
      <c r="W340" s="104">
        <v>0</v>
      </c>
      <c r="X340" s="104">
        <v>3</v>
      </c>
      <c r="Y340" s="104">
        <v>0</v>
      </c>
      <c r="Z340" s="104">
        <v>0</v>
      </c>
      <c r="AA340" s="104">
        <v>0</v>
      </c>
      <c r="AB340" s="104">
        <v>0</v>
      </c>
      <c r="AC340" s="104">
        <v>0</v>
      </c>
      <c r="AD340" s="104">
        <v>0</v>
      </c>
      <c r="AE340" s="104">
        <v>0</v>
      </c>
      <c r="AF340" s="104">
        <v>0</v>
      </c>
      <c r="AG340" s="104">
        <v>2</v>
      </c>
      <c r="AH340" s="104">
        <v>0</v>
      </c>
      <c r="AI340" s="104">
        <v>0</v>
      </c>
      <c r="AJ340" s="104">
        <v>1</v>
      </c>
      <c r="AK340" s="104">
        <v>0</v>
      </c>
      <c r="AL340" s="104">
        <v>0</v>
      </c>
      <c r="AM340" s="104">
        <v>0</v>
      </c>
    </row>
    <row r="341" spans="1:39" ht="18">
      <c r="A341" s="104" t="s">
        <v>2365</v>
      </c>
      <c r="B341" s="104" t="s">
        <v>2366</v>
      </c>
      <c r="C341" s="104" t="s">
        <v>180</v>
      </c>
      <c r="D341" s="104" t="s">
        <v>180</v>
      </c>
      <c r="E341" s="104" t="s">
        <v>519</v>
      </c>
      <c r="F341" s="104" t="s">
        <v>533</v>
      </c>
      <c r="G341" s="109" t="s">
        <v>1093</v>
      </c>
      <c r="H341" s="104" t="s">
        <v>2367</v>
      </c>
      <c r="I341" s="105" t="s">
        <v>1094</v>
      </c>
      <c r="J341" s="104" t="s">
        <v>2368</v>
      </c>
      <c r="K341" s="104">
        <v>10</v>
      </c>
      <c r="L341"/>
      <c r="M341" s="104">
        <v>10</v>
      </c>
      <c r="N341"/>
      <c r="P341" s="104">
        <v>0</v>
      </c>
      <c r="Q341"/>
      <c r="R341" s="104">
        <v>10</v>
      </c>
      <c r="S341" s="104">
        <v>0</v>
      </c>
      <c r="T341" s="104">
        <v>0</v>
      </c>
      <c r="U341" s="104">
        <v>1</v>
      </c>
      <c r="V341" s="104">
        <v>3</v>
      </c>
      <c r="W341" s="104">
        <v>0</v>
      </c>
      <c r="X341" s="104">
        <v>3</v>
      </c>
      <c r="Y341" s="104">
        <v>0</v>
      </c>
      <c r="Z341" s="104">
        <v>1</v>
      </c>
      <c r="AA341" s="104">
        <v>1</v>
      </c>
      <c r="AB341" s="104">
        <v>1</v>
      </c>
      <c r="AC341" s="104">
        <v>2</v>
      </c>
      <c r="AD341" s="104">
        <v>2</v>
      </c>
      <c r="AE341" s="104">
        <v>3</v>
      </c>
      <c r="AF341" s="104">
        <v>0</v>
      </c>
      <c r="AG341" s="104">
        <v>0</v>
      </c>
      <c r="AH341" s="104">
        <v>0</v>
      </c>
      <c r="AI341" s="104">
        <v>0</v>
      </c>
      <c r="AJ341" s="104">
        <v>0</v>
      </c>
      <c r="AK341" s="104">
        <v>0</v>
      </c>
      <c r="AL341" s="104">
        <v>0</v>
      </c>
      <c r="AM341" s="104">
        <v>0</v>
      </c>
    </row>
    <row r="342" spans="1:39" ht="18">
      <c r="A342" s="104" t="s">
        <v>2365</v>
      </c>
      <c r="B342" s="104" t="s">
        <v>2366</v>
      </c>
      <c r="C342" s="104" t="s">
        <v>180</v>
      </c>
      <c r="D342" s="104" t="s">
        <v>180</v>
      </c>
      <c r="E342" s="104" t="s">
        <v>519</v>
      </c>
      <c r="F342" s="104" t="s">
        <v>533</v>
      </c>
      <c r="G342" s="109" t="s">
        <v>1077</v>
      </c>
      <c r="H342" s="104" t="s">
        <v>2367</v>
      </c>
      <c r="I342" s="105" t="s">
        <v>1078</v>
      </c>
      <c r="J342" s="104" t="s">
        <v>2368</v>
      </c>
      <c r="K342" s="104">
        <v>10</v>
      </c>
      <c r="L342"/>
      <c r="M342" s="104">
        <v>10</v>
      </c>
      <c r="N342"/>
      <c r="P342" s="104">
        <v>0</v>
      </c>
      <c r="Q342"/>
      <c r="R342" s="104">
        <v>10</v>
      </c>
      <c r="S342" s="104">
        <v>0</v>
      </c>
      <c r="T342" s="104">
        <v>0</v>
      </c>
      <c r="U342" s="104">
        <v>1</v>
      </c>
      <c r="V342" s="104">
        <v>2</v>
      </c>
      <c r="W342" s="104">
        <v>0</v>
      </c>
      <c r="X342" s="104">
        <v>2</v>
      </c>
      <c r="Y342" s="104">
        <v>0</v>
      </c>
      <c r="Z342" s="104">
        <v>0</v>
      </c>
      <c r="AA342" s="104">
        <v>0</v>
      </c>
      <c r="AB342" s="104">
        <v>4</v>
      </c>
      <c r="AC342" s="104">
        <v>2</v>
      </c>
      <c r="AD342" s="104">
        <v>1</v>
      </c>
      <c r="AE342" s="104">
        <v>3</v>
      </c>
      <c r="AF342" s="104">
        <v>0</v>
      </c>
      <c r="AG342" s="104">
        <v>0</v>
      </c>
      <c r="AH342" s="104">
        <v>0</v>
      </c>
      <c r="AI342" s="104">
        <v>0</v>
      </c>
      <c r="AJ342" s="104">
        <v>0</v>
      </c>
      <c r="AK342" s="104">
        <v>0</v>
      </c>
      <c r="AL342" s="104">
        <v>0</v>
      </c>
      <c r="AM342" s="104">
        <v>0</v>
      </c>
    </row>
    <row r="343" spans="1:39" ht="18">
      <c r="A343" s="104" t="s">
        <v>2365</v>
      </c>
      <c r="B343" s="104" t="s">
        <v>2366</v>
      </c>
      <c r="C343" s="104" t="s">
        <v>180</v>
      </c>
      <c r="D343" s="104" t="s">
        <v>180</v>
      </c>
      <c r="E343" s="104" t="s">
        <v>519</v>
      </c>
      <c r="F343" s="104" t="s">
        <v>1084</v>
      </c>
      <c r="G343" s="109" t="s">
        <v>1085</v>
      </c>
      <c r="H343" s="104" t="s">
        <v>2367</v>
      </c>
      <c r="I343" s="105" t="s">
        <v>1084</v>
      </c>
      <c r="J343" s="104" t="s">
        <v>2368</v>
      </c>
      <c r="K343" s="104">
        <v>4</v>
      </c>
      <c r="L343"/>
      <c r="M343" s="104">
        <v>3</v>
      </c>
      <c r="N343"/>
      <c r="P343" s="104">
        <v>1</v>
      </c>
      <c r="Q343"/>
      <c r="R343" s="104">
        <v>4</v>
      </c>
      <c r="S343" s="104">
        <v>0</v>
      </c>
      <c r="T343" s="104">
        <v>0</v>
      </c>
      <c r="U343" s="104">
        <v>3</v>
      </c>
      <c r="V343" s="104">
        <v>3</v>
      </c>
      <c r="W343" s="104">
        <v>0</v>
      </c>
      <c r="X343" s="104">
        <v>2</v>
      </c>
      <c r="Y343" s="104">
        <v>0</v>
      </c>
      <c r="Z343" s="104">
        <v>0</v>
      </c>
      <c r="AA343" s="104">
        <v>0</v>
      </c>
      <c r="AB343" s="104">
        <v>0</v>
      </c>
      <c r="AC343" s="104">
        <v>0</v>
      </c>
      <c r="AD343" s="104">
        <v>0</v>
      </c>
      <c r="AE343" s="104">
        <v>0</v>
      </c>
      <c r="AF343" s="104">
        <v>2</v>
      </c>
      <c r="AG343" s="104">
        <v>0</v>
      </c>
      <c r="AH343" s="104">
        <v>0</v>
      </c>
      <c r="AI343" s="104">
        <v>1</v>
      </c>
      <c r="AJ343" s="104">
        <v>1</v>
      </c>
      <c r="AK343" s="104">
        <v>0</v>
      </c>
      <c r="AL343" s="104">
        <v>0</v>
      </c>
      <c r="AM343" s="104">
        <v>0</v>
      </c>
    </row>
    <row r="344" spans="1:39" ht="18">
      <c r="A344" s="104" t="s">
        <v>2365</v>
      </c>
      <c r="B344" s="104" t="s">
        <v>2366</v>
      </c>
      <c r="C344" s="104" t="s">
        <v>180</v>
      </c>
      <c r="D344" s="104" t="s">
        <v>180</v>
      </c>
      <c r="E344" s="104" t="s">
        <v>519</v>
      </c>
      <c r="F344" s="104" t="s">
        <v>525</v>
      </c>
      <c r="G344" s="109" t="s">
        <v>1103</v>
      </c>
      <c r="H344" s="104" t="s">
        <v>2367</v>
      </c>
      <c r="I344" s="105" t="s">
        <v>525</v>
      </c>
      <c r="J344" s="104" t="s">
        <v>2368</v>
      </c>
      <c r="K344" s="104">
        <v>8</v>
      </c>
      <c r="L344"/>
      <c r="M344" s="104">
        <v>8</v>
      </c>
      <c r="N344"/>
      <c r="P344" s="104">
        <v>0</v>
      </c>
      <c r="Q344"/>
      <c r="R344" s="104">
        <v>7</v>
      </c>
      <c r="S344" s="104">
        <v>0</v>
      </c>
      <c r="T344" s="104">
        <v>1</v>
      </c>
      <c r="U344" s="104">
        <v>1</v>
      </c>
      <c r="V344" s="104">
        <v>3</v>
      </c>
      <c r="W344" s="104">
        <v>0</v>
      </c>
      <c r="X344" s="104">
        <v>3</v>
      </c>
      <c r="Y344" s="104">
        <v>0</v>
      </c>
      <c r="Z344" s="104">
        <v>0</v>
      </c>
      <c r="AA344" s="104">
        <v>2</v>
      </c>
      <c r="AB344" s="104">
        <v>2</v>
      </c>
      <c r="AC344" s="104">
        <v>0</v>
      </c>
      <c r="AD344" s="104">
        <v>3</v>
      </c>
      <c r="AE344" s="104">
        <v>1</v>
      </c>
      <c r="AF344" s="104">
        <v>0</v>
      </c>
      <c r="AG344" s="104">
        <v>0</v>
      </c>
      <c r="AH344" s="104">
        <v>0</v>
      </c>
      <c r="AI344" s="104">
        <v>0</v>
      </c>
      <c r="AJ344" s="104">
        <v>0</v>
      </c>
      <c r="AK344" s="104">
        <v>0</v>
      </c>
      <c r="AL344" s="104">
        <v>0</v>
      </c>
      <c r="AM344" s="104">
        <v>0</v>
      </c>
    </row>
    <row r="345" spans="1:39" ht="18">
      <c r="A345" s="104" t="s">
        <v>2365</v>
      </c>
      <c r="B345" s="104" t="s">
        <v>2366</v>
      </c>
      <c r="C345" s="104" t="s">
        <v>180</v>
      </c>
      <c r="D345" s="104" t="s">
        <v>180</v>
      </c>
      <c r="E345" s="104" t="s">
        <v>519</v>
      </c>
      <c r="F345" s="104" t="s">
        <v>1108</v>
      </c>
      <c r="G345" s="109" t="s">
        <v>1109</v>
      </c>
      <c r="H345" s="104" t="s">
        <v>2367</v>
      </c>
      <c r="I345" s="105" t="s">
        <v>1108</v>
      </c>
      <c r="J345" s="104" t="s">
        <v>2368</v>
      </c>
      <c r="K345" s="104">
        <v>4</v>
      </c>
      <c r="L345"/>
      <c r="M345" s="104">
        <v>4</v>
      </c>
      <c r="N345"/>
      <c r="P345" s="104">
        <v>0</v>
      </c>
      <c r="Q345"/>
      <c r="R345" s="104">
        <v>4</v>
      </c>
      <c r="S345" s="104">
        <v>0</v>
      </c>
      <c r="T345" s="104">
        <v>0</v>
      </c>
      <c r="U345" s="104">
        <v>2</v>
      </c>
      <c r="V345" s="104">
        <v>2</v>
      </c>
      <c r="W345" s="104">
        <v>0</v>
      </c>
      <c r="X345" s="104">
        <v>2</v>
      </c>
      <c r="Y345" s="104">
        <v>0</v>
      </c>
      <c r="Z345" s="104">
        <v>0</v>
      </c>
      <c r="AA345" s="104">
        <v>0</v>
      </c>
      <c r="AB345" s="104">
        <v>0</v>
      </c>
      <c r="AC345" s="104">
        <v>0</v>
      </c>
      <c r="AD345" s="104">
        <v>0</v>
      </c>
      <c r="AE345" s="104">
        <v>0</v>
      </c>
      <c r="AF345" s="104">
        <v>0</v>
      </c>
      <c r="AG345" s="104">
        <v>1</v>
      </c>
      <c r="AH345" s="104">
        <v>1</v>
      </c>
      <c r="AI345" s="104">
        <v>2</v>
      </c>
      <c r="AJ345" s="104">
        <v>0</v>
      </c>
      <c r="AK345" s="104">
        <v>0</v>
      </c>
      <c r="AL345" s="104">
        <v>0</v>
      </c>
      <c r="AM345" s="104">
        <v>0</v>
      </c>
    </row>
    <row r="346" spans="1:39" ht="18">
      <c r="A346" s="104" t="s">
        <v>2365</v>
      </c>
      <c r="B346" s="104" t="s">
        <v>2366</v>
      </c>
      <c r="C346" s="104" t="s">
        <v>180</v>
      </c>
      <c r="D346" s="104" t="s">
        <v>180</v>
      </c>
      <c r="E346" s="104" t="s">
        <v>519</v>
      </c>
      <c r="F346" s="104" t="s">
        <v>1090</v>
      </c>
      <c r="G346" s="109" t="s">
        <v>1091</v>
      </c>
      <c r="H346" s="104" t="s">
        <v>2367</v>
      </c>
      <c r="I346" s="105" t="s">
        <v>1092</v>
      </c>
      <c r="J346" s="104" t="s">
        <v>2368</v>
      </c>
      <c r="K346" s="104">
        <v>3</v>
      </c>
      <c r="L346"/>
      <c r="M346" s="104">
        <v>3</v>
      </c>
      <c r="N346"/>
      <c r="P346" s="104">
        <v>0</v>
      </c>
      <c r="Q346"/>
      <c r="R346" s="104">
        <v>3</v>
      </c>
      <c r="S346" s="104">
        <v>0</v>
      </c>
      <c r="T346" s="104">
        <v>0</v>
      </c>
      <c r="U346" s="104">
        <v>3</v>
      </c>
      <c r="V346" s="104">
        <v>3</v>
      </c>
      <c r="W346" s="104">
        <v>0</v>
      </c>
      <c r="X346" s="104">
        <v>2</v>
      </c>
      <c r="Y346" s="104">
        <v>0</v>
      </c>
      <c r="Z346" s="104">
        <v>0</v>
      </c>
      <c r="AA346" s="104">
        <v>0</v>
      </c>
      <c r="AB346" s="104">
        <v>0</v>
      </c>
      <c r="AC346" s="104">
        <v>0</v>
      </c>
      <c r="AD346" s="104">
        <v>0</v>
      </c>
      <c r="AE346" s="104">
        <v>0</v>
      </c>
      <c r="AF346" s="104">
        <v>0</v>
      </c>
      <c r="AG346" s="104">
        <v>1</v>
      </c>
      <c r="AH346" s="104">
        <v>1</v>
      </c>
      <c r="AI346" s="104">
        <v>1</v>
      </c>
      <c r="AJ346" s="104">
        <v>0</v>
      </c>
      <c r="AK346" s="104">
        <v>0</v>
      </c>
      <c r="AL346" s="104">
        <v>0</v>
      </c>
      <c r="AM346" s="104">
        <v>0</v>
      </c>
    </row>
    <row r="347" spans="1:39" ht="18">
      <c r="A347" s="104" t="s">
        <v>2365</v>
      </c>
      <c r="B347" s="104" t="s">
        <v>2366</v>
      </c>
      <c r="C347" s="104" t="s">
        <v>180</v>
      </c>
      <c r="D347" s="104" t="s">
        <v>180</v>
      </c>
      <c r="E347" s="104" t="s">
        <v>519</v>
      </c>
      <c r="F347" s="104" t="s">
        <v>533</v>
      </c>
      <c r="G347" s="109" t="s">
        <v>534</v>
      </c>
      <c r="H347" s="104" t="s">
        <v>2367</v>
      </c>
      <c r="I347" s="105" t="s">
        <v>535</v>
      </c>
      <c r="J347" s="104" t="s">
        <v>2372</v>
      </c>
      <c r="K347" s="104">
        <v>14</v>
      </c>
      <c r="L347"/>
      <c r="M347" s="104">
        <v>14</v>
      </c>
      <c r="N347"/>
      <c r="P347" s="104">
        <v>0</v>
      </c>
      <c r="Q347"/>
      <c r="R347" s="104">
        <v>14</v>
      </c>
      <c r="S347" s="104">
        <v>0</v>
      </c>
      <c r="T347" s="104">
        <v>0</v>
      </c>
      <c r="U347" s="104">
        <v>3</v>
      </c>
      <c r="V347" s="104">
        <v>3</v>
      </c>
      <c r="W347" s="104">
        <v>0</v>
      </c>
      <c r="X347" s="104">
        <v>3</v>
      </c>
      <c r="Y347" s="104">
        <v>0</v>
      </c>
      <c r="Z347" s="104">
        <v>0</v>
      </c>
      <c r="AA347" s="104">
        <v>0</v>
      </c>
      <c r="AB347" s="104">
        <v>0</v>
      </c>
      <c r="AC347" s="104">
        <v>0</v>
      </c>
      <c r="AD347" s="104">
        <v>0</v>
      </c>
      <c r="AE347" s="104">
        <v>0</v>
      </c>
      <c r="AF347" s="104">
        <v>1</v>
      </c>
      <c r="AG347" s="104">
        <v>1</v>
      </c>
      <c r="AH347" s="104">
        <v>1</v>
      </c>
      <c r="AI347" s="104">
        <v>4</v>
      </c>
      <c r="AJ347" s="104">
        <v>4</v>
      </c>
      <c r="AK347" s="104">
        <v>3</v>
      </c>
      <c r="AL347" s="104">
        <v>0</v>
      </c>
      <c r="AM347" s="104">
        <v>0</v>
      </c>
    </row>
    <row r="348" spans="1:39">
      <c r="A348" s="104" t="s">
        <v>2365</v>
      </c>
      <c r="B348" s="104" t="s">
        <v>2366</v>
      </c>
      <c r="C348" s="104" t="s">
        <v>180</v>
      </c>
      <c r="D348" s="104" t="s">
        <v>180</v>
      </c>
      <c r="E348" s="104" t="s">
        <v>519</v>
      </c>
      <c r="F348" s="104" t="s">
        <v>520</v>
      </c>
      <c r="G348" s="109" t="s">
        <v>521</v>
      </c>
      <c r="H348" s="104" t="s">
        <v>2367</v>
      </c>
      <c r="I348" s="105" t="s">
        <v>1874</v>
      </c>
      <c r="J348" s="104" t="s">
        <v>2372</v>
      </c>
      <c r="K348" s="104">
        <v>24</v>
      </c>
      <c r="L348"/>
      <c r="M348" s="104">
        <v>24</v>
      </c>
      <c r="N348"/>
      <c r="P348" s="104">
        <v>0</v>
      </c>
      <c r="Q348"/>
      <c r="R348" s="104">
        <v>24</v>
      </c>
      <c r="S348" s="104">
        <v>0</v>
      </c>
      <c r="T348" s="104">
        <v>0</v>
      </c>
      <c r="U348" s="104">
        <v>3</v>
      </c>
      <c r="V348" s="104">
        <v>3</v>
      </c>
      <c r="W348" s="104">
        <v>0</v>
      </c>
      <c r="X348" s="104">
        <v>3</v>
      </c>
      <c r="Y348" s="104">
        <v>0</v>
      </c>
      <c r="Z348" s="104">
        <v>0</v>
      </c>
      <c r="AA348" s="104">
        <v>0</v>
      </c>
      <c r="AB348" s="104">
        <v>0</v>
      </c>
      <c r="AC348" s="104">
        <v>0</v>
      </c>
      <c r="AD348" s="104">
        <v>0</v>
      </c>
      <c r="AE348" s="104">
        <v>0</v>
      </c>
      <c r="AF348" s="104">
        <v>4</v>
      </c>
      <c r="AG348" s="104">
        <v>3</v>
      </c>
      <c r="AH348" s="104">
        <v>2</v>
      </c>
      <c r="AI348" s="104">
        <v>5</v>
      </c>
      <c r="AJ348" s="104">
        <v>6</v>
      </c>
      <c r="AK348" s="104">
        <v>4</v>
      </c>
      <c r="AL348" s="104">
        <v>0</v>
      </c>
      <c r="AM348" s="104">
        <v>0</v>
      </c>
    </row>
    <row r="349" spans="1:39">
      <c r="A349" s="104" t="s">
        <v>2365</v>
      </c>
      <c r="B349" s="104" t="s">
        <v>2366</v>
      </c>
      <c r="C349" s="104" t="s">
        <v>180</v>
      </c>
      <c r="D349" s="104" t="s">
        <v>180</v>
      </c>
      <c r="E349" s="104" t="s">
        <v>519</v>
      </c>
      <c r="F349" s="104" t="s">
        <v>519</v>
      </c>
      <c r="G349" s="109" t="s">
        <v>522</v>
      </c>
      <c r="H349" s="104" t="s">
        <v>2367</v>
      </c>
      <c r="I349" s="105" t="s">
        <v>1875</v>
      </c>
      <c r="J349" s="104" t="s">
        <v>2372</v>
      </c>
      <c r="K349" s="104">
        <v>30</v>
      </c>
      <c r="L349"/>
      <c r="M349" s="104">
        <v>30</v>
      </c>
      <c r="N349"/>
      <c r="P349" s="104">
        <v>0</v>
      </c>
      <c r="Q349"/>
      <c r="R349" s="104">
        <v>30</v>
      </c>
      <c r="S349" s="104">
        <v>0</v>
      </c>
      <c r="T349" s="104">
        <v>0</v>
      </c>
      <c r="U349" s="104">
        <v>3</v>
      </c>
      <c r="V349" s="104">
        <v>3</v>
      </c>
      <c r="W349" s="104">
        <v>0</v>
      </c>
      <c r="X349" s="104">
        <v>3</v>
      </c>
      <c r="Y349" s="104">
        <v>0</v>
      </c>
      <c r="Z349" s="104">
        <v>0</v>
      </c>
      <c r="AA349" s="104">
        <v>0</v>
      </c>
      <c r="AB349" s="104">
        <v>0</v>
      </c>
      <c r="AC349" s="104">
        <v>0</v>
      </c>
      <c r="AD349" s="104">
        <v>0</v>
      </c>
      <c r="AE349" s="104">
        <v>0</v>
      </c>
      <c r="AF349" s="104">
        <v>5</v>
      </c>
      <c r="AG349" s="104">
        <v>3</v>
      </c>
      <c r="AH349" s="104">
        <v>10</v>
      </c>
      <c r="AI349" s="104">
        <v>5</v>
      </c>
      <c r="AJ349" s="104">
        <v>3</v>
      </c>
      <c r="AK349" s="104">
        <v>4</v>
      </c>
      <c r="AL349" s="104">
        <v>0</v>
      </c>
      <c r="AM349" s="104">
        <v>0</v>
      </c>
    </row>
    <row r="350" spans="1:39">
      <c r="A350" s="104" t="s">
        <v>2365</v>
      </c>
      <c r="B350" s="104" t="s">
        <v>2366</v>
      </c>
      <c r="C350" s="104" t="s">
        <v>180</v>
      </c>
      <c r="D350" s="104" t="s">
        <v>180</v>
      </c>
      <c r="E350" s="104" t="s">
        <v>519</v>
      </c>
      <c r="F350" s="104" t="s">
        <v>519</v>
      </c>
      <c r="G350" s="109" t="s">
        <v>2381</v>
      </c>
      <c r="H350" s="104" t="s">
        <v>2367</v>
      </c>
      <c r="I350" s="105" t="s">
        <v>2382</v>
      </c>
      <c r="J350" s="104" t="s">
        <v>2372</v>
      </c>
      <c r="K350" s="104">
        <v>9</v>
      </c>
      <c r="L350"/>
      <c r="M350" s="104">
        <v>9</v>
      </c>
      <c r="N350"/>
      <c r="P350" s="104">
        <v>0</v>
      </c>
      <c r="Q350"/>
      <c r="R350" s="104">
        <v>9</v>
      </c>
      <c r="S350" s="104">
        <v>0</v>
      </c>
      <c r="T350" s="104">
        <v>0</v>
      </c>
      <c r="U350" s="104">
        <v>3</v>
      </c>
      <c r="V350" s="104">
        <v>3</v>
      </c>
      <c r="W350" s="104">
        <v>0</v>
      </c>
      <c r="X350" s="104">
        <v>3</v>
      </c>
      <c r="Y350" s="104">
        <v>0</v>
      </c>
      <c r="Z350" s="104">
        <v>0</v>
      </c>
      <c r="AA350" s="104">
        <v>0</v>
      </c>
      <c r="AB350" s="104">
        <v>0</v>
      </c>
      <c r="AC350" s="104">
        <v>0</v>
      </c>
      <c r="AD350" s="104">
        <v>0</v>
      </c>
      <c r="AE350" s="104">
        <v>0</v>
      </c>
      <c r="AF350" s="104">
        <v>0</v>
      </c>
      <c r="AG350" s="104">
        <v>1</v>
      </c>
      <c r="AH350" s="104">
        <v>2</v>
      </c>
      <c r="AI350" s="104">
        <v>2</v>
      </c>
      <c r="AJ350" s="104">
        <v>2</v>
      </c>
      <c r="AK350" s="104">
        <v>2</v>
      </c>
      <c r="AL350" s="104">
        <v>0</v>
      </c>
      <c r="AM350" s="104">
        <v>0</v>
      </c>
    </row>
    <row r="351" spans="1:39">
      <c r="A351" s="104" t="s">
        <v>2365</v>
      </c>
      <c r="B351" s="104" t="s">
        <v>2366</v>
      </c>
      <c r="C351" s="104" t="s">
        <v>180</v>
      </c>
      <c r="D351" s="104" t="s">
        <v>180</v>
      </c>
      <c r="E351" s="104" t="s">
        <v>519</v>
      </c>
      <c r="F351" s="104" t="s">
        <v>536</v>
      </c>
      <c r="G351" s="109" t="s">
        <v>537</v>
      </c>
      <c r="H351" s="104" t="s">
        <v>2367</v>
      </c>
      <c r="I351" s="105" t="s">
        <v>536</v>
      </c>
      <c r="J351" s="104" t="s">
        <v>2372</v>
      </c>
      <c r="K351" s="104">
        <v>3</v>
      </c>
      <c r="L351"/>
      <c r="M351" s="104">
        <v>3</v>
      </c>
      <c r="N351"/>
      <c r="P351" s="104">
        <v>0</v>
      </c>
      <c r="Q351"/>
      <c r="R351" s="104">
        <v>3</v>
      </c>
      <c r="S351" s="104">
        <v>0</v>
      </c>
      <c r="T351" s="104">
        <v>0</v>
      </c>
      <c r="U351" s="104">
        <v>3</v>
      </c>
      <c r="V351" s="104">
        <v>3</v>
      </c>
      <c r="W351" s="104">
        <v>0</v>
      </c>
      <c r="X351" s="104">
        <v>3</v>
      </c>
      <c r="Y351" s="104">
        <v>0</v>
      </c>
      <c r="Z351" s="104">
        <v>0</v>
      </c>
      <c r="AA351" s="104">
        <v>0</v>
      </c>
      <c r="AB351" s="104">
        <v>0</v>
      </c>
      <c r="AC351" s="104">
        <v>0</v>
      </c>
      <c r="AD351" s="104">
        <v>0</v>
      </c>
      <c r="AE351" s="104">
        <v>0</v>
      </c>
      <c r="AF351" s="104">
        <v>0</v>
      </c>
      <c r="AG351" s="104">
        <v>2</v>
      </c>
      <c r="AH351" s="104">
        <v>0</v>
      </c>
      <c r="AI351" s="104">
        <v>0</v>
      </c>
      <c r="AJ351" s="104">
        <v>0</v>
      </c>
      <c r="AK351" s="104">
        <v>1</v>
      </c>
      <c r="AL351" s="104">
        <v>0</v>
      </c>
      <c r="AM351" s="104">
        <v>0</v>
      </c>
    </row>
    <row r="352" spans="1:39" ht="18">
      <c r="A352" s="104" t="s">
        <v>2365</v>
      </c>
      <c r="B352" s="104" t="s">
        <v>2366</v>
      </c>
      <c r="C352" s="104" t="s">
        <v>180</v>
      </c>
      <c r="D352" s="104" t="s">
        <v>180</v>
      </c>
      <c r="E352" s="104" t="s">
        <v>519</v>
      </c>
      <c r="F352" s="104" t="s">
        <v>1099</v>
      </c>
      <c r="G352" s="109" t="s">
        <v>1100</v>
      </c>
      <c r="H352" s="104" t="s">
        <v>2367</v>
      </c>
      <c r="I352" s="105" t="s">
        <v>925</v>
      </c>
      <c r="J352" s="104" t="s">
        <v>2368</v>
      </c>
      <c r="K352" s="104">
        <v>9</v>
      </c>
      <c r="L352"/>
      <c r="M352" s="104">
        <v>9</v>
      </c>
      <c r="N352"/>
      <c r="P352" s="104">
        <v>0</v>
      </c>
      <c r="Q352"/>
      <c r="R352" s="104">
        <v>9</v>
      </c>
      <c r="S352" s="104">
        <v>0</v>
      </c>
      <c r="T352" s="104">
        <v>0</v>
      </c>
      <c r="U352" s="104">
        <v>3</v>
      </c>
      <c r="V352" s="104">
        <v>3</v>
      </c>
      <c r="W352" s="104">
        <v>0</v>
      </c>
      <c r="X352" s="104">
        <v>3</v>
      </c>
      <c r="Y352" s="104">
        <v>0</v>
      </c>
      <c r="Z352" s="104">
        <v>0</v>
      </c>
      <c r="AA352" s="104">
        <v>0</v>
      </c>
      <c r="AB352" s="104">
        <v>0</v>
      </c>
      <c r="AC352" s="104">
        <v>0</v>
      </c>
      <c r="AD352" s="104">
        <v>0</v>
      </c>
      <c r="AE352" s="104">
        <v>0</v>
      </c>
      <c r="AF352" s="104">
        <v>2</v>
      </c>
      <c r="AG352" s="104">
        <v>1</v>
      </c>
      <c r="AH352" s="104">
        <v>1</v>
      </c>
      <c r="AI352" s="104">
        <v>1</v>
      </c>
      <c r="AJ352" s="104">
        <v>4</v>
      </c>
      <c r="AK352" s="104">
        <v>0</v>
      </c>
      <c r="AL352" s="104">
        <v>0</v>
      </c>
      <c r="AM352" s="104">
        <v>0</v>
      </c>
    </row>
    <row r="353" spans="1:39" ht="18">
      <c r="A353" s="104" t="s">
        <v>2365</v>
      </c>
      <c r="B353" s="104" t="s">
        <v>2366</v>
      </c>
      <c r="C353" s="104" t="s">
        <v>180</v>
      </c>
      <c r="D353" s="104" t="s">
        <v>180</v>
      </c>
      <c r="E353" s="104" t="s">
        <v>519</v>
      </c>
      <c r="F353" s="104" t="s">
        <v>1104</v>
      </c>
      <c r="G353" s="109" t="s">
        <v>1105</v>
      </c>
      <c r="H353" s="104" t="s">
        <v>2367</v>
      </c>
      <c r="I353" s="105" t="s">
        <v>1104</v>
      </c>
      <c r="J353" s="104" t="s">
        <v>2368</v>
      </c>
      <c r="K353" s="104">
        <v>10</v>
      </c>
      <c r="L353"/>
      <c r="M353" s="104">
        <v>10</v>
      </c>
      <c r="N353"/>
      <c r="P353" s="104">
        <v>0</v>
      </c>
      <c r="Q353"/>
      <c r="R353" s="104">
        <v>10</v>
      </c>
      <c r="S353" s="104">
        <v>0</v>
      </c>
      <c r="T353" s="104">
        <v>0</v>
      </c>
      <c r="U353" s="104">
        <v>2</v>
      </c>
      <c r="V353" s="104">
        <v>2</v>
      </c>
      <c r="W353" s="104">
        <v>0</v>
      </c>
      <c r="X353" s="104">
        <v>2</v>
      </c>
      <c r="Y353" s="104">
        <v>0</v>
      </c>
      <c r="Z353" s="104">
        <v>0</v>
      </c>
      <c r="AA353" s="104">
        <v>0</v>
      </c>
      <c r="AB353" s="104">
        <v>0</v>
      </c>
      <c r="AC353" s="104">
        <v>0</v>
      </c>
      <c r="AD353" s="104">
        <v>0</v>
      </c>
      <c r="AE353" s="104">
        <v>0</v>
      </c>
      <c r="AF353" s="104">
        <v>0</v>
      </c>
      <c r="AG353" s="104">
        <v>0</v>
      </c>
      <c r="AH353" s="104">
        <v>4</v>
      </c>
      <c r="AI353" s="104">
        <v>2</v>
      </c>
      <c r="AJ353" s="104">
        <v>2</v>
      </c>
      <c r="AK353" s="104">
        <v>2</v>
      </c>
      <c r="AL353" s="104">
        <v>0</v>
      </c>
      <c r="AM353" s="104">
        <v>0</v>
      </c>
    </row>
    <row r="354" spans="1:39" ht="18">
      <c r="A354" s="104" t="s">
        <v>2365</v>
      </c>
      <c r="B354" s="104" t="s">
        <v>2366</v>
      </c>
      <c r="C354" s="104" t="s">
        <v>180</v>
      </c>
      <c r="D354" s="104" t="s">
        <v>180</v>
      </c>
      <c r="E354" s="104" t="s">
        <v>519</v>
      </c>
      <c r="F354" s="104" t="s">
        <v>1086</v>
      </c>
      <c r="G354" s="109" t="s">
        <v>1087</v>
      </c>
      <c r="H354" s="104" t="s">
        <v>2367</v>
      </c>
      <c r="I354" s="105" t="s">
        <v>1086</v>
      </c>
      <c r="J354" s="104" t="s">
        <v>2368</v>
      </c>
      <c r="K354" s="104">
        <v>12</v>
      </c>
      <c r="L354"/>
      <c r="M354" s="104">
        <v>12</v>
      </c>
      <c r="N354"/>
      <c r="P354" s="104">
        <v>0</v>
      </c>
      <c r="Q354"/>
      <c r="R354" s="104">
        <v>12</v>
      </c>
      <c r="S354" s="104">
        <v>0</v>
      </c>
      <c r="T354" s="104">
        <v>0</v>
      </c>
      <c r="U354" s="104">
        <v>3</v>
      </c>
      <c r="V354" s="104">
        <v>3</v>
      </c>
      <c r="W354" s="104">
        <v>0</v>
      </c>
      <c r="X354" s="104">
        <v>3</v>
      </c>
      <c r="Y354" s="104">
        <v>0</v>
      </c>
      <c r="Z354" s="104">
        <v>0</v>
      </c>
      <c r="AA354" s="104">
        <v>0</v>
      </c>
      <c r="AB354" s="104">
        <v>0</v>
      </c>
      <c r="AC354" s="104">
        <v>0</v>
      </c>
      <c r="AD354" s="104">
        <v>0</v>
      </c>
      <c r="AE354" s="104">
        <v>0</v>
      </c>
      <c r="AF354" s="104">
        <v>4</v>
      </c>
      <c r="AG354" s="104">
        <v>1</v>
      </c>
      <c r="AH354" s="104">
        <v>2</v>
      </c>
      <c r="AI354" s="104">
        <v>1</v>
      </c>
      <c r="AJ354" s="104">
        <v>3</v>
      </c>
      <c r="AK354" s="104">
        <v>1</v>
      </c>
      <c r="AL354" s="104">
        <v>0</v>
      </c>
      <c r="AM354" s="104">
        <v>0</v>
      </c>
    </row>
    <row r="355" spans="1:39" ht="18">
      <c r="A355" s="104" t="s">
        <v>2365</v>
      </c>
      <c r="B355" s="104" t="s">
        <v>2366</v>
      </c>
      <c r="C355" s="104" t="s">
        <v>180</v>
      </c>
      <c r="D355" s="104" t="s">
        <v>180</v>
      </c>
      <c r="E355" s="104" t="s">
        <v>519</v>
      </c>
      <c r="F355" s="104" t="s">
        <v>1088</v>
      </c>
      <c r="G355" s="109" t="s">
        <v>1089</v>
      </c>
      <c r="H355" s="104" t="s">
        <v>2367</v>
      </c>
      <c r="I355" s="105" t="s">
        <v>1088</v>
      </c>
      <c r="J355" s="104" t="s">
        <v>2368</v>
      </c>
      <c r="K355" s="104">
        <v>2</v>
      </c>
      <c r="L355"/>
      <c r="M355" s="104">
        <v>2</v>
      </c>
      <c r="N355"/>
      <c r="P355" s="104">
        <v>0</v>
      </c>
      <c r="Q355"/>
      <c r="R355" s="104">
        <v>2</v>
      </c>
      <c r="S355" s="104">
        <v>0</v>
      </c>
      <c r="T355" s="104">
        <v>0</v>
      </c>
      <c r="U355" s="104">
        <v>3</v>
      </c>
      <c r="V355" s="104">
        <v>3</v>
      </c>
      <c r="W355" s="104">
        <v>0</v>
      </c>
      <c r="X355" s="104">
        <v>3</v>
      </c>
      <c r="Y355" s="104">
        <v>0</v>
      </c>
      <c r="Z355" s="104">
        <v>0</v>
      </c>
      <c r="AA355" s="104">
        <v>0</v>
      </c>
      <c r="AB355" s="104">
        <v>0</v>
      </c>
      <c r="AC355" s="104">
        <v>0</v>
      </c>
      <c r="AD355" s="104">
        <v>0</v>
      </c>
      <c r="AE355" s="104">
        <v>0</v>
      </c>
      <c r="AF355" s="104">
        <v>1</v>
      </c>
      <c r="AG355" s="104">
        <v>1</v>
      </c>
      <c r="AH355" s="104">
        <v>0</v>
      </c>
      <c r="AI355" s="104">
        <v>0</v>
      </c>
      <c r="AJ355" s="104">
        <v>0</v>
      </c>
      <c r="AK355" s="104">
        <v>0</v>
      </c>
      <c r="AL355" s="104">
        <v>0</v>
      </c>
      <c r="AM355" s="104">
        <v>0</v>
      </c>
    </row>
    <row r="356" spans="1:39" ht="18">
      <c r="A356" s="104" t="s">
        <v>2365</v>
      </c>
      <c r="B356" s="104" t="s">
        <v>2366</v>
      </c>
      <c r="C356" s="104" t="s">
        <v>180</v>
      </c>
      <c r="D356" s="104" t="s">
        <v>180</v>
      </c>
      <c r="E356" s="104" t="s">
        <v>519</v>
      </c>
      <c r="F356" s="104" t="s">
        <v>1106</v>
      </c>
      <c r="G356" s="109" t="s">
        <v>1107</v>
      </c>
      <c r="H356" s="104" t="s">
        <v>2367</v>
      </c>
      <c r="I356" s="105" t="s">
        <v>1106</v>
      </c>
      <c r="J356" s="104" t="s">
        <v>2368</v>
      </c>
      <c r="K356" s="104">
        <v>6</v>
      </c>
      <c r="L356"/>
      <c r="M356" s="104">
        <v>6</v>
      </c>
      <c r="N356"/>
      <c r="P356" s="104">
        <v>0</v>
      </c>
      <c r="Q356"/>
      <c r="R356" s="104">
        <v>6</v>
      </c>
      <c r="S356" s="104">
        <v>0</v>
      </c>
      <c r="T356" s="104">
        <v>0</v>
      </c>
      <c r="U356" s="104">
        <v>3</v>
      </c>
      <c r="V356" s="104">
        <v>3</v>
      </c>
      <c r="W356" s="104">
        <v>0</v>
      </c>
      <c r="X356" s="104">
        <v>3</v>
      </c>
      <c r="Y356" s="104">
        <v>0</v>
      </c>
      <c r="Z356" s="104">
        <v>0</v>
      </c>
      <c r="AA356" s="104">
        <v>0</v>
      </c>
      <c r="AB356" s="104">
        <v>0</v>
      </c>
      <c r="AC356" s="104">
        <v>0</v>
      </c>
      <c r="AD356" s="104">
        <v>0</v>
      </c>
      <c r="AE356" s="104">
        <v>0</v>
      </c>
      <c r="AF356" s="104">
        <v>0</v>
      </c>
      <c r="AG356" s="104">
        <v>2</v>
      </c>
      <c r="AH356" s="104">
        <v>1</v>
      </c>
      <c r="AI356" s="104">
        <v>0</v>
      </c>
      <c r="AJ356" s="104">
        <v>2</v>
      </c>
      <c r="AK356" s="104">
        <v>1</v>
      </c>
      <c r="AL356" s="104">
        <v>0</v>
      </c>
      <c r="AM356" s="104">
        <v>0</v>
      </c>
    </row>
    <row r="357" spans="1:39" ht="18">
      <c r="A357" s="104" t="s">
        <v>2365</v>
      </c>
      <c r="B357" s="104" t="s">
        <v>2366</v>
      </c>
      <c r="C357" s="104" t="s">
        <v>180</v>
      </c>
      <c r="D357" s="104" t="s">
        <v>180</v>
      </c>
      <c r="E357" s="104" t="s">
        <v>519</v>
      </c>
      <c r="F357" s="104" t="s">
        <v>1095</v>
      </c>
      <c r="G357" s="109" t="s">
        <v>1096</v>
      </c>
      <c r="H357" s="104" t="s">
        <v>2367</v>
      </c>
      <c r="I357" s="105" t="s">
        <v>1095</v>
      </c>
      <c r="J357" s="104" t="s">
        <v>2368</v>
      </c>
      <c r="K357" s="104">
        <v>4</v>
      </c>
      <c r="L357"/>
      <c r="M357" s="104">
        <v>4</v>
      </c>
      <c r="N357"/>
      <c r="P357" s="104">
        <v>0</v>
      </c>
      <c r="Q357"/>
      <c r="R357" s="104">
        <v>4</v>
      </c>
      <c r="S357" s="104">
        <v>0</v>
      </c>
      <c r="T357" s="104">
        <v>0</v>
      </c>
      <c r="U357" s="104">
        <v>3</v>
      </c>
      <c r="V357" s="104">
        <v>3</v>
      </c>
      <c r="W357" s="104">
        <v>0</v>
      </c>
      <c r="X357" s="104">
        <v>3</v>
      </c>
      <c r="Y357" s="104">
        <v>0</v>
      </c>
      <c r="Z357" s="104">
        <v>0</v>
      </c>
      <c r="AA357" s="104">
        <v>0</v>
      </c>
      <c r="AB357" s="104">
        <v>0</v>
      </c>
      <c r="AC357" s="104">
        <v>0</v>
      </c>
      <c r="AD357" s="104">
        <v>0</v>
      </c>
      <c r="AE357" s="104">
        <v>0</v>
      </c>
      <c r="AF357" s="104">
        <v>1</v>
      </c>
      <c r="AG357" s="104">
        <v>0</v>
      </c>
      <c r="AH357" s="104">
        <v>1</v>
      </c>
      <c r="AI357" s="104">
        <v>1</v>
      </c>
      <c r="AJ357" s="104">
        <v>0</v>
      </c>
      <c r="AK357" s="104">
        <v>1</v>
      </c>
      <c r="AL357" s="104">
        <v>0</v>
      </c>
      <c r="AM357" s="104">
        <v>0</v>
      </c>
    </row>
    <row r="358" spans="1:39" ht="18">
      <c r="A358" s="104" t="s">
        <v>2365</v>
      </c>
      <c r="B358" s="104" t="s">
        <v>2366</v>
      </c>
      <c r="C358" s="104" t="s">
        <v>180</v>
      </c>
      <c r="D358" s="104" t="s">
        <v>180</v>
      </c>
      <c r="E358" s="104" t="s">
        <v>519</v>
      </c>
      <c r="F358" s="104" t="s">
        <v>530</v>
      </c>
      <c r="G358" s="109" t="s">
        <v>1097</v>
      </c>
      <c r="H358" s="104" t="s">
        <v>2367</v>
      </c>
      <c r="I358" s="105" t="s">
        <v>1098</v>
      </c>
      <c r="J358" s="104" t="s">
        <v>2368</v>
      </c>
      <c r="K358" s="104">
        <v>3</v>
      </c>
      <c r="L358"/>
      <c r="M358" s="104">
        <v>3</v>
      </c>
      <c r="N358"/>
      <c r="P358" s="104">
        <v>0</v>
      </c>
      <c r="Q358"/>
      <c r="R358" s="104">
        <v>3</v>
      </c>
      <c r="S358" s="104">
        <v>0</v>
      </c>
      <c r="T358" s="104">
        <v>0</v>
      </c>
      <c r="U358" s="104">
        <v>2</v>
      </c>
      <c r="V358" s="104">
        <v>2</v>
      </c>
      <c r="W358" s="104">
        <v>0</v>
      </c>
      <c r="X358" s="104">
        <v>1</v>
      </c>
      <c r="Y358" s="104">
        <v>0</v>
      </c>
      <c r="Z358" s="104">
        <v>0</v>
      </c>
      <c r="AA358" s="104">
        <v>0</v>
      </c>
      <c r="AB358" s="104">
        <v>0</v>
      </c>
      <c r="AC358" s="104">
        <v>0</v>
      </c>
      <c r="AD358" s="104">
        <v>0</v>
      </c>
      <c r="AE358" s="104">
        <v>0</v>
      </c>
      <c r="AF358" s="104">
        <v>0</v>
      </c>
      <c r="AG358" s="104">
        <v>1</v>
      </c>
      <c r="AH358" s="104">
        <v>1</v>
      </c>
      <c r="AI358" s="104">
        <v>1</v>
      </c>
      <c r="AJ358" s="104">
        <v>0</v>
      </c>
      <c r="AK358" s="104">
        <v>0</v>
      </c>
      <c r="AL358" s="104">
        <v>0</v>
      </c>
      <c r="AM358" s="104">
        <v>0</v>
      </c>
    </row>
    <row r="359" spans="1:39">
      <c r="A359" s="104" t="s">
        <v>2365</v>
      </c>
      <c r="B359" s="104" t="s">
        <v>2366</v>
      </c>
      <c r="C359" s="104" t="s">
        <v>180</v>
      </c>
      <c r="D359" s="104" t="s">
        <v>180</v>
      </c>
      <c r="E359" s="104" t="s">
        <v>519</v>
      </c>
      <c r="F359" s="104" t="s">
        <v>1101</v>
      </c>
      <c r="G359" s="109" t="s">
        <v>1876</v>
      </c>
      <c r="H359" s="104" t="s">
        <v>2367</v>
      </c>
      <c r="I359" s="105" t="s">
        <v>1101</v>
      </c>
      <c r="J359" s="104" t="s">
        <v>2372</v>
      </c>
      <c r="K359" s="104">
        <v>8</v>
      </c>
      <c r="L359"/>
      <c r="M359" s="104">
        <v>8</v>
      </c>
      <c r="N359"/>
      <c r="P359" s="104">
        <v>0</v>
      </c>
      <c r="Q359"/>
      <c r="R359" s="104">
        <v>8</v>
      </c>
      <c r="S359" s="104">
        <v>0</v>
      </c>
      <c r="T359" s="104">
        <v>0</v>
      </c>
      <c r="U359" s="104">
        <v>3</v>
      </c>
      <c r="V359" s="104">
        <v>2</v>
      </c>
      <c r="W359" s="104">
        <v>0</v>
      </c>
      <c r="X359" s="104">
        <v>2</v>
      </c>
      <c r="Y359" s="104">
        <v>0</v>
      </c>
      <c r="Z359" s="104">
        <v>0</v>
      </c>
      <c r="AA359" s="104">
        <v>0</v>
      </c>
      <c r="AB359" s="104">
        <v>0</v>
      </c>
      <c r="AC359" s="104">
        <v>0</v>
      </c>
      <c r="AD359" s="104">
        <v>0</v>
      </c>
      <c r="AE359" s="104">
        <v>0</v>
      </c>
      <c r="AF359" s="104">
        <v>0</v>
      </c>
      <c r="AG359" s="104">
        <v>0</v>
      </c>
      <c r="AH359" s="104">
        <v>1</v>
      </c>
      <c r="AI359" s="104">
        <v>2</v>
      </c>
      <c r="AJ359" s="104">
        <v>3</v>
      </c>
      <c r="AK359" s="104">
        <v>2</v>
      </c>
      <c r="AL359" s="104">
        <v>0</v>
      </c>
      <c r="AM359" s="104">
        <v>0</v>
      </c>
    </row>
    <row r="360" spans="1:39">
      <c r="A360" s="104" t="s">
        <v>2365</v>
      </c>
      <c r="B360" s="104" t="s">
        <v>2366</v>
      </c>
      <c r="C360" s="104" t="s">
        <v>180</v>
      </c>
      <c r="D360" s="104" t="s">
        <v>180</v>
      </c>
      <c r="E360" s="104" t="s">
        <v>519</v>
      </c>
      <c r="F360" s="104" t="s">
        <v>523</v>
      </c>
      <c r="G360" s="109" t="s">
        <v>524</v>
      </c>
      <c r="H360" s="104" t="s">
        <v>2367</v>
      </c>
      <c r="I360" s="105" t="s">
        <v>1871</v>
      </c>
      <c r="J360" s="104" t="s">
        <v>2372</v>
      </c>
      <c r="K360" s="104">
        <v>5</v>
      </c>
      <c r="L360"/>
      <c r="M360" s="104">
        <v>5</v>
      </c>
      <c r="N360"/>
      <c r="P360" s="104">
        <v>0</v>
      </c>
      <c r="Q360"/>
      <c r="R360" s="104">
        <v>5</v>
      </c>
      <c r="S360" s="104">
        <v>0</v>
      </c>
      <c r="T360" s="104">
        <v>0</v>
      </c>
      <c r="U360" s="104">
        <v>3</v>
      </c>
      <c r="V360" s="104">
        <v>3</v>
      </c>
      <c r="W360" s="104">
        <v>0</v>
      </c>
      <c r="X360" s="104">
        <v>3</v>
      </c>
      <c r="Y360" s="104">
        <v>0</v>
      </c>
      <c r="Z360" s="104">
        <v>0</v>
      </c>
      <c r="AA360" s="104">
        <v>0</v>
      </c>
      <c r="AB360" s="104">
        <v>0</v>
      </c>
      <c r="AC360" s="104">
        <v>0</v>
      </c>
      <c r="AD360" s="104">
        <v>0</v>
      </c>
      <c r="AE360" s="104">
        <v>0</v>
      </c>
      <c r="AF360" s="104">
        <v>0</v>
      </c>
      <c r="AG360" s="104">
        <v>1</v>
      </c>
      <c r="AH360" s="104">
        <v>1</v>
      </c>
      <c r="AI360" s="104">
        <v>0</v>
      </c>
      <c r="AJ360" s="104">
        <v>2</v>
      </c>
      <c r="AK360" s="104">
        <v>1</v>
      </c>
      <c r="AL360" s="104">
        <v>0</v>
      </c>
      <c r="AM360" s="104">
        <v>0</v>
      </c>
    </row>
    <row r="361" spans="1:39">
      <c r="A361" s="104" t="s">
        <v>2365</v>
      </c>
      <c r="B361" s="104" t="s">
        <v>2366</v>
      </c>
      <c r="C361" s="104" t="s">
        <v>180</v>
      </c>
      <c r="D361" s="104" t="s">
        <v>180</v>
      </c>
      <c r="E361" s="104" t="s">
        <v>519</v>
      </c>
      <c r="F361" s="104" t="s">
        <v>527</v>
      </c>
      <c r="G361" s="109" t="s">
        <v>528</v>
      </c>
      <c r="H361" s="104" t="s">
        <v>2367</v>
      </c>
      <c r="I361" s="105" t="s">
        <v>529</v>
      </c>
      <c r="J361" s="104" t="s">
        <v>2372</v>
      </c>
      <c r="K361" s="104">
        <v>18</v>
      </c>
      <c r="L361"/>
      <c r="M361" s="104">
        <v>16</v>
      </c>
      <c r="N361"/>
      <c r="P361" s="104">
        <v>2</v>
      </c>
      <c r="Q361"/>
      <c r="R361" s="104">
        <v>18</v>
      </c>
      <c r="S361" s="104">
        <v>0</v>
      </c>
      <c r="T361" s="104">
        <v>0</v>
      </c>
      <c r="U361" s="104">
        <v>3</v>
      </c>
      <c r="V361" s="104">
        <v>3</v>
      </c>
      <c r="W361" s="104">
        <v>0</v>
      </c>
      <c r="X361" s="104">
        <v>3</v>
      </c>
      <c r="Y361" s="104">
        <v>0</v>
      </c>
      <c r="Z361" s="104">
        <v>0</v>
      </c>
      <c r="AA361" s="104">
        <v>0</v>
      </c>
      <c r="AB361" s="104">
        <v>0</v>
      </c>
      <c r="AC361" s="104">
        <v>0</v>
      </c>
      <c r="AD361" s="104">
        <v>0</v>
      </c>
      <c r="AE361" s="104">
        <v>0</v>
      </c>
      <c r="AF361" s="104">
        <v>2</v>
      </c>
      <c r="AG361" s="104">
        <v>2</v>
      </c>
      <c r="AH361" s="104">
        <v>5</v>
      </c>
      <c r="AI361" s="104">
        <v>3</v>
      </c>
      <c r="AJ361" s="104">
        <v>3</v>
      </c>
      <c r="AK361" s="104">
        <v>3</v>
      </c>
      <c r="AL361" s="104">
        <v>0</v>
      </c>
      <c r="AM361" s="104">
        <v>0</v>
      </c>
    </row>
    <row r="362" spans="1:39" ht="18">
      <c r="A362" s="104" t="s">
        <v>2365</v>
      </c>
      <c r="B362" s="104" t="s">
        <v>2366</v>
      </c>
      <c r="C362" s="104" t="s">
        <v>180</v>
      </c>
      <c r="D362" s="104" t="s">
        <v>180</v>
      </c>
      <c r="E362" s="104" t="s">
        <v>519</v>
      </c>
      <c r="F362" s="104" t="s">
        <v>1873</v>
      </c>
      <c r="G362" s="109" t="s">
        <v>531</v>
      </c>
      <c r="H362" s="104" t="s">
        <v>2367</v>
      </c>
      <c r="I362" s="105" t="s">
        <v>532</v>
      </c>
      <c r="J362" s="104" t="s">
        <v>2372</v>
      </c>
      <c r="K362" s="104">
        <v>9</v>
      </c>
      <c r="L362"/>
      <c r="M362" s="104">
        <v>9</v>
      </c>
      <c r="N362"/>
      <c r="P362" s="104">
        <v>0</v>
      </c>
      <c r="Q362"/>
      <c r="R362" s="104">
        <v>9</v>
      </c>
      <c r="S362" s="104">
        <v>0</v>
      </c>
      <c r="T362" s="104">
        <v>0</v>
      </c>
      <c r="U362" s="104">
        <v>3</v>
      </c>
      <c r="V362" s="104">
        <v>3</v>
      </c>
      <c r="W362" s="104">
        <v>0</v>
      </c>
      <c r="X362" s="104">
        <v>2</v>
      </c>
      <c r="Y362" s="104">
        <v>0</v>
      </c>
      <c r="Z362" s="104">
        <v>0</v>
      </c>
      <c r="AA362" s="104">
        <v>0</v>
      </c>
      <c r="AB362" s="104">
        <v>0</v>
      </c>
      <c r="AC362" s="104">
        <v>0</v>
      </c>
      <c r="AD362" s="104">
        <v>0</v>
      </c>
      <c r="AE362" s="104">
        <v>0</v>
      </c>
      <c r="AF362" s="104">
        <v>2</v>
      </c>
      <c r="AG362" s="104">
        <v>3</v>
      </c>
      <c r="AH362" s="104">
        <v>1</v>
      </c>
      <c r="AI362" s="104">
        <v>2</v>
      </c>
      <c r="AJ362" s="104">
        <v>0</v>
      </c>
      <c r="AK362" s="104">
        <v>1</v>
      </c>
      <c r="AL362" s="104">
        <v>0</v>
      </c>
      <c r="AM362" s="104">
        <v>0</v>
      </c>
    </row>
    <row r="363" spans="1:39">
      <c r="A363" s="104" t="s">
        <v>2365</v>
      </c>
      <c r="B363" s="104" t="s">
        <v>2366</v>
      </c>
      <c r="C363" s="104" t="s">
        <v>180</v>
      </c>
      <c r="D363" s="104" t="s">
        <v>180</v>
      </c>
      <c r="E363" s="104" t="s">
        <v>519</v>
      </c>
      <c r="F363" s="104" t="s">
        <v>525</v>
      </c>
      <c r="G363" s="109" t="s">
        <v>526</v>
      </c>
      <c r="H363" s="104" t="s">
        <v>2367</v>
      </c>
      <c r="I363" s="105" t="s">
        <v>1872</v>
      </c>
      <c r="J363" s="104" t="s">
        <v>2372</v>
      </c>
      <c r="K363" s="104">
        <v>7</v>
      </c>
      <c r="L363"/>
      <c r="M363" s="104">
        <v>7</v>
      </c>
      <c r="N363"/>
      <c r="P363" s="104">
        <v>0</v>
      </c>
      <c r="Q363"/>
      <c r="R363" s="104">
        <v>7</v>
      </c>
      <c r="S363" s="104">
        <v>0</v>
      </c>
      <c r="T363" s="104">
        <v>0</v>
      </c>
      <c r="U363" s="104">
        <v>3</v>
      </c>
      <c r="V363" s="104">
        <v>3</v>
      </c>
      <c r="W363" s="104">
        <v>0</v>
      </c>
      <c r="X363" s="104">
        <v>3</v>
      </c>
      <c r="Y363" s="104">
        <v>0</v>
      </c>
      <c r="Z363" s="104">
        <v>0</v>
      </c>
      <c r="AA363" s="104">
        <v>0</v>
      </c>
      <c r="AB363" s="104">
        <v>0</v>
      </c>
      <c r="AC363" s="104">
        <v>0</v>
      </c>
      <c r="AD363" s="104">
        <v>0</v>
      </c>
      <c r="AE363" s="104">
        <v>0</v>
      </c>
      <c r="AF363" s="104">
        <v>1</v>
      </c>
      <c r="AG363" s="104">
        <v>0</v>
      </c>
      <c r="AH363" s="104">
        <v>1</v>
      </c>
      <c r="AI363" s="104">
        <v>3</v>
      </c>
      <c r="AJ363" s="104">
        <v>1</v>
      </c>
      <c r="AK363" s="104">
        <v>1</v>
      </c>
      <c r="AL363" s="104">
        <v>0</v>
      </c>
      <c r="AM363" s="104">
        <v>0</v>
      </c>
    </row>
    <row r="364" spans="1:39" ht="36">
      <c r="A364" s="104" t="s">
        <v>2365</v>
      </c>
      <c r="B364" s="104" t="s">
        <v>2366</v>
      </c>
      <c r="C364" s="104" t="s">
        <v>180</v>
      </c>
      <c r="D364" s="104" t="s">
        <v>180</v>
      </c>
      <c r="E364" s="104" t="s">
        <v>180</v>
      </c>
      <c r="F364" s="104" t="s">
        <v>180</v>
      </c>
      <c r="G364" s="109" t="s">
        <v>599</v>
      </c>
      <c r="H364" s="104" t="s">
        <v>2367</v>
      </c>
      <c r="I364" s="105" t="s">
        <v>600</v>
      </c>
      <c r="J364" s="104" t="s">
        <v>2372</v>
      </c>
      <c r="K364" s="104">
        <v>22</v>
      </c>
      <c r="L364"/>
      <c r="M364" s="104">
        <v>21</v>
      </c>
      <c r="N364"/>
      <c r="P364" s="104">
        <v>1</v>
      </c>
      <c r="Q364"/>
      <c r="R364" s="104">
        <v>21</v>
      </c>
      <c r="S364" s="104">
        <v>0</v>
      </c>
      <c r="T364" s="104">
        <v>1</v>
      </c>
      <c r="U364" s="104">
        <v>3</v>
      </c>
      <c r="V364" s="104">
        <v>3</v>
      </c>
      <c r="W364" s="104">
        <v>0</v>
      </c>
      <c r="X364" s="104">
        <v>3</v>
      </c>
      <c r="Y364" s="104">
        <v>0</v>
      </c>
      <c r="Z364" s="104">
        <v>0</v>
      </c>
      <c r="AA364" s="104">
        <v>0</v>
      </c>
      <c r="AB364" s="104">
        <v>0</v>
      </c>
      <c r="AC364" s="104">
        <v>0</v>
      </c>
      <c r="AD364" s="104">
        <v>0</v>
      </c>
      <c r="AE364" s="104">
        <v>0</v>
      </c>
      <c r="AF364" s="104">
        <v>4</v>
      </c>
      <c r="AG364" s="104">
        <v>2</v>
      </c>
      <c r="AH364" s="104">
        <v>5</v>
      </c>
      <c r="AI364" s="104">
        <v>4</v>
      </c>
      <c r="AJ364" s="104">
        <v>5</v>
      </c>
      <c r="AK364" s="104">
        <v>2</v>
      </c>
      <c r="AL364" s="104">
        <v>0</v>
      </c>
      <c r="AM364" s="104">
        <v>0</v>
      </c>
    </row>
    <row r="365" spans="1:39">
      <c r="A365" s="104" t="s">
        <v>2365</v>
      </c>
      <c r="B365" s="104" t="s">
        <v>2366</v>
      </c>
      <c r="C365" s="104" t="s">
        <v>180</v>
      </c>
      <c r="D365" s="104" t="s">
        <v>180</v>
      </c>
      <c r="E365" s="104" t="s">
        <v>180</v>
      </c>
      <c r="F365" s="104" t="s">
        <v>180</v>
      </c>
      <c r="G365" s="109" t="s">
        <v>2383</v>
      </c>
      <c r="H365" s="104" t="s">
        <v>2367</v>
      </c>
      <c r="I365" s="105" t="s">
        <v>2384</v>
      </c>
      <c r="J365" s="104" t="s">
        <v>2372</v>
      </c>
      <c r="K365" s="104">
        <v>90</v>
      </c>
      <c r="L365"/>
      <c r="M365" s="104">
        <v>53</v>
      </c>
      <c r="N365"/>
      <c r="P365" s="104">
        <v>37</v>
      </c>
      <c r="Q365"/>
      <c r="R365" s="104">
        <v>90</v>
      </c>
      <c r="S365" s="104">
        <v>0</v>
      </c>
      <c r="T365" s="104">
        <v>0</v>
      </c>
      <c r="U365" s="104">
        <v>3</v>
      </c>
      <c r="V365" s="104">
        <v>7</v>
      </c>
      <c r="W365" s="104">
        <v>0</v>
      </c>
      <c r="X365" s="104">
        <v>7</v>
      </c>
      <c r="Y365" s="104">
        <v>0</v>
      </c>
      <c r="Z365" s="104">
        <v>0</v>
      </c>
      <c r="AA365" s="104">
        <v>0</v>
      </c>
      <c r="AB365" s="104">
        <v>0</v>
      </c>
      <c r="AC365" s="104">
        <v>0</v>
      </c>
      <c r="AD365" s="104">
        <v>0</v>
      </c>
      <c r="AE365" s="104">
        <v>0</v>
      </c>
      <c r="AF365" s="104">
        <v>23</v>
      </c>
      <c r="AG365" s="104">
        <v>6</v>
      </c>
      <c r="AH365" s="104">
        <v>14</v>
      </c>
      <c r="AI365" s="104">
        <v>7</v>
      </c>
      <c r="AJ365" s="104">
        <v>19</v>
      </c>
      <c r="AK365" s="104">
        <v>21</v>
      </c>
      <c r="AL365" s="104">
        <v>0</v>
      </c>
      <c r="AM365" s="104">
        <v>0</v>
      </c>
    </row>
    <row r="366" spans="1:39">
      <c r="A366" s="104" t="s">
        <v>2365</v>
      </c>
      <c r="B366" s="104" t="s">
        <v>2366</v>
      </c>
      <c r="C366" s="104" t="s">
        <v>180</v>
      </c>
      <c r="D366" s="104" t="s">
        <v>180</v>
      </c>
      <c r="E366" s="104" t="s">
        <v>180</v>
      </c>
      <c r="F366" s="104" t="s">
        <v>198</v>
      </c>
      <c r="G366" s="109" t="s">
        <v>598</v>
      </c>
      <c r="H366" s="104" t="s">
        <v>2367</v>
      </c>
      <c r="I366" s="105" t="s">
        <v>769</v>
      </c>
      <c r="J366" s="104" t="s">
        <v>2372</v>
      </c>
      <c r="K366" s="104">
        <v>48</v>
      </c>
      <c r="L366"/>
      <c r="M366" s="104">
        <v>48</v>
      </c>
      <c r="N366"/>
      <c r="P366" s="104">
        <v>0</v>
      </c>
      <c r="Q366"/>
      <c r="R366" s="104">
        <v>48</v>
      </c>
      <c r="S366" s="104">
        <v>0</v>
      </c>
      <c r="T366" s="104">
        <v>0</v>
      </c>
      <c r="U366" s="104">
        <v>3</v>
      </c>
      <c r="V366" s="104">
        <v>3</v>
      </c>
      <c r="W366" s="104">
        <v>0</v>
      </c>
      <c r="X366" s="104">
        <v>3</v>
      </c>
      <c r="Y366" s="104">
        <v>0</v>
      </c>
      <c r="Z366" s="104">
        <v>0</v>
      </c>
      <c r="AA366" s="104">
        <v>0</v>
      </c>
      <c r="AB366" s="104">
        <v>0</v>
      </c>
      <c r="AC366" s="104">
        <v>0</v>
      </c>
      <c r="AD366" s="104">
        <v>0</v>
      </c>
      <c r="AE366" s="104">
        <v>0</v>
      </c>
      <c r="AF366" s="104">
        <v>6</v>
      </c>
      <c r="AG366" s="104">
        <v>5</v>
      </c>
      <c r="AH366" s="104">
        <v>8</v>
      </c>
      <c r="AI366" s="104">
        <v>9</v>
      </c>
      <c r="AJ366" s="104">
        <v>15</v>
      </c>
      <c r="AK366" s="104">
        <v>5</v>
      </c>
      <c r="AL366" s="104">
        <v>0</v>
      </c>
      <c r="AM366" s="104">
        <v>0</v>
      </c>
    </row>
    <row r="367" spans="1:39">
      <c r="A367" s="104" t="s">
        <v>2365</v>
      </c>
      <c r="B367" s="104" t="s">
        <v>2366</v>
      </c>
      <c r="C367" s="104" t="s">
        <v>180</v>
      </c>
      <c r="D367" s="104" t="s">
        <v>180</v>
      </c>
      <c r="E367" s="104" t="s">
        <v>180</v>
      </c>
      <c r="F367" s="104" t="s">
        <v>543</v>
      </c>
      <c r="G367" s="109" t="s">
        <v>2385</v>
      </c>
      <c r="H367" s="104" t="s">
        <v>2367</v>
      </c>
      <c r="I367" s="105" t="s">
        <v>2386</v>
      </c>
      <c r="J367" s="104" t="s">
        <v>2372</v>
      </c>
      <c r="K367" s="104">
        <v>11</v>
      </c>
      <c r="L367"/>
      <c r="M367" s="104">
        <v>11</v>
      </c>
      <c r="N367"/>
      <c r="P367" s="104">
        <v>0</v>
      </c>
      <c r="Q367"/>
      <c r="R367" s="104">
        <v>11</v>
      </c>
      <c r="S367" s="104">
        <v>0</v>
      </c>
      <c r="T367" s="104">
        <v>0</v>
      </c>
      <c r="U367" s="104">
        <v>2</v>
      </c>
      <c r="V367" s="104">
        <v>2</v>
      </c>
      <c r="W367" s="104">
        <v>0</v>
      </c>
      <c r="X367" s="104">
        <v>2</v>
      </c>
      <c r="Y367" s="104">
        <v>0</v>
      </c>
      <c r="Z367" s="104">
        <v>0</v>
      </c>
      <c r="AA367" s="104">
        <v>0</v>
      </c>
      <c r="AB367" s="104">
        <v>0</v>
      </c>
      <c r="AC367" s="104">
        <v>0</v>
      </c>
      <c r="AD367" s="104">
        <v>0</v>
      </c>
      <c r="AE367" s="104">
        <v>0</v>
      </c>
      <c r="AF367" s="104">
        <v>0</v>
      </c>
      <c r="AG367" s="104">
        <v>0</v>
      </c>
      <c r="AH367" s="104">
        <v>2</v>
      </c>
      <c r="AI367" s="104">
        <v>3</v>
      </c>
      <c r="AJ367" s="104">
        <v>3</v>
      </c>
      <c r="AK367" s="104">
        <v>3</v>
      </c>
      <c r="AL367" s="104">
        <v>0</v>
      </c>
      <c r="AM367" s="104">
        <v>0</v>
      </c>
    </row>
    <row r="368" spans="1:39">
      <c r="A368" s="104" t="s">
        <v>2365</v>
      </c>
      <c r="B368" s="104" t="s">
        <v>2366</v>
      </c>
      <c r="C368" s="104" t="s">
        <v>180</v>
      </c>
      <c r="D368" s="104" t="s">
        <v>180</v>
      </c>
      <c r="E368" s="104" t="s">
        <v>180</v>
      </c>
      <c r="F368" s="104" t="s">
        <v>1545</v>
      </c>
      <c r="G368" s="109" t="s">
        <v>2387</v>
      </c>
      <c r="H368" s="104" t="s">
        <v>2367</v>
      </c>
      <c r="I368" s="105" t="s">
        <v>2388</v>
      </c>
      <c r="J368" s="104" t="s">
        <v>2372</v>
      </c>
      <c r="K368" s="104">
        <v>105</v>
      </c>
      <c r="L368"/>
      <c r="M368" s="104">
        <v>95</v>
      </c>
      <c r="N368"/>
      <c r="P368" s="104">
        <v>10</v>
      </c>
      <c r="Q368"/>
      <c r="R368" s="104">
        <v>104</v>
      </c>
      <c r="S368" s="104">
        <v>0</v>
      </c>
      <c r="T368" s="104">
        <v>1</v>
      </c>
      <c r="U368" s="104">
        <v>3</v>
      </c>
      <c r="V368" s="104">
        <v>6</v>
      </c>
      <c r="W368" s="104">
        <v>0</v>
      </c>
      <c r="X368" s="104">
        <v>6</v>
      </c>
      <c r="Y368" s="104">
        <v>0</v>
      </c>
      <c r="Z368" s="104">
        <v>0</v>
      </c>
      <c r="AA368" s="104">
        <v>0</v>
      </c>
      <c r="AB368" s="104">
        <v>0</v>
      </c>
      <c r="AC368" s="104">
        <v>0</v>
      </c>
      <c r="AD368" s="104">
        <v>0</v>
      </c>
      <c r="AE368" s="104">
        <v>0</v>
      </c>
      <c r="AF368" s="104">
        <v>14</v>
      </c>
      <c r="AG368" s="104">
        <v>21</v>
      </c>
      <c r="AH368" s="104">
        <v>19</v>
      </c>
      <c r="AI368" s="104">
        <v>15</v>
      </c>
      <c r="AJ368" s="104">
        <v>15</v>
      </c>
      <c r="AK368" s="104">
        <v>21</v>
      </c>
      <c r="AL368" s="104">
        <v>0</v>
      </c>
      <c r="AM368" s="104">
        <v>0</v>
      </c>
    </row>
    <row r="369" spans="1:39">
      <c r="A369" s="104" t="s">
        <v>2365</v>
      </c>
      <c r="B369" s="104" t="s">
        <v>2366</v>
      </c>
      <c r="C369" s="104" t="s">
        <v>180</v>
      </c>
      <c r="D369" s="104" t="s">
        <v>180</v>
      </c>
      <c r="E369" s="104" t="s">
        <v>180</v>
      </c>
      <c r="F369" s="104" t="s">
        <v>2389</v>
      </c>
      <c r="G369" s="109" t="s">
        <v>2390</v>
      </c>
      <c r="H369" s="104" t="s">
        <v>2367</v>
      </c>
      <c r="I369" s="105" t="s">
        <v>2391</v>
      </c>
      <c r="J369" s="104" t="s">
        <v>2372</v>
      </c>
      <c r="K369" s="104">
        <v>58</v>
      </c>
      <c r="L369"/>
      <c r="M369" s="104">
        <v>50</v>
      </c>
      <c r="N369"/>
      <c r="P369" s="104">
        <v>8</v>
      </c>
      <c r="Q369"/>
      <c r="R369" s="104">
        <v>57</v>
      </c>
      <c r="S369" s="104">
        <v>0</v>
      </c>
      <c r="T369" s="104">
        <v>1</v>
      </c>
      <c r="U369" s="104">
        <v>3</v>
      </c>
      <c r="V369" s="104">
        <v>3</v>
      </c>
      <c r="W369" s="104">
        <v>0</v>
      </c>
      <c r="X369" s="104">
        <v>3</v>
      </c>
      <c r="Y369" s="104">
        <v>0</v>
      </c>
      <c r="Z369" s="104">
        <v>0</v>
      </c>
      <c r="AA369" s="104">
        <v>0</v>
      </c>
      <c r="AB369" s="104">
        <v>0</v>
      </c>
      <c r="AC369" s="104">
        <v>0</v>
      </c>
      <c r="AD369" s="104">
        <v>0</v>
      </c>
      <c r="AE369" s="104">
        <v>0</v>
      </c>
      <c r="AF369" s="104">
        <v>10</v>
      </c>
      <c r="AG369" s="104">
        <v>11</v>
      </c>
      <c r="AH369" s="104">
        <v>7</v>
      </c>
      <c r="AI369" s="104">
        <v>7</v>
      </c>
      <c r="AJ369" s="104">
        <v>12</v>
      </c>
      <c r="AK369" s="104">
        <v>11</v>
      </c>
      <c r="AL369" s="104">
        <v>0</v>
      </c>
      <c r="AM369" s="104">
        <v>0</v>
      </c>
    </row>
    <row r="370" spans="1:39" ht="18">
      <c r="A370" s="104" t="s">
        <v>2365</v>
      </c>
      <c r="B370" s="104" t="s">
        <v>2366</v>
      </c>
      <c r="C370" s="104" t="s">
        <v>180</v>
      </c>
      <c r="D370" s="104" t="s">
        <v>180</v>
      </c>
      <c r="E370" s="104" t="s">
        <v>180</v>
      </c>
      <c r="F370" s="104" t="s">
        <v>575</v>
      </c>
      <c r="G370" s="109" t="s">
        <v>2392</v>
      </c>
      <c r="H370" s="104" t="s">
        <v>2367</v>
      </c>
      <c r="I370" s="105" t="s">
        <v>2393</v>
      </c>
      <c r="J370" s="104" t="s">
        <v>2394</v>
      </c>
      <c r="K370" s="104">
        <v>36</v>
      </c>
      <c r="L370"/>
      <c r="M370" s="104">
        <v>14</v>
      </c>
      <c r="N370"/>
      <c r="P370" s="104">
        <v>22</v>
      </c>
      <c r="Q370"/>
      <c r="R370" s="104">
        <v>36</v>
      </c>
      <c r="S370" s="104">
        <v>0</v>
      </c>
      <c r="T370" s="104">
        <v>0</v>
      </c>
      <c r="U370" s="104">
        <v>4</v>
      </c>
      <c r="V370" s="104">
        <v>4</v>
      </c>
      <c r="W370" s="104">
        <v>0</v>
      </c>
      <c r="X370" s="104">
        <v>3</v>
      </c>
      <c r="Y370" s="104">
        <v>0</v>
      </c>
      <c r="Z370" s="104">
        <v>0</v>
      </c>
      <c r="AA370" s="104">
        <v>0</v>
      </c>
      <c r="AB370" s="104">
        <v>0</v>
      </c>
      <c r="AC370" s="104">
        <v>0</v>
      </c>
      <c r="AD370" s="104">
        <v>2</v>
      </c>
      <c r="AE370" s="104">
        <v>0</v>
      </c>
      <c r="AF370" s="104">
        <v>5</v>
      </c>
      <c r="AG370" s="104">
        <v>5</v>
      </c>
      <c r="AH370" s="104">
        <v>8</v>
      </c>
      <c r="AI370" s="104">
        <v>9</v>
      </c>
      <c r="AJ370" s="104">
        <v>5</v>
      </c>
      <c r="AK370" s="104">
        <v>2</v>
      </c>
      <c r="AL370" s="104">
        <v>0</v>
      </c>
      <c r="AM370" s="104">
        <v>0</v>
      </c>
    </row>
    <row r="371" spans="1:39" ht="18">
      <c r="A371" s="104" t="s">
        <v>2365</v>
      </c>
      <c r="B371" s="104" t="s">
        <v>2366</v>
      </c>
      <c r="C371" s="104" t="s">
        <v>180</v>
      </c>
      <c r="D371" s="104" t="s">
        <v>180</v>
      </c>
      <c r="E371" s="104" t="s">
        <v>180</v>
      </c>
      <c r="F371" s="104" t="s">
        <v>2395</v>
      </c>
      <c r="G371" s="109" t="s">
        <v>2396</v>
      </c>
      <c r="H371" s="104" t="s">
        <v>2367</v>
      </c>
      <c r="I371" s="105" t="s">
        <v>2397</v>
      </c>
      <c r="J371" s="104" t="s">
        <v>2372</v>
      </c>
      <c r="K371" s="104">
        <v>49</v>
      </c>
      <c r="L371"/>
      <c r="M371" s="104">
        <v>38</v>
      </c>
      <c r="N371"/>
      <c r="P371" s="104">
        <v>11</v>
      </c>
      <c r="Q371"/>
      <c r="R371" s="104">
        <v>49</v>
      </c>
      <c r="S371" s="104">
        <v>0</v>
      </c>
      <c r="T371" s="104">
        <v>0</v>
      </c>
      <c r="U371" s="104">
        <v>3</v>
      </c>
      <c r="V371" s="104">
        <v>3</v>
      </c>
      <c r="W371" s="104">
        <v>0</v>
      </c>
      <c r="X371" s="104">
        <v>3</v>
      </c>
      <c r="Y371" s="104">
        <v>0</v>
      </c>
      <c r="Z371" s="104">
        <v>0</v>
      </c>
      <c r="AA371" s="104">
        <v>0</v>
      </c>
      <c r="AB371" s="104">
        <v>0</v>
      </c>
      <c r="AC371" s="104">
        <v>0</v>
      </c>
      <c r="AD371" s="104">
        <v>0</v>
      </c>
      <c r="AE371" s="104">
        <v>0</v>
      </c>
      <c r="AF371" s="104">
        <v>9</v>
      </c>
      <c r="AG371" s="104">
        <v>6</v>
      </c>
      <c r="AH371" s="104">
        <v>9</v>
      </c>
      <c r="AI371" s="104">
        <v>8</v>
      </c>
      <c r="AJ371" s="104">
        <v>9</v>
      </c>
      <c r="AK371" s="104">
        <v>8</v>
      </c>
      <c r="AL371" s="104">
        <v>0</v>
      </c>
      <c r="AM371" s="104">
        <v>0</v>
      </c>
    </row>
    <row r="372" spans="1:39">
      <c r="A372" s="104" t="s">
        <v>2365</v>
      </c>
      <c r="B372" s="104" t="s">
        <v>2366</v>
      </c>
      <c r="C372" s="104" t="s">
        <v>180</v>
      </c>
      <c r="D372" s="104" t="s">
        <v>180</v>
      </c>
      <c r="E372" s="104" t="s">
        <v>180</v>
      </c>
      <c r="F372" s="104" t="s">
        <v>1171</v>
      </c>
      <c r="G372" s="109" t="s">
        <v>2398</v>
      </c>
      <c r="H372" s="104" t="s">
        <v>2367</v>
      </c>
      <c r="I372" s="105" t="s">
        <v>2399</v>
      </c>
      <c r="J372" s="104" t="s">
        <v>2372</v>
      </c>
      <c r="K372" s="104">
        <v>11</v>
      </c>
      <c r="L372"/>
      <c r="M372" s="104">
        <v>5</v>
      </c>
      <c r="N372"/>
      <c r="P372" s="104">
        <v>6</v>
      </c>
      <c r="Q372"/>
      <c r="R372" s="104">
        <v>11</v>
      </c>
      <c r="S372" s="104">
        <v>0</v>
      </c>
      <c r="T372" s="104">
        <v>0</v>
      </c>
      <c r="U372" s="104">
        <v>3</v>
      </c>
      <c r="V372" s="104">
        <v>3</v>
      </c>
      <c r="W372" s="104">
        <v>0</v>
      </c>
      <c r="X372" s="104">
        <v>3</v>
      </c>
      <c r="Y372" s="104">
        <v>0</v>
      </c>
      <c r="Z372" s="104">
        <v>0</v>
      </c>
      <c r="AA372" s="104">
        <v>0</v>
      </c>
      <c r="AB372" s="104">
        <v>0</v>
      </c>
      <c r="AC372" s="104">
        <v>0</v>
      </c>
      <c r="AD372" s="104">
        <v>0</v>
      </c>
      <c r="AE372" s="104">
        <v>0</v>
      </c>
      <c r="AF372" s="104">
        <v>1</v>
      </c>
      <c r="AG372" s="104">
        <v>1</v>
      </c>
      <c r="AH372" s="104">
        <v>4</v>
      </c>
      <c r="AI372" s="104">
        <v>1</v>
      </c>
      <c r="AJ372" s="104">
        <v>2</v>
      </c>
      <c r="AK372" s="104">
        <v>2</v>
      </c>
      <c r="AL372" s="104">
        <v>0</v>
      </c>
      <c r="AM372" s="104">
        <v>0</v>
      </c>
    </row>
    <row r="373" spans="1:39" ht="18">
      <c r="A373" s="104" t="s">
        <v>2365</v>
      </c>
      <c r="B373" s="104" t="s">
        <v>2366</v>
      </c>
      <c r="C373" s="104" t="s">
        <v>180</v>
      </c>
      <c r="D373" s="104" t="s">
        <v>180</v>
      </c>
      <c r="E373" s="104" t="s">
        <v>180</v>
      </c>
      <c r="F373" s="104" t="s">
        <v>1256</v>
      </c>
      <c r="G373" s="109" t="s">
        <v>2400</v>
      </c>
      <c r="H373" s="104" t="s">
        <v>2367</v>
      </c>
      <c r="I373" s="105" t="s">
        <v>2401</v>
      </c>
      <c r="J373" s="104" t="s">
        <v>2372</v>
      </c>
      <c r="K373" s="104">
        <v>8</v>
      </c>
      <c r="L373"/>
      <c r="M373" s="104">
        <v>8</v>
      </c>
      <c r="N373"/>
      <c r="P373" s="104">
        <v>0</v>
      </c>
      <c r="Q373"/>
      <c r="R373" s="104">
        <v>8</v>
      </c>
      <c r="S373" s="104">
        <v>0</v>
      </c>
      <c r="T373" s="104">
        <v>0</v>
      </c>
      <c r="U373" s="104">
        <v>3</v>
      </c>
      <c r="V373" s="104">
        <v>3</v>
      </c>
      <c r="W373" s="104">
        <v>0</v>
      </c>
      <c r="X373" s="104">
        <v>3</v>
      </c>
      <c r="Y373" s="104">
        <v>0</v>
      </c>
      <c r="Z373" s="104">
        <v>0</v>
      </c>
      <c r="AA373" s="104">
        <v>0</v>
      </c>
      <c r="AB373" s="104">
        <v>0</v>
      </c>
      <c r="AC373" s="104">
        <v>0</v>
      </c>
      <c r="AD373" s="104">
        <v>0</v>
      </c>
      <c r="AE373" s="104">
        <v>0</v>
      </c>
      <c r="AF373" s="104">
        <v>0</v>
      </c>
      <c r="AG373" s="104">
        <v>1</v>
      </c>
      <c r="AH373" s="104">
        <v>5</v>
      </c>
      <c r="AI373" s="104">
        <v>1</v>
      </c>
      <c r="AJ373" s="104">
        <v>0</v>
      </c>
      <c r="AK373" s="104">
        <v>1</v>
      </c>
      <c r="AL373" s="104">
        <v>0</v>
      </c>
      <c r="AM373" s="104">
        <v>0</v>
      </c>
    </row>
    <row r="374" spans="1:39" ht="27">
      <c r="A374" s="104" t="s">
        <v>2365</v>
      </c>
      <c r="B374" s="104" t="s">
        <v>2366</v>
      </c>
      <c r="C374" s="104" t="s">
        <v>180</v>
      </c>
      <c r="D374" s="104" t="s">
        <v>180</v>
      </c>
      <c r="E374" s="104" t="s">
        <v>180</v>
      </c>
      <c r="F374" s="104" t="s">
        <v>2395</v>
      </c>
      <c r="G374" s="109" t="s">
        <v>2402</v>
      </c>
      <c r="H374" s="104" t="s">
        <v>2367</v>
      </c>
      <c r="I374" s="105" t="s">
        <v>2403</v>
      </c>
      <c r="J374" s="104" t="s">
        <v>2394</v>
      </c>
      <c r="K374" s="104">
        <v>64</v>
      </c>
      <c r="L374"/>
      <c r="M374" s="104">
        <v>63</v>
      </c>
      <c r="N374"/>
      <c r="P374" s="104">
        <v>1</v>
      </c>
      <c r="Q374"/>
      <c r="R374" s="104">
        <v>64</v>
      </c>
      <c r="S374" s="104">
        <v>0</v>
      </c>
      <c r="T374" s="104">
        <v>0</v>
      </c>
      <c r="U374" s="104">
        <v>4</v>
      </c>
      <c r="V374" s="104">
        <v>4</v>
      </c>
      <c r="W374" s="104">
        <v>0</v>
      </c>
      <c r="X374" s="104">
        <v>4</v>
      </c>
      <c r="Y374" s="104">
        <v>0</v>
      </c>
      <c r="Z374" s="104">
        <v>0</v>
      </c>
      <c r="AA374" s="104">
        <v>0</v>
      </c>
      <c r="AB374" s="104">
        <v>0</v>
      </c>
      <c r="AC374" s="104">
        <v>1</v>
      </c>
      <c r="AD374" s="104">
        <v>6</v>
      </c>
      <c r="AE374" s="104">
        <v>4</v>
      </c>
      <c r="AF374" s="104">
        <v>7</v>
      </c>
      <c r="AG374" s="104">
        <v>11</v>
      </c>
      <c r="AH374" s="104">
        <v>10</v>
      </c>
      <c r="AI374" s="104">
        <v>7</v>
      </c>
      <c r="AJ374" s="104">
        <v>11</v>
      </c>
      <c r="AK374" s="104">
        <v>7</v>
      </c>
      <c r="AL374" s="104">
        <v>0</v>
      </c>
      <c r="AM374" s="104">
        <v>0</v>
      </c>
    </row>
    <row r="375" spans="1:39" ht="18">
      <c r="A375" s="104" t="s">
        <v>2365</v>
      </c>
      <c r="B375" s="104" t="s">
        <v>2366</v>
      </c>
      <c r="C375" s="104" t="s">
        <v>180</v>
      </c>
      <c r="D375" s="104" t="s">
        <v>180</v>
      </c>
      <c r="E375" s="104" t="s">
        <v>180</v>
      </c>
      <c r="F375" s="104" t="s">
        <v>617</v>
      </c>
      <c r="G375" s="109" t="s">
        <v>618</v>
      </c>
      <c r="H375" s="104" t="s">
        <v>2367</v>
      </c>
      <c r="I375" s="105" t="s">
        <v>619</v>
      </c>
      <c r="J375" s="104" t="s">
        <v>2372</v>
      </c>
      <c r="K375" s="104">
        <v>8</v>
      </c>
      <c r="L375"/>
      <c r="M375" s="104">
        <v>8</v>
      </c>
      <c r="N375"/>
      <c r="P375" s="104">
        <v>0</v>
      </c>
      <c r="Q375"/>
      <c r="R375" s="104">
        <v>8</v>
      </c>
      <c r="S375" s="104">
        <v>0</v>
      </c>
      <c r="T375" s="104">
        <v>0</v>
      </c>
      <c r="U375" s="104">
        <v>3</v>
      </c>
      <c r="V375" s="104">
        <v>3</v>
      </c>
      <c r="W375" s="104">
        <v>0</v>
      </c>
      <c r="X375" s="104">
        <v>3</v>
      </c>
      <c r="Y375" s="104">
        <v>0</v>
      </c>
      <c r="Z375" s="104">
        <v>0</v>
      </c>
      <c r="AA375" s="104">
        <v>0</v>
      </c>
      <c r="AB375" s="104">
        <v>0</v>
      </c>
      <c r="AC375" s="104">
        <v>0</v>
      </c>
      <c r="AD375" s="104">
        <v>0</v>
      </c>
      <c r="AE375" s="104">
        <v>0</v>
      </c>
      <c r="AF375" s="104">
        <v>3</v>
      </c>
      <c r="AG375" s="104">
        <v>1</v>
      </c>
      <c r="AH375" s="104">
        <v>0</v>
      </c>
      <c r="AI375" s="104">
        <v>1</v>
      </c>
      <c r="AJ375" s="104">
        <v>0</v>
      </c>
      <c r="AK375" s="104">
        <v>3</v>
      </c>
      <c r="AL375" s="104">
        <v>0</v>
      </c>
      <c r="AM375" s="104">
        <v>0</v>
      </c>
    </row>
    <row r="376" spans="1:39">
      <c r="A376" s="104" t="s">
        <v>2365</v>
      </c>
      <c r="B376" s="104" t="s">
        <v>2366</v>
      </c>
      <c r="C376" s="104" t="s">
        <v>180</v>
      </c>
      <c r="D376" s="104" t="s">
        <v>180</v>
      </c>
      <c r="E376" s="104" t="s">
        <v>180</v>
      </c>
      <c r="F376" s="104" t="s">
        <v>625</v>
      </c>
      <c r="G376" s="109" t="s">
        <v>2404</v>
      </c>
      <c r="H376" s="104" t="s">
        <v>2367</v>
      </c>
      <c r="I376" s="105" t="s">
        <v>2405</v>
      </c>
      <c r="J376" s="104" t="s">
        <v>2372</v>
      </c>
      <c r="K376" s="104">
        <v>19</v>
      </c>
      <c r="L376"/>
      <c r="M376" s="104">
        <v>9</v>
      </c>
      <c r="N376"/>
      <c r="P376" s="104">
        <v>10</v>
      </c>
      <c r="Q376"/>
      <c r="R376" s="104">
        <v>19</v>
      </c>
      <c r="S376" s="104">
        <v>0</v>
      </c>
      <c r="T376" s="104">
        <v>0</v>
      </c>
      <c r="U376" s="104">
        <v>3</v>
      </c>
      <c r="V376" s="104">
        <v>4</v>
      </c>
      <c r="W376" s="104">
        <v>0</v>
      </c>
      <c r="X376" s="104">
        <v>3</v>
      </c>
      <c r="Y376" s="104">
        <v>0</v>
      </c>
      <c r="Z376" s="104">
        <v>0</v>
      </c>
      <c r="AA376" s="104">
        <v>0</v>
      </c>
      <c r="AB376" s="104">
        <v>0</v>
      </c>
      <c r="AC376" s="104">
        <v>0</v>
      </c>
      <c r="AD376" s="104">
        <v>0</v>
      </c>
      <c r="AE376" s="104">
        <v>0</v>
      </c>
      <c r="AF376" s="104">
        <v>3</v>
      </c>
      <c r="AG376" s="104">
        <v>3</v>
      </c>
      <c r="AH376" s="104">
        <v>3</v>
      </c>
      <c r="AI376" s="104">
        <v>2</v>
      </c>
      <c r="AJ376" s="104">
        <v>6</v>
      </c>
      <c r="AK376" s="104">
        <v>2</v>
      </c>
      <c r="AL376" s="104">
        <v>0</v>
      </c>
      <c r="AM376" s="104">
        <v>0</v>
      </c>
    </row>
    <row r="377" spans="1:39">
      <c r="A377" s="104" t="s">
        <v>2365</v>
      </c>
      <c r="B377" s="104" t="s">
        <v>2366</v>
      </c>
      <c r="C377" s="104" t="s">
        <v>180</v>
      </c>
      <c r="D377" s="104" t="s">
        <v>180</v>
      </c>
      <c r="E377" s="104" t="s">
        <v>180</v>
      </c>
      <c r="F377" s="104" t="s">
        <v>575</v>
      </c>
      <c r="G377" s="109" t="s">
        <v>593</v>
      </c>
      <c r="H377" s="104" t="s">
        <v>2367</v>
      </c>
      <c r="I377" s="105" t="s">
        <v>594</v>
      </c>
      <c r="J377" s="104" t="s">
        <v>2372</v>
      </c>
      <c r="K377" s="104">
        <v>86</v>
      </c>
      <c r="L377"/>
      <c r="M377" s="104">
        <v>86</v>
      </c>
      <c r="N377"/>
      <c r="P377" s="104">
        <v>0</v>
      </c>
      <c r="Q377"/>
      <c r="R377" s="104">
        <v>86</v>
      </c>
      <c r="S377" s="104">
        <v>0</v>
      </c>
      <c r="T377" s="104">
        <v>0</v>
      </c>
      <c r="U377" s="104">
        <v>3</v>
      </c>
      <c r="V377" s="104">
        <v>4</v>
      </c>
      <c r="W377" s="104">
        <v>0</v>
      </c>
      <c r="X377" s="104">
        <v>4</v>
      </c>
      <c r="Y377" s="104">
        <v>0</v>
      </c>
      <c r="Z377" s="104">
        <v>0</v>
      </c>
      <c r="AA377" s="104">
        <v>0</v>
      </c>
      <c r="AB377" s="104">
        <v>0</v>
      </c>
      <c r="AC377" s="104">
        <v>0</v>
      </c>
      <c r="AD377" s="104">
        <v>0</v>
      </c>
      <c r="AE377" s="104">
        <v>0</v>
      </c>
      <c r="AF377" s="104">
        <v>5</v>
      </c>
      <c r="AG377" s="104">
        <v>19</v>
      </c>
      <c r="AH377" s="104">
        <v>13</v>
      </c>
      <c r="AI377" s="104">
        <v>12</v>
      </c>
      <c r="AJ377" s="104">
        <v>19</v>
      </c>
      <c r="AK377" s="104">
        <v>18</v>
      </c>
      <c r="AL377" s="104">
        <v>0</v>
      </c>
      <c r="AM377" s="104">
        <v>0</v>
      </c>
    </row>
    <row r="378" spans="1:39" ht="18">
      <c r="A378" s="104" t="s">
        <v>2365</v>
      </c>
      <c r="B378" s="104" t="s">
        <v>2366</v>
      </c>
      <c r="C378" s="104" t="s">
        <v>180</v>
      </c>
      <c r="D378" s="104" t="s">
        <v>180</v>
      </c>
      <c r="E378" s="104" t="s">
        <v>180</v>
      </c>
      <c r="F378" s="104" t="s">
        <v>595</v>
      </c>
      <c r="G378" s="109" t="s">
        <v>596</v>
      </c>
      <c r="H378" s="104" t="s">
        <v>2367</v>
      </c>
      <c r="I378" s="105" t="s">
        <v>597</v>
      </c>
      <c r="J378" s="104" t="s">
        <v>2372</v>
      </c>
      <c r="K378" s="104">
        <v>28</v>
      </c>
      <c r="L378"/>
      <c r="M378" s="104">
        <v>25</v>
      </c>
      <c r="N378"/>
      <c r="P378" s="104">
        <v>3</v>
      </c>
      <c r="Q378"/>
      <c r="R378" s="104">
        <v>28</v>
      </c>
      <c r="S378" s="104">
        <v>0</v>
      </c>
      <c r="T378" s="104">
        <v>0</v>
      </c>
      <c r="U378" s="104">
        <v>3</v>
      </c>
      <c r="V378" s="104">
        <v>3</v>
      </c>
      <c r="W378" s="104">
        <v>0</v>
      </c>
      <c r="X378" s="104">
        <v>3</v>
      </c>
      <c r="Y378" s="104">
        <v>0</v>
      </c>
      <c r="Z378" s="104">
        <v>0</v>
      </c>
      <c r="AA378" s="104">
        <v>0</v>
      </c>
      <c r="AB378" s="104">
        <v>0</v>
      </c>
      <c r="AC378" s="104">
        <v>0</v>
      </c>
      <c r="AD378" s="104">
        <v>0</v>
      </c>
      <c r="AE378" s="104">
        <v>0</v>
      </c>
      <c r="AF378" s="104">
        <v>2</v>
      </c>
      <c r="AG378" s="104">
        <v>3</v>
      </c>
      <c r="AH378" s="104">
        <v>4</v>
      </c>
      <c r="AI378" s="104">
        <v>3</v>
      </c>
      <c r="AJ378" s="104">
        <v>10</v>
      </c>
      <c r="AK378" s="104">
        <v>6</v>
      </c>
      <c r="AL378" s="104">
        <v>0</v>
      </c>
      <c r="AM378" s="104">
        <v>0</v>
      </c>
    </row>
    <row r="379" spans="1:39" ht="18">
      <c r="A379" s="104" t="s">
        <v>2365</v>
      </c>
      <c r="B379" s="104" t="s">
        <v>2366</v>
      </c>
      <c r="C379" s="104" t="s">
        <v>180</v>
      </c>
      <c r="D379" s="104" t="s">
        <v>180</v>
      </c>
      <c r="E379" s="104" t="s">
        <v>180</v>
      </c>
      <c r="F379" s="104" t="s">
        <v>180</v>
      </c>
      <c r="G379" s="109" t="s">
        <v>587</v>
      </c>
      <c r="H379" s="104" t="s">
        <v>2367</v>
      </c>
      <c r="I379" s="105" t="s">
        <v>1911</v>
      </c>
      <c r="J379" s="104" t="s">
        <v>2372</v>
      </c>
      <c r="K379" s="104">
        <v>15</v>
      </c>
      <c r="L379"/>
      <c r="M379" s="104">
        <v>15</v>
      </c>
      <c r="N379"/>
      <c r="P379" s="104">
        <v>0</v>
      </c>
      <c r="Q379"/>
      <c r="R379" s="104">
        <v>15</v>
      </c>
      <c r="S379" s="104">
        <v>0</v>
      </c>
      <c r="T379" s="104">
        <v>0</v>
      </c>
      <c r="U379" s="104">
        <v>3</v>
      </c>
      <c r="V379" s="104">
        <v>3</v>
      </c>
      <c r="W379" s="104">
        <v>0</v>
      </c>
      <c r="X379" s="104">
        <v>3</v>
      </c>
      <c r="Y379" s="104">
        <v>0</v>
      </c>
      <c r="Z379" s="104">
        <v>0</v>
      </c>
      <c r="AA379" s="104">
        <v>0</v>
      </c>
      <c r="AB379" s="104">
        <v>0</v>
      </c>
      <c r="AC379" s="104">
        <v>0</v>
      </c>
      <c r="AD379" s="104">
        <v>0</v>
      </c>
      <c r="AE379" s="104">
        <v>0</v>
      </c>
      <c r="AF379" s="104">
        <v>1</v>
      </c>
      <c r="AG379" s="104">
        <v>2</v>
      </c>
      <c r="AH379" s="104">
        <v>5</v>
      </c>
      <c r="AI379" s="104">
        <v>2</v>
      </c>
      <c r="AJ379" s="104">
        <v>2</v>
      </c>
      <c r="AK379" s="104">
        <v>3</v>
      </c>
      <c r="AL379" s="104">
        <v>0</v>
      </c>
      <c r="AM379" s="104">
        <v>0</v>
      </c>
    </row>
    <row r="380" spans="1:39">
      <c r="A380" s="104" t="s">
        <v>2365</v>
      </c>
      <c r="B380" s="104" t="s">
        <v>2366</v>
      </c>
      <c r="C380" s="104" t="s">
        <v>180</v>
      </c>
      <c r="D380" s="104" t="s">
        <v>180</v>
      </c>
      <c r="E380" s="104" t="s">
        <v>180</v>
      </c>
      <c r="F380" s="104" t="s">
        <v>180</v>
      </c>
      <c r="G380" s="109" t="s">
        <v>591</v>
      </c>
      <c r="H380" s="104" t="s">
        <v>2367</v>
      </c>
      <c r="I380" s="105" t="s">
        <v>592</v>
      </c>
      <c r="J380" s="104" t="s">
        <v>2372</v>
      </c>
      <c r="K380" s="104">
        <v>115</v>
      </c>
      <c r="L380"/>
      <c r="M380" s="104">
        <v>115</v>
      </c>
      <c r="N380"/>
      <c r="P380" s="104">
        <v>0</v>
      </c>
      <c r="Q380"/>
      <c r="R380" s="104">
        <v>115</v>
      </c>
      <c r="S380" s="104">
        <v>0</v>
      </c>
      <c r="T380" s="104">
        <v>0</v>
      </c>
      <c r="U380" s="104">
        <v>3</v>
      </c>
      <c r="V380" s="104">
        <v>6</v>
      </c>
      <c r="W380" s="104">
        <v>0</v>
      </c>
      <c r="X380" s="104">
        <v>6</v>
      </c>
      <c r="Y380" s="104">
        <v>0</v>
      </c>
      <c r="Z380" s="104">
        <v>0</v>
      </c>
      <c r="AA380" s="104">
        <v>0</v>
      </c>
      <c r="AB380" s="104">
        <v>0</v>
      </c>
      <c r="AC380" s="104">
        <v>0</v>
      </c>
      <c r="AD380" s="104">
        <v>0</v>
      </c>
      <c r="AE380" s="104">
        <v>0</v>
      </c>
      <c r="AF380" s="104">
        <v>19</v>
      </c>
      <c r="AG380" s="104">
        <v>14</v>
      </c>
      <c r="AH380" s="104">
        <v>20</v>
      </c>
      <c r="AI380" s="104">
        <v>20</v>
      </c>
      <c r="AJ380" s="104">
        <v>26</v>
      </c>
      <c r="AK380" s="104">
        <v>16</v>
      </c>
      <c r="AL380" s="104">
        <v>0</v>
      </c>
      <c r="AM380" s="104">
        <v>0</v>
      </c>
    </row>
    <row r="381" spans="1:39" ht="18">
      <c r="A381" s="104" t="s">
        <v>2365</v>
      </c>
      <c r="B381" s="104" t="s">
        <v>2366</v>
      </c>
      <c r="C381" s="104" t="s">
        <v>180</v>
      </c>
      <c r="D381" s="104" t="s">
        <v>180</v>
      </c>
      <c r="E381" s="104" t="s">
        <v>180</v>
      </c>
      <c r="F381" s="104" t="s">
        <v>1877</v>
      </c>
      <c r="G381" s="109" t="s">
        <v>586</v>
      </c>
      <c r="H381" s="104" t="s">
        <v>2367</v>
      </c>
      <c r="I381" s="105" t="s">
        <v>1878</v>
      </c>
      <c r="J381" s="104" t="s">
        <v>2372</v>
      </c>
      <c r="K381" s="104">
        <v>30</v>
      </c>
      <c r="L381"/>
      <c r="M381" s="104">
        <v>24</v>
      </c>
      <c r="N381"/>
      <c r="P381" s="104">
        <v>6</v>
      </c>
      <c r="Q381"/>
      <c r="R381" s="104">
        <v>30</v>
      </c>
      <c r="S381" s="104">
        <v>0</v>
      </c>
      <c r="T381" s="104">
        <v>0</v>
      </c>
      <c r="U381" s="104">
        <v>3</v>
      </c>
      <c r="V381" s="104">
        <v>3</v>
      </c>
      <c r="W381" s="104">
        <v>0</v>
      </c>
      <c r="X381" s="104">
        <v>3</v>
      </c>
      <c r="Y381" s="104">
        <v>0</v>
      </c>
      <c r="Z381" s="104">
        <v>0</v>
      </c>
      <c r="AA381" s="104">
        <v>0</v>
      </c>
      <c r="AB381" s="104">
        <v>0</v>
      </c>
      <c r="AC381" s="104">
        <v>0</v>
      </c>
      <c r="AD381" s="104">
        <v>0</v>
      </c>
      <c r="AE381" s="104">
        <v>0</v>
      </c>
      <c r="AF381" s="104">
        <v>6</v>
      </c>
      <c r="AG381" s="104">
        <v>4</v>
      </c>
      <c r="AH381" s="104">
        <v>8</v>
      </c>
      <c r="AI381" s="104">
        <v>4</v>
      </c>
      <c r="AJ381" s="104">
        <v>6</v>
      </c>
      <c r="AK381" s="104">
        <v>2</v>
      </c>
      <c r="AL381" s="104">
        <v>0</v>
      </c>
      <c r="AM381" s="104">
        <v>0</v>
      </c>
    </row>
    <row r="382" spans="1:39" ht="18">
      <c r="A382" s="104" t="s">
        <v>2365</v>
      </c>
      <c r="B382" s="104" t="s">
        <v>2366</v>
      </c>
      <c r="C382" s="104" t="s">
        <v>180</v>
      </c>
      <c r="D382" s="104" t="s">
        <v>180</v>
      </c>
      <c r="E382" s="104" t="s">
        <v>180</v>
      </c>
      <c r="F382" s="104" t="s">
        <v>180</v>
      </c>
      <c r="G382" s="109" t="s">
        <v>589</v>
      </c>
      <c r="H382" s="104" t="s">
        <v>2367</v>
      </c>
      <c r="I382" s="105" t="s">
        <v>590</v>
      </c>
      <c r="J382" s="104" t="s">
        <v>2372</v>
      </c>
      <c r="K382" s="104">
        <v>58</v>
      </c>
      <c r="L382"/>
      <c r="M382" s="104">
        <v>58</v>
      </c>
      <c r="N382"/>
      <c r="P382" s="104">
        <v>0</v>
      </c>
      <c r="Q382"/>
      <c r="R382" s="104">
        <v>58</v>
      </c>
      <c r="S382" s="104">
        <v>0</v>
      </c>
      <c r="T382" s="104">
        <v>0</v>
      </c>
      <c r="U382" s="104">
        <v>3</v>
      </c>
      <c r="V382" s="104">
        <v>4</v>
      </c>
      <c r="W382" s="104">
        <v>0</v>
      </c>
      <c r="X382" s="104">
        <v>4</v>
      </c>
      <c r="Y382" s="104">
        <v>0</v>
      </c>
      <c r="Z382" s="104">
        <v>0</v>
      </c>
      <c r="AA382" s="104">
        <v>0</v>
      </c>
      <c r="AB382" s="104">
        <v>0</v>
      </c>
      <c r="AC382" s="104">
        <v>0</v>
      </c>
      <c r="AD382" s="104">
        <v>0</v>
      </c>
      <c r="AE382" s="104">
        <v>0</v>
      </c>
      <c r="AF382" s="104">
        <v>7</v>
      </c>
      <c r="AG382" s="104">
        <v>8</v>
      </c>
      <c r="AH382" s="104">
        <v>15</v>
      </c>
      <c r="AI382" s="104">
        <v>12</v>
      </c>
      <c r="AJ382" s="104">
        <v>9</v>
      </c>
      <c r="AK382" s="104">
        <v>7</v>
      </c>
      <c r="AL382" s="104">
        <v>0</v>
      </c>
      <c r="AM382" s="104">
        <v>0</v>
      </c>
    </row>
    <row r="383" spans="1:39" ht="18">
      <c r="A383" s="104" t="s">
        <v>2365</v>
      </c>
      <c r="B383" s="104" t="s">
        <v>2366</v>
      </c>
      <c r="C383" s="104" t="s">
        <v>180</v>
      </c>
      <c r="D383" s="104" t="s">
        <v>180</v>
      </c>
      <c r="E383" s="104" t="s">
        <v>180</v>
      </c>
      <c r="F383" s="104" t="s">
        <v>180</v>
      </c>
      <c r="G383" s="109" t="s">
        <v>1250</v>
      </c>
      <c r="H383" s="104" t="s">
        <v>2367</v>
      </c>
      <c r="I383" s="105" t="s">
        <v>538</v>
      </c>
      <c r="J383" s="104" t="s">
        <v>2368</v>
      </c>
      <c r="K383" s="104">
        <v>16</v>
      </c>
      <c r="L383"/>
      <c r="M383" s="104">
        <v>16</v>
      </c>
      <c r="N383"/>
      <c r="P383" s="104">
        <v>0</v>
      </c>
      <c r="Q383"/>
      <c r="R383" s="104">
        <v>16</v>
      </c>
      <c r="S383" s="104">
        <v>0</v>
      </c>
      <c r="T383" s="104">
        <v>0</v>
      </c>
      <c r="U383" s="104">
        <v>3</v>
      </c>
      <c r="V383" s="104">
        <v>3</v>
      </c>
      <c r="W383" s="104">
        <v>0</v>
      </c>
      <c r="X383" s="104">
        <v>3</v>
      </c>
      <c r="Y383" s="104">
        <v>0</v>
      </c>
      <c r="Z383" s="104">
        <v>0</v>
      </c>
      <c r="AA383" s="104">
        <v>0</v>
      </c>
      <c r="AB383" s="104">
        <v>0</v>
      </c>
      <c r="AC383" s="104">
        <v>0</v>
      </c>
      <c r="AD383" s="104">
        <v>0</v>
      </c>
      <c r="AE383" s="104">
        <v>0</v>
      </c>
      <c r="AF383" s="104">
        <v>2</v>
      </c>
      <c r="AG383" s="104">
        <v>6</v>
      </c>
      <c r="AH383" s="104">
        <v>2</v>
      </c>
      <c r="AI383" s="104">
        <v>3</v>
      </c>
      <c r="AJ383" s="104">
        <v>2</v>
      </c>
      <c r="AK383" s="104">
        <v>1</v>
      </c>
      <c r="AL383" s="104">
        <v>0</v>
      </c>
      <c r="AM383" s="104">
        <v>0</v>
      </c>
    </row>
    <row r="384" spans="1:39" ht="18">
      <c r="A384" s="104" t="s">
        <v>2365</v>
      </c>
      <c r="B384" s="104" t="s">
        <v>2366</v>
      </c>
      <c r="C384" s="104" t="s">
        <v>180</v>
      </c>
      <c r="D384" s="104" t="s">
        <v>180</v>
      </c>
      <c r="E384" s="104" t="s">
        <v>180</v>
      </c>
      <c r="F384" s="104" t="s">
        <v>180</v>
      </c>
      <c r="G384" s="109" t="s">
        <v>1261</v>
      </c>
      <c r="H384" s="104" t="s">
        <v>2367</v>
      </c>
      <c r="I384" s="105" t="s">
        <v>1262</v>
      </c>
      <c r="J384" s="104" t="s">
        <v>2368</v>
      </c>
      <c r="K384" s="104">
        <v>10</v>
      </c>
      <c r="L384"/>
      <c r="M384" s="104">
        <v>9</v>
      </c>
      <c r="N384"/>
      <c r="P384" s="104">
        <v>1</v>
      </c>
      <c r="Q384"/>
      <c r="R384" s="104">
        <v>10</v>
      </c>
      <c r="S384" s="104">
        <v>0</v>
      </c>
      <c r="T384" s="104">
        <v>0</v>
      </c>
      <c r="U384" s="104">
        <v>3</v>
      </c>
      <c r="V384" s="104">
        <v>4</v>
      </c>
      <c r="W384" s="104">
        <v>0</v>
      </c>
      <c r="X384" s="104">
        <v>2</v>
      </c>
      <c r="Y384" s="104">
        <v>0</v>
      </c>
      <c r="Z384" s="104">
        <v>0</v>
      </c>
      <c r="AA384" s="104">
        <v>0</v>
      </c>
      <c r="AB384" s="104">
        <v>0</v>
      </c>
      <c r="AC384" s="104">
        <v>0</v>
      </c>
      <c r="AD384" s="104">
        <v>0</v>
      </c>
      <c r="AE384" s="104">
        <v>0</v>
      </c>
      <c r="AF384" s="104">
        <v>0</v>
      </c>
      <c r="AG384" s="104">
        <v>1</v>
      </c>
      <c r="AH384" s="104">
        <v>1</v>
      </c>
      <c r="AI384" s="104">
        <v>1</v>
      </c>
      <c r="AJ384" s="104">
        <v>4</v>
      </c>
      <c r="AK384" s="104">
        <v>3</v>
      </c>
      <c r="AL384" s="104">
        <v>0</v>
      </c>
      <c r="AM384" s="104">
        <v>0</v>
      </c>
    </row>
    <row r="385" spans="1:39" ht="18">
      <c r="A385" s="104" t="s">
        <v>2365</v>
      </c>
      <c r="B385" s="104" t="s">
        <v>2366</v>
      </c>
      <c r="C385" s="104" t="s">
        <v>180</v>
      </c>
      <c r="D385" s="104" t="s">
        <v>180</v>
      </c>
      <c r="E385" s="104" t="s">
        <v>180</v>
      </c>
      <c r="F385" s="104" t="s">
        <v>180</v>
      </c>
      <c r="G385" s="109" t="s">
        <v>1302</v>
      </c>
      <c r="H385" s="104" t="s">
        <v>2367</v>
      </c>
      <c r="I385" s="105" t="s">
        <v>1303</v>
      </c>
      <c r="J385" s="104" t="s">
        <v>2368</v>
      </c>
      <c r="K385" s="104">
        <v>13</v>
      </c>
      <c r="L385"/>
      <c r="M385" s="104">
        <v>13</v>
      </c>
      <c r="N385"/>
      <c r="P385" s="104">
        <v>0</v>
      </c>
      <c r="Q385"/>
      <c r="R385" s="104">
        <v>13</v>
      </c>
      <c r="S385" s="104">
        <v>0</v>
      </c>
      <c r="T385" s="104">
        <v>0</v>
      </c>
      <c r="U385" s="104">
        <v>3</v>
      </c>
      <c r="V385" s="104">
        <v>3</v>
      </c>
      <c r="W385" s="104">
        <v>0</v>
      </c>
      <c r="X385" s="104">
        <v>3</v>
      </c>
      <c r="Y385" s="104">
        <v>0</v>
      </c>
      <c r="Z385" s="104">
        <v>0</v>
      </c>
      <c r="AA385" s="104">
        <v>0</v>
      </c>
      <c r="AB385" s="104">
        <v>0</v>
      </c>
      <c r="AC385" s="104">
        <v>0</v>
      </c>
      <c r="AD385" s="104">
        <v>0</v>
      </c>
      <c r="AE385" s="104">
        <v>0</v>
      </c>
      <c r="AF385" s="104">
        <v>0</v>
      </c>
      <c r="AG385" s="104">
        <v>3</v>
      </c>
      <c r="AH385" s="104">
        <v>6</v>
      </c>
      <c r="AI385" s="104">
        <v>3</v>
      </c>
      <c r="AJ385" s="104">
        <v>0</v>
      </c>
      <c r="AK385" s="104">
        <v>1</v>
      </c>
      <c r="AL385" s="104">
        <v>0</v>
      </c>
      <c r="AM385" s="104">
        <v>0</v>
      </c>
    </row>
    <row r="386" spans="1:39" ht="18">
      <c r="A386" s="104" t="s">
        <v>2365</v>
      </c>
      <c r="B386" s="104" t="s">
        <v>2366</v>
      </c>
      <c r="C386" s="104" t="s">
        <v>180</v>
      </c>
      <c r="D386" s="104" t="s">
        <v>180</v>
      </c>
      <c r="E386" s="104" t="s">
        <v>180</v>
      </c>
      <c r="F386" s="104" t="s">
        <v>180</v>
      </c>
      <c r="G386" s="109" t="s">
        <v>1275</v>
      </c>
      <c r="H386" s="104" t="s">
        <v>2367</v>
      </c>
      <c r="I386" s="105" t="s">
        <v>471</v>
      </c>
      <c r="J386" s="104" t="s">
        <v>2368</v>
      </c>
      <c r="K386" s="104">
        <v>8</v>
      </c>
      <c r="L386"/>
      <c r="M386" s="104">
        <v>7</v>
      </c>
      <c r="N386"/>
      <c r="P386" s="104">
        <v>1</v>
      </c>
      <c r="Q386"/>
      <c r="R386" s="104">
        <v>8</v>
      </c>
      <c r="S386" s="104">
        <v>0</v>
      </c>
      <c r="T386" s="104">
        <v>0</v>
      </c>
      <c r="U386" s="104">
        <v>3</v>
      </c>
      <c r="V386" s="104">
        <v>3</v>
      </c>
      <c r="W386" s="104">
        <v>0</v>
      </c>
      <c r="X386" s="104">
        <v>3</v>
      </c>
      <c r="Y386" s="104">
        <v>0</v>
      </c>
      <c r="Z386" s="104">
        <v>0</v>
      </c>
      <c r="AA386" s="104">
        <v>0</v>
      </c>
      <c r="AB386" s="104">
        <v>0</v>
      </c>
      <c r="AC386" s="104">
        <v>0</v>
      </c>
      <c r="AD386" s="104">
        <v>0</v>
      </c>
      <c r="AE386" s="104">
        <v>0</v>
      </c>
      <c r="AF386" s="104">
        <v>2</v>
      </c>
      <c r="AG386" s="104">
        <v>1</v>
      </c>
      <c r="AH386" s="104">
        <v>2</v>
      </c>
      <c r="AI386" s="104">
        <v>2</v>
      </c>
      <c r="AJ386" s="104">
        <v>0</v>
      </c>
      <c r="AK386" s="104">
        <v>1</v>
      </c>
      <c r="AL386" s="104">
        <v>0</v>
      </c>
      <c r="AM386" s="104">
        <v>0</v>
      </c>
    </row>
    <row r="387" spans="1:39" ht="18">
      <c r="A387" s="104" t="s">
        <v>2365</v>
      </c>
      <c r="B387" s="104" t="s">
        <v>2366</v>
      </c>
      <c r="C387" s="104" t="s">
        <v>180</v>
      </c>
      <c r="D387" s="104" t="s">
        <v>180</v>
      </c>
      <c r="E387" s="104" t="s">
        <v>180</v>
      </c>
      <c r="F387" s="104" t="s">
        <v>180</v>
      </c>
      <c r="G387" s="109" t="s">
        <v>1296</v>
      </c>
      <c r="H387" s="104" t="s">
        <v>2367</v>
      </c>
      <c r="I387" s="105" t="s">
        <v>1297</v>
      </c>
      <c r="J387" s="104" t="s">
        <v>2368</v>
      </c>
      <c r="K387" s="104">
        <v>12</v>
      </c>
      <c r="L387"/>
      <c r="M387" s="104">
        <v>12</v>
      </c>
      <c r="N387"/>
      <c r="P387" s="104">
        <v>0</v>
      </c>
      <c r="Q387"/>
      <c r="R387" s="104">
        <v>12</v>
      </c>
      <c r="S387" s="104">
        <v>0</v>
      </c>
      <c r="T387" s="104">
        <v>0</v>
      </c>
      <c r="U387" s="104">
        <v>3</v>
      </c>
      <c r="V387" s="104">
        <v>3</v>
      </c>
      <c r="W387" s="104">
        <v>0</v>
      </c>
      <c r="X387" s="104">
        <v>3</v>
      </c>
      <c r="Y387" s="104">
        <v>0</v>
      </c>
      <c r="Z387" s="104">
        <v>0</v>
      </c>
      <c r="AA387" s="104">
        <v>0</v>
      </c>
      <c r="AB387" s="104">
        <v>0</v>
      </c>
      <c r="AC387" s="104">
        <v>0</v>
      </c>
      <c r="AD387" s="104">
        <v>0</v>
      </c>
      <c r="AE387" s="104">
        <v>0</v>
      </c>
      <c r="AF387" s="104">
        <v>1</v>
      </c>
      <c r="AG387" s="104">
        <v>2</v>
      </c>
      <c r="AH387" s="104">
        <v>0</v>
      </c>
      <c r="AI387" s="104">
        <v>4</v>
      </c>
      <c r="AJ387" s="104">
        <v>3</v>
      </c>
      <c r="AK387" s="104">
        <v>2</v>
      </c>
      <c r="AL387" s="104">
        <v>0</v>
      </c>
      <c r="AM387" s="104">
        <v>0</v>
      </c>
    </row>
    <row r="388" spans="1:39" ht="18">
      <c r="A388" s="104" t="s">
        <v>2365</v>
      </c>
      <c r="B388" s="104" t="s">
        <v>2366</v>
      </c>
      <c r="C388" s="104" t="s">
        <v>180</v>
      </c>
      <c r="D388" s="104" t="s">
        <v>180</v>
      </c>
      <c r="E388" s="104" t="s">
        <v>180</v>
      </c>
      <c r="F388" s="104" t="s">
        <v>180</v>
      </c>
      <c r="G388" s="109" t="s">
        <v>1198</v>
      </c>
      <c r="H388" s="104" t="s">
        <v>2367</v>
      </c>
      <c r="I388" s="105" t="s">
        <v>1051</v>
      </c>
      <c r="J388" s="104" t="s">
        <v>2368</v>
      </c>
      <c r="K388" s="104">
        <v>12</v>
      </c>
      <c r="L388"/>
      <c r="M388" s="104">
        <v>12</v>
      </c>
      <c r="N388"/>
      <c r="P388" s="104">
        <v>0</v>
      </c>
      <c r="Q388"/>
      <c r="R388" s="104">
        <v>12</v>
      </c>
      <c r="S388" s="104">
        <v>0</v>
      </c>
      <c r="T388" s="104">
        <v>0</v>
      </c>
      <c r="U388" s="104">
        <v>3</v>
      </c>
      <c r="V388" s="104">
        <v>3</v>
      </c>
      <c r="W388" s="104">
        <v>0</v>
      </c>
      <c r="X388" s="104">
        <v>3</v>
      </c>
      <c r="Y388" s="104">
        <v>0</v>
      </c>
      <c r="Z388" s="104">
        <v>0</v>
      </c>
      <c r="AA388" s="104">
        <v>0</v>
      </c>
      <c r="AB388" s="104">
        <v>0</v>
      </c>
      <c r="AC388" s="104">
        <v>0</v>
      </c>
      <c r="AD388" s="104">
        <v>0</v>
      </c>
      <c r="AE388" s="104">
        <v>0</v>
      </c>
      <c r="AF388" s="104">
        <v>3</v>
      </c>
      <c r="AG388" s="104">
        <v>0</v>
      </c>
      <c r="AH388" s="104">
        <v>3</v>
      </c>
      <c r="AI388" s="104">
        <v>2</v>
      </c>
      <c r="AJ388" s="104">
        <v>3</v>
      </c>
      <c r="AK388" s="104">
        <v>1</v>
      </c>
      <c r="AL388" s="104">
        <v>0</v>
      </c>
      <c r="AM388" s="104">
        <v>0</v>
      </c>
    </row>
    <row r="389" spans="1:39" ht="18">
      <c r="A389" s="104" t="s">
        <v>2365</v>
      </c>
      <c r="B389" s="104" t="s">
        <v>2366</v>
      </c>
      <c r="C389" s="104" t="s">
        <v>180</v>
      </c>
      <c r="D389" s="104" t="s">
        <v>180</v>
      </c>
      <c r="E389" s="104" t="s">
        <v>180</v>
      </c>
      <c r="F389" s="104" t="s">
        <v>180</v>
      </c>
      <c r="G389" s="109" t="s">
        <v>1178</v>
      </c>
      <c r="H389" s="104" t="s">
        <v>2367</v>
      </c>
      <c r="I389" s="105" t="s">
        <v>1179</v>
      </c>
      <c r="J389" s="104" t="s">
        <v>2368</v>
      </c>
      <c r="K389" s="104">
        <v>8</v>
      </c>
      <c r="L389"/>
      <c r="M389" s="104">
        <v>8</v>
      </c>
      <c r="N389"/>
      <c r="P389" s="104">
        <v>0</v>
      </c>
      <c r="Q389"/>
      <c r="R389" s="104">
        <v>8</v>
      </c>
      <c r="S389" s="104">
        <v>0</v>
      </c>
      <c r="T389" s="104">
        <v>0</v>
      </c>
      <c r="U389" s="104">
        <v>3</v>
      </c>
      <c r="V389" s="104">
        <v>3</v>
      </c>
      <c r="W389" s="104">
        <v>0</v>
      </c>
      <c r="X389" s="104">
        <v>2</v>
      </c>
      <c r="Y389" s="104">
        <v>0</v>
      </c>
      <c r="Z389" s="104">
        <v>0</v>
      </c>
      <c r="AA389" s="104">
        <v>0</v>
      </c>
      <c r="AB389" s="104">
        <v>0</v>
      </c>
      <c r="AC389" s="104">
        <v>0</v>
      </c>
      <c r="AD389" s="104">
        <v>0</v>
      </c>
      <c r="AE389" s="104">
        <v>0</v>
      </c>
      <c r="AF389" s="104">
        <v>3</v>
      </c>
      <c r="AG389" s="104">
        <v>2</v>
      </c>
      <c r="AH389" s="104">
        <v>1</v>
      </c>
      <c r="AI389" s="104">
        <v>2</v>
      </c>
      <c r="AJ389" s="104">
        <v>0</v>
      </c>
      <c r="AK389" s="104">
        <v>0</v>
      </c>
      <c r="AL389" s="104">
        <v>0</v>
      </c>
      <c r="AM389" s="104">
        <v>0</v>
      </c>
    </row>
    <row r="390" spans="1:39" ht="18">
      <c r="A390" s="104" t="s">
        <v>2365</v>
      </c>
      <c r="B390" s="104" t="s">
        <v>2366</v>
      </c>
      <c r="C390" s="104" t="s">
        <v>180</v>
      </c>
      <c r="D390" s="104" t="s">
        <v>180</v>
      </c>
      <c r="E390" s="104" t="s">
        <v>180</v>
      </c>
      <c r="F390" s="104" t="s">
        <v>180</v>
      </c>
      <c r="G390" s="109" t="s">
        <v>1180</v>
      </c>
      <c r="H390" s="104" t="s">
        <v>2367</v>
      </c>
      <c r="I390" s="105" t="s">
        <v>1181</v>
      </c>
      <c r="J390" s="104" t="s">
        <v>2368</v>
      </c>
      <c r="K390" s="104">
        <v>10</v>
      </c>
      <c r="L390"/>
      <c r="M390" s="104">
        <v>10</v>
      </c>
      <c r="N390"/>
      <c r="P390" s="104">
        <v>0</v>
      </c>
      <c r="Q390"/>
      <c r="R390" s="104">
        <v>10</v>
      </c>
      <c r="S390" s="104">
        <v>0</v>
      </c>
      <c r="T390" s="104">
        <v>0</v>
      </c>
      <c r="U390" s="104">
        <v>3</v>
      </c>
      <c r="V390" s="104">
        <v>3</v>
      </c>
      <c r="W390" s="104">
        <v>0</v>
      </c>
      <c r="X390" s="104">
        <v>2</v>
      </c>
      <c r="Y390" s="104">
        <v>0</v>
      </c>
      <c r="Z390" s="104">
        <v>0</v>
      </c>
      <c r="AA390" s="104">
        <v>0</v>
      </c>
      <c r="AB390" s="104">
        <v>0</v>
      </c>
      <c r="AC390" s="104">
        <v>0</v>
      </c>
      <c r="AD390" s="104">
        <v>0</v>
      </c>
      <c r="AE390" s="104">
        <v>0</v>
      </c>
      <c r="AF390" s="104">
        <v>5</v>
      </c>
      <c r="AG390" s="104">
        <v>0</v>
      </c>
      <c r="AH390" s="104">
        <v>2</v>
      </c>
      <c r="AI390" s="104">
        <v>1</v>
      </c>
      <c r="AJ390" s="104">
        <v>1</v>
      </c>
      <c r="AK390" s="104">
        <v>1</v>
      </c>
      <c r="AL390" s="104">
        <v>0</v>
      </c>
      <c r="AM390" s="104">
        <v>0</v>
      </c>
    </row>
    <row r="391" spans="1:39" ht="18">
      <c r="A391" s="104" t="s">
        <v>2365</v>
      </c>
      <c r="B391" s="104" t="s">
        <v>2366</v>
      </c>
      <c r="C391" s="104" t="s">
        <v>180</v>
      </c>
      <c r="D391" s="104" t="s">
        <v>180</v>
      </c>
      <c r="E391" s="104" t="s">
        <v>180</v>
      </c>
      <c r="F391" s="104" t="s">
        <v>180</v>
      </c>
      <c r="G391" s="109" t="s">
        <v>1140</v>
      </c>
      <c r="H391" s="104" t="s">
        <v>2367</v>
      </c>
      <c r="I391" s="105" t="s">
        <v>1141</v>
      </c>
      <c r="J391" s="104" t="s">
        <v>2368</v>
      </c>
      <c r="K391" s="104">
        <v>12</v>
      </c>
      <c r="L391"/>
      <c r="M391" s="104">
        <v>12</v>
      </c>
      <c r="N391"/>
      <c r="P391" s="104">
        <v>0</v>
      </c>
      <c r="Q391"/>
      <c r="R391" s="104">
        <v>12</v>
      </c>
      <c r="S391" s="104">
        <v>0</v>
      </c>
      <c r="T391" s="104">
        <v>0</v>
      </c>
      <c r="U391" s="104">
        <v>3</v>
      </c>
      <c r="V391" s="104">
        <v>3</v>
      </c>
      <c r="W391" s="104">
        <v>0</v>
      </c>
      <c r="X391" s="104">
        <v>2</v>
      </c>
      <c r="Y391" s="104">
        <v>0</v>
      </c>
      <c r="Z391" s="104">
        <v>0</v>
      </c>
      <c r="AA391" s="104">
        <v>0</v>
      </c>
      <c r="AB391" s="104">
        <v>0</v>
      </c>
      <c r="AC391" s="104">
        <v>0</v>
      </c>
      <c r="AD391" s="104">
        <v>0</v>
      </c>
      <c r="AE391" s="104">
        <v>0</v>
      </c>
      <c r="AF391" s="104">
        <v>0</v>
      </c>
      <c r="AG391" s="104">
        <v>1</v>
      </c>
      <c r="AH391" s="104">
        <v>2</v>
      </c>
      <c r="AI391" s="104">
        <v>0</v>
      </c>
      <c r="AJ391" s="104">
        <v>6</v>
      </c>
      <c r="AK391" s="104">
        <v>3</v>
      </c>
      <c r="AL391" s="104">
        <v>0</v>
      </c>
      <c r="AM391" s="104">
        <v>0</v>
      </c>
    </row>
    <row r="392" spans="1:39" ht="18">
      <c r="A392" s="104" t="s">
        <v>2365</v>
      </c>
      <c r="B392" s="104" t="s">
        <v>2366</v>
      </c>
      <c r="C392" s="104" t="s">
        <v>180</v>
      </c>
      <c r="D392" s="104" t="s">
        <v>180</v>
      </c>
      <c r="E392" s="104" t="s">
        <v>180</v>
      </c>
      <c r="F392" s="104" t="s">
        <v>1270</v>
      </c>
      <c r="G392" s="109" t="s">
        <v>1271</v>
      </c>
      <c r="H392" s="104" t="s">
        <v>2367</v>
      </c>
      <c r="I392" s="105" t="s">
        <v>1272</v>
      </c>
      <c r="J392" s="104" t="s">
        <v>2368</v>
      </c>
      <c r="K392" s="104">
        <v>5</v>
      </c>
      <c r="L392"/>
      <c r="M392" s="104">
        <v>5</v>
      </c>
      <c r="N392"/>
      <c r="P392" s="104">
        <v>0</v>
      </c>
      <c r="Q392"/>
      <c r="R392" s="104">
        <v>5</v>
      </c>
      <c r="S392" s="104">
        <v>0</v>
      </c>
      <c r="T392" s="104">
        <v>0</v>
      </c>
      <c r="U392" s="104">
        <v>3</v>
      </c>
      <c r="V392" s="104">
        <v>3</v>
      </c>
      <c r="W392" s="104">
        <v>0</v>
      </c>
      <c r="X392" s="104">
        <v>3</v>
      </c>
      <c r="Y392" s="104">
        <v>0</v>
      </c>
      <c r="Z392" s="104">
        <v>0</v>
      </c>
      <c r="AA392" s="104">
        <v>0</v>
      </c>
      <c r="AB392" s="104">
        <v>0</v>
      </c>
      <c r="AC392" s="104">
        <v>0</v>
      </c>
      <c r="AD392" s="104">
        <v>0</v>
      </c>
      <c r="AE392" s="104">
        <v>0</v>
      </c>
      <c r="AF392" s="104">
        <v>2</v>
      </c>
      <c r="AG392" s="104">
        <v>1</v>
      </c>
      <c r="AH392" s="104">
        <v>1</v>
      </c>
      <c r="AI392" s="104">
        <v>0</v>
      </c>
      <c r="AJ392" s="104">
        <v>1</v>
      </c>
      <c r="AK392" s="104">
        <v>0</v>
      </c>
      <c r="AL392" s="104">
        <v>0</v>
      </c>
      <c r="AM392" s="104">
        <v>0</v>
      </c>
    </row>
    <row r="393" spans="1:39" ht="18">
      <c r="A393" s="104" t="s">
        <v>2365</v>
      </c>
      <c r="B393" s="104" t="s">
        <v>2366</v>
      </c>
      <c r="C393" s="104" t="s">
        <v>180</v>
      </c>
      <c r="D393" s="104" t="s">
        <v>180</v>
      </c>
      <c r="E393" s="104" t="s">
        <v>180</v>
      </c>
      <c r="F393" s="104" t="s">
        <v>1232</v>
      </c>
      <c r="G393" s="109" t="s">
        <v>1233</v>
      </c>
      <c r="H393" s="104" t="s">
        <v>2367</v>
      </c>
      <c r="I393" s="105" t="s">
        <v>1232</v>
      </c>
      <c r="J393" s="104" t="s">
        <v>2368</v>
      </c>
      <c r="K393" s="104">
        <v>7</v>
      </c>
      <c r="L393"/>
      <c r="M393" s="104">
        <v>7</v>
      </c>
      <c r="N393"/>
      <c r="P393" s="104">
        <v>0</v>
      </c>
      <c r="Q393"/>
      <c r="R393" s="104">
        <v>7</v>
      </c>
      <c r="S393" s="104">
        <v>0</v>
      </c>
      <c r="T393" s="104">
        <v>0</v>
      </c>
      <c r="U393" s="104">
        <v>3</v>
      </c>
      <c r="V393" s="104">
        <v>3</v>
      </c>
      <c r="W393" s="104">
        <v>0</v>
      </c>
      <c r="X393" s="104">
        <v>3</v>
      </c>
      <c r="Y393" s="104">
        <v>0</v>
      </c>
      <c r="Z393" s="104">
        <v>0</v>
      </c>
      <c r="AA393" s="104">
        <v>0</v>
      </c>
      <c r="AB393" s="104">
        <v>0</v>
      </c>
      <c r="AC393" s="104">
        <v>0</v>
      </c>
      <c r="AD393" s="104">
        <v>0</v>
      </c>
      <c r="AE393" s="104">
        <v>0</v>
      </c>
      <c r="AF393" s="104">
        <v>1</v>
      </c>
      <c r="AG393" s="104">
        <v>1</v>
      </c>
      <c r="AH393" s="104">
        <v>2</v>
      </c>
      <c r="AI393" s="104">
        <v>1</v>
      </c>
      <c r="AJ393" s="104">
        <v>1</v>
      </c>
      <c r="AK393" s="104">
        <v>1</v>
      </c>
      <c r="AL393" s="104">
        <v>0</v>
      </c>
      <c r="AM393" s="104">
        <v>0</v>
      </c>
    </row>
    <row r="394" spans="1:39" ht="18">
      <c r="A394" s="104" t="s">
        <v>2365</v>
      </c>
      <c r="B394" s="104" t="s">
        <v>2366</v>
      </c>
      <c r="C394" s="104" t="s">
        <v>180</v>
      </c>
      <c r="D394" s="104" t="s">
        <v>180</v>
      </c>
      <c r="E394" s="104" t="s">
        <v>180</v>
      </c>
      <c r="F394" s="104" t="s">
        <v>180</v>
      </c>
      <c r="G394" s="109" t="s">
        <v>1170</v>
      </c>
      <c r="H394" s="104" t="s">
        <v>2367</v>
      </c>
      <c r="I394" s="105" t="s">
        <v>1171</v>
      </c>
      <c r="J394" s="104" t="s">
        <v>2368</v>
      </c>
      <c r="K394" s="104">
        <v>16</v>
      </c>
      <c r="L394"/>
      <c r="M394" s="104">
        <v>16</v>
      </c>
      <c r="N394"/>
      <c r="P394" s="104">
        <v>0</v>
      </c>
      <c r="Q394"/>
      <c r="R394" s="104">
        <v>16</v>
      </c>
      <c r="S394" s="104">
        <v>0</v>
      </c>
      <c r="T394" s="104">
        <v>0</v>
      </c>
      <c r="U394" s="104">
        <v>3</v>
      </c>
      <c r="V394" s="104">
        <v>3</v>
      </c>
      <c r="W394" s="104">
        <v>0</v>
      </c>
      <c r="X394" s="104">
        <v>3</v>
      </c>
      <c r="Y394" s="104">
        <v>0</v>
      </c>
      <c r="Z394" s="104">
        <v>0</v>
      </c>
      <c r="AA394" s="104">
        <v>0</v>
      </c>
      <c r="AB394" s="104">
        <v>0</v>
      </c>
      <c r="AC394" s="104">
        <v>0</v>
      </c>
      <c r="AD394" s="104">
        <v>0</v>
      </c>
      <c r="AE394" s="104">
        <v>0</v>
      </c>
      <c r="AF394" s="104">
        <v>2</v>
      </c>
      <c r="AG394" s="104">
        <v>4</v>
      </c>
      <c r="AH394" s="104">
        <v>3</v>
      </c>
      <c r="AI394" s="104">
        <v>2</v>
      </c>
      <c r="AJ394" s="104">
        <v>1</v>
      </c>
      <c r="AK394" s="104">
        <v>4</v>
      </c>
      <c r="AL394" s="104">
        <v>0</v>
      </c>
      <c r="AM394" s="104">
        <v>0</v>
      </c>
    </row>
    <row r="395" spans="1:39" ht="18">
      <c r="A395" s="104" t="s">
        <v>2365</v>
      </c>
      <c r="B395" s="104" t="s">
        <v>2366</v>
      </c>
      <c r="C395" s="104" t="s">
        <v>180</v>
      </c>
      <c r="D395" s="104" t="s">
        <v>180</v>
      </c>
      <c r="E395" s="104" t="s">
        <v>180</v>
      </c>
      <c r="F395" s="104" t="s">
        <v>1969</v>
      </c>
      <c r="G395" s="109" t="s">
        <v>1257</v>
      </c>
      <c r="H395" s="104" t="s">
        <v>2367</v>
      </c>
      <c r="I395" s="105" t="s">
        <v>1258</v>
      </c>
      <c r="J395" s="104" t="s">
        <v>2368</v>
      </c>
      <c r="K395" s="104">
        <v>5</v>
      </c>
      <c r="L395"/>
      <c r="M395" s="104">
        <v>5</v>
      </c>
      <c r="N395"/>
      <c r="P395" s="104">
        <v>0</v>
      </c>
      <c r="Q395"/>
      <c r="R395" s="104">
        <v>5</v>
      </c>
      <c r="S395" s="104">
        <v>0</v>
      </c>
      <c r="T395" s="104">
        <v>0</v>
      </c>
      <c r="U395" s="104">
        <v>3</v>
      </c>
      <c r="V395" s="104">
        <v>3</v>
      </c>
      <c r="W395" s="104">
        <v>0</v>
      </c>
      <c r="X395" s="104">
        <v>3</v>
      </c>
      <c r="Y395" s="104">
        <v>0</v>
      </c>
      <c r="Z395" s="104">
        <v>0</v>
      </c>
      <c r="AA395" s="104">
        <v>0</v>
      </c>
      <c r="AB395" s="104">
        <v>0</v>
      </c>
      <c r="AC395" s="104">
        <v>0</v>
      </c>
      <c r="AD395" s="104">
        <v>0</v>
      </c>
      <c r="AE395" s="104">
        <v>0</v>
      </c>
      <c r="AF395" s="104">
        <v>2</v>
      </c>
      <c r="AG395" s="104">
        <v>1</v>
      </c>
      <c r="AH395" s="104">
        <v>1</v>
      </c>
      <c r="AI395" s="104">
        <v>0</v>
      </c>
      <c r="AJ395" s="104">
        <v>1</v>
      </c>
      <c r="AK395" s="104">
        <v>0</v>
      </c>
      <c r="AL395" s="104">
        <v>0</v>
      </c>
      <c r="AM395" s="104">
        <v>0</v>
      </c>
    </row>
    <row r="396" spans="1:39" ht="18">
      <c r="A396" s="104" t="s">
        <v>2365</v>
      </c>
      <c r="B396" s="104" t="s">
        <v>2366</v>
      </c>
      <c r="C396" s="104" t="s">
        <v>180</v>
      </c>
      <c r="D396" s="104" t="s">
        <v>180</v>
      </c>
      <c r="E396" s="104" t="s">
        <v>180</v>
      </c>
      <c r="F396" s="104" t="s">
        <v>180</v>
      </c>
      <c r="G396" s="109" t="s">
        <v>1281</v>
      </c>
      <c r="H396" s="104" t="s">
        <v>2367</v>
      </c>
      <c r="I396" s="105" t="s">
        <v>1282</v>
      </c>
      <c r="J396" s="104" t="s">
        <v>2368</v>
      </c>
      <c r="K396" s="104">
        <v>12</v>
      </c>
      <c r="L396"/>
      <c r="M396" s="104">
        <v>12</v>
      </c>
      <c r="N396"/>
      <c r="P396" s="104">
        <v>0</v>
      </c>
      <c r="Q396"/>
      <c r="R396" s="104">
        <v>12</v>
      </c>
      <c r="S396" s="104">
        <v>0</v>
      </c>
      <c r="T396" s="104">
        <v>0</v>
      </c>
      <c r="U396" s="104">
        <v>3</v>
      </c>
      <c r="V396" s="104">
        <v>3</v>
      </c>
      <c r="W396" s="104">
        <v>0</v>
      </c>
      <c r="X396" s="104">
        <v>3</v>
      </c>
      <c r="Y396" s="104">
        <v>0</v>
      </c>
      <c r="Z396" s="104">
        <v>0</v>
      </c>
      <c r="AA396" s="104">
        <v>0</v>
      </c>
      <c r="AB396" s="104">
        <v>0</v>
      </c>
      <c r="AC396" s="104">
        <v>0</v>
      </c>
      <c r="AD396" s="104">
        <v>0</v>
      </c>
      <c r="AE396" s="104">
        <v>0</v>
      </c>
      <c r="AF396" s="104">
        <v>1</v>
      </c>
      <c r="AG396" s="104">
        <v>2</v>
      </c>
      <c r="AH396" s="104">
        <v>3</v>
      </c>
      <c r="AI396" s="104">
        <v>1</v>
      </c>
      <c r="AJ396" s="104">
        <v>4</v>
      </c>
      <c r="AK396" s="104">
        <v>1</v>
      </c>
      <c r="AL396" s="104">
        <v>0</v>
      </c>
      <c r="AM396" s="104">
        <v>0</v>
      </c>
    </row>
    <row r="397" spans="1:39" ht="18">
      <c r="A397" s="104" t="s">
        <v>2365</v>
      </c>
      <c r="B397" s="104" t="s">
        <v>2366</v>
      </c>
      <c r="C397" s="104" t="s">
        <v>180</v>
      </c>
      <c r="D397" s="104" t="s">
        <v>180</v>
      </c>
      <c r="E397" s="104" t="s">
        <v>180</v>
      </c>
      <c r="F397" s="104" t="s">
        <v>180</v>
      </c>
      <c r="G397" s="109" t="s">
        <v>1214</v>
      </c>
      <c r="H397" s="104" t="s">
        <v>2367</v>
      </c>
      <c r="I397" s="105" t="s">
        <v>1215</v>
      </c>
      <c r="J397" s="104" t="s">
        <v>2368</v>
      </c>
      <c r="K397" s="104">
        <v>10</v>
      </c>
      <c r="L397"/>
      <c r="M397" s="104">
        <v>10</v>
      </c>
      <c r="N397"/>
      <c r="P397" s="104">
        <v>0</v>
      </c>
      <c r="Q397"/>
      <c r="R397" s="104">
        <v>10</v>
      </c>
      <c r="S397" s="104">
        <v>0</v>
      </c>
      <c r="T397" s="104">
        <v>0</v>
      </c>
      <c r="U397" s="104">
        <v>3</v>
      </c>
      <c r="V397" s="104">
        <v>3</v>
      </c>
      <c r="W397" s="104">
        <v>0</v>
      </c>
      <c r="X397" s="104">
        <v>3</v>
      </c>
      <c r="Y397" s="104">
        <v>0</v>
      </c>
      <c r="Z397" s="104">
        <v>0</v>
      </c>
      <c r="AA397" s="104">
        <v>0</v>
      </c>
      <c r="AB397" s="104">
        <v>0</v>
      </c>
      <c r="AC397" s="104">
        <v>0</v>
      </c>
      <c r="AD397" s="104">
        <v>0</v>
      </c>
      <c r="AE397" s="104">
        <v>0</v>
      </c>
      <c r="AF397" s="104">
        <v>0</v>
      </c>
      <c r="AG397" s="104">
        <v>2</v>
      </c>
      <c r="AH397" s="104">
        <v>1</v>
      </c>
      <c r="AI397" s="104">
        <v>3</v>
      </c>
      <c r="AJ397" s="104">
        <v>0</v>
      </c>
      <c r="AK397" s="104">
        <v>4</v>
      </c>
      <c r="AL397" s="104">
        <v>0</v>
      </c>
      <c r="AM397" s="104">
        <v>0</v>
      </c>
    </row>
    <row r="398" spans="1:39" ht="18">
      <c r="A398" s="104" t="s">
        <v>2365</v>
      </c>
      <c r="B398" s="104" t="s">
        <v>2366</v>
      </c>
      <c r="C398" s="104" t="s">
        <v>180</v>
      </c>
      <c r="D398" s="104" t="s">
        <v>180</v>
      </c>
      <c r="E398" s="104" t="s">
        <v>180</v>
      </c>
      <c r="F398" s="104" t="s">
        <v>180</v>
      </c>
      <c r="G398" s="109" t="s">
        <v>1255</v>
      </c>
      <c r="H398" s="104" t="s">
        <v>2367</v>
      </c>
      <c r="I398" s="105" t="s">
        <v>1256</v>
      </c>
      <c r="J398" s="104" t="s">
        <v>2368</v>
      </c>
      <c r="K398" s="104">
        <v>10</v>
      </c>
      <c r="L398"/>
      <c r="M398" s="104">
        <v>10</v>
      </c>
      <c r="N398"/>
      <c r="P398" s="104">
        <v>0</v>
      </c>
      <c r="Q398"/>
      <c r="R398" s="104">
        <v>10</v>
      </c>
      <c r="S398" s="104">
        <v>0</v>
      </c>
      <c r="T398" s="104">
        <v>0</v>
      </c>
      <c r="U398" s="104">
        <v>3</v>
      </c>
      <c r="V398" s="104">
        <v>3</v>
      </c>
      <c r="W398" s="104">
        <v>0</v>
      </c>
      <c r="X398" s="104">
        <v>3</v>
      </c>
      <c r="Y398" s="104">
        <v>0</v>
      </c>
      <c r="Z398" s="104">
        <v>0</v>
      </c>
      <c r="AA398" s="104">
        <v>0</v>
      </c>
      <c r="AB398" s="104">
        <v>0</v>
      </c>
      <c r="AC398" s="104">
        <v>0</v>
      </c>
      <c r="AD398" s="104">
        <v>0</v>
      </c>
      <c r="AE398" s="104">
        <v>0</v>
      </c>
      <c r="AF398" s="104">
        <v>4</v>
      </c>
      <c r="AG398" s="104">
        <v>0</v>
      </c>
      <c r="AH398" s="104">
        <v>2</v>
      </c>
      <c r="AI398" s="104">
        <v>1</v>
      </c>
      <c r="AJ398" s="104">
        <v>3</v>
      </c>
      <c r="AK398" s="104">
        <v>0</v>
      </c>
      <c r="AL398" s="104">
        <v>0</v>
      </c>
      <c r="AM398" s="104">
        <v>0</v>
      </c>
    </row>
    <row r="399" spans="1:39" ht="18">
      <c r="A399" s="104" t="s">
        <v>2365</v>
      </c>
      <c r="B399" s="104" t="s">
        <v>2366</v>
      </c>
      <c r="C399" s="104" t="s">
        <v>180</v>
      </c>
      <c r="D399" s="104" t="s">
        <v>180</v>
      </c>
      <c r="E399" s="104" t="s">
        <v>180</v>
      </c>
      <c r="F399" s="104" t="s">
        <v>309</v>
      </c>
      <c r="G399" s="109" t="s">
        <v>1193</v>
      </c>
      <c r="H399" s="104" t="s">
        <v>2367</v>
      </c>
      <c r="I399" s="105" t="s">
        <v>543</v>
      </c>
      <c r="J399" s="104" t="s">
        <v>2368</v>
      </c>
      <c r="K399" s="104">
        <v>10</v>
      </c>
      <c r="L399"/>
      <c r="M399" s="104">
        <v>10</v>
      </c>
      <c r="N399"/>
      <c r="P399" s="104">
        <v>0</v>
      </c>
      <c r="Q399"/>
      <c r="R399" s="104">
        <v>10</v>
      </c>
      <c r="S399" s="104">
        <v>0</v>
      </c>
      <c r="T399" s="104">
        <v>0</v>
      </c>
      <c r="U399" s="104">
        <v>2</v>
      </c>
      <c r="V399" s="104">
        <v>2</v>
      </c>
      <c r="W399" s="104">
        <v>0</v>
      </c>
      <c r="X399" s="104">
        <v>2</v>
      </c>
      <c r="Y399" s="104">
        <v>0</v>
      </c>
      <c r="Z399" s="104">
        <v>0</v>
      </c>
      <c r="AA399" s="104">
        <v>0</v>
      </c>
      <c r="AB399" s="104">
        <v>0</v>
      </c>
      <c r="AC399" s="104">
        <v>0</v>
      </c>
      <c r="AD399" s="104">
        <v>0</v>
      </c>
      <c r="AE399" s="104">
        <v>0</v>
      </c>
      <c r="AF399" s="104">
        <v>0</v>
      </c>
      <c r="AG399" s="104">
        <v>0</v>
      </c>
      <c r="AH399" s="104">
        <v>5</v>
      </c>
      <c r="AI399" s="104">
        <v>2</v>
      </c>
      <c r="AJ399" s="104">
        <v>3</v>
      </c>
      <c r="AK399" s="104">
        <v>0</v>
      </c>
      <c r="AL399" s="104">
        <v>0</v>
      </c>
      <c r="AM399" s="104">
        <v>0</v>
      </c>
    </row>
    <row r="400" spans="1:39" ht="18">
      <c r="A400" s="104" t="s">
        <v>2365</v>
      </c>
      <c r="B400" s="104" t="s">
        <v>2366</v>
      </c>
      <c r="C400" s="104" t="s">
        <v>180</v>
      </c>
      <c r="D400" s="104" t="s">
        <v>180</v>
      </c>
      <c r="E400" s="104" t="s">
        <v>180</v>
      </c>
      <c r="F400" s="104" t="s">
        <v>180</v>
      </c>
      <c r="G400" s="109" t="s">
        <v>1118</v>
      </c>
      <c r="H400" s="104" t="s">
        <v>2367</v>
      </c>
      <c r="I400" s="105" t="s">
        <v>1117</v>
      </c>
      <c r="J400" s="104" t="s">
        <v>2368</v>
      </c>
      <c r="K400" s="104">
        <v>14</v>
      </c>
      <c r="L400"/>
      <c r="M400" s="104">
        <v>13</v>
      </c>
      <c r="N400"/>
      <c r="P400" s="104">
        <v>1</v>
      </c>
      <c r="Q400"/>
      <c r="R400" s="104">
        <v>14</v>
      </c>
      <c r="S400" s="104">
        <v>0</v>
      </c>
      <c r="T400" s="104">
        <v>0</v>
      </c>
      <c r="U400" s="104">
        <v>3</v>
      </c>
      <c r="V400" s="104">
        <v>3</v>
      </c>
      <c r="W400" s="104">
        <v>0</v>
      </c>
      <c r="X400" s="104">
        <v>3</v>
      </c>
      <c r="Y400" s="104">
        <v>0</v>
      </c>
      <c r="Z400" s="104">
        <v>0</v>
      </c>
      <c r="AA400" s="104">
        <v>0</v>
      </c>
      <c r="AB400" s="104">
        <v>0</v>
      </c>
      <c r="AC400" s="104">
        <v>0</v>
      </c>
      <c r="AD400" s="104">
        <v>0</v>
      </c>
      <c r="AE400" s="104">
        <v>0</v>
      </c>
      <c r="AF400" s="104">
        <v>0</v>
      </c>
      <c r="AG400" s="104">
        <v>1</v>
      </c>
      <c r="AH400" s="104">
        <v>6</v>
      </c>
      <c r="AI400" s="104">
        <v>2</v>
      </c>
      <c r="AJ400" s="104">
        <v>3</v>
      </c>
      <c r="AK400" s="104">
        <v>2</v>
      </c>
      <c r="AL400" s="104">
        <v>0</v>
      </c>
      <c r="AM400" s="104">
        <v>0</v>
      </c>
    </row>
    <row r="401" spans="1:39" ht="18">
      <c r="A401" s="104" t="s">
        <v>2365</v>
      </c>
      <c r="B401" s="104" t="s">
        <v>2366</v>
      </c>
      <c r="C401" s="104" t="s">
        <v>180</v>
      </c>
      <c r="D401" s="104" t="s">
        <v>180</v>
      </c>
      <c r="E401" s="104" t="s">
        <v>180</v>
      </c>
      <c r="F401" s="104" t="s">
        <v>180</v>
      </c>
      <c r="G401" s="109" t="s">
        <v>1259</v>
      </c>
      <c r="H401" s="104" t="s">
        <v>2367</v>
      </c>
      <c r="I401" s="105" t="s">
        <v>1260</v>
      </c>
      <c r="J401" s="104" t="s">
        <v>2368</v>
      </c>
      <c r="K401" s="104">
        <v>19</v>
      </c>
      <c r="L401"/>
      <c r="M401" s="104">
        <v>16</v>
      </c>
      <c r="N401"/>
      <c r="P401" s="104">
        <v>3</v>
      </c>
      <c r="Q401"/>
      <c r="R401" s="104">
        <v>19</v>
      </c>
      <c r="S401" s="104">
        <v>0</v>
      </c>
      <c r="T401" s="104">
        <v>0</v>
      </c>
      <c r="U401" s="104">
        <v>3</v>
      </c>
      <c r="V401" s="104">
        <v>3</v>
      </c>
      <c r="W401" s="104">
        <v>0</v>
      </c>
      <c r="X401" s="104">
        <v>3</v>
      </c>
      <c r="Y401" s="104">
        <v>0</v>
      </c>
      <c r="Z401" s="104">
        <v>0</v>
      </c>
      <c r="AA401" s="104">
        <v>0</v>
      </c>
      <c r="AB401" s="104">
        <v>0</v>
      </c>
      <c r="AC401" s="104">
        <v>0</v>
      </c>
      <c r="AD401" s="104">
        <v>0</v>
      </c>
      <c r="AE401" s="104">
        <v>0</v>
      </c>
      <c r="AF401" s="104">
        <v>4</v>
      </c>
      <c r="AG401" s="104">
        <v>4</v>
      </c>
      <c r="AH401" s="104">
        <v>3</v>
      </c>
      <c r="AI401" s="104">
        <v>2</v>
      </c>
      <c r="AJ401" s="104">
        <v>5</v>
      </c>
      <c r="AK401" s="104">
        <v>1</v>
      </c>
      <c r="AL401" s="104">
        <v>0</v>
      </c>
      <c r="AM401" s="104">
        <v>0</v>
      </c>
    </row>
    <row r="402" spans="1:39" ht="18">
      <c r="A402" s="104" t="s">
        <v>2365</v>
      </c>
      <c r="B402" s="104" t="s">
        <v>2366</v>
      </c>
      <c r="C402" s="104" t="s">
        <v>180</v>
      </c>
      <c r="D402" s="104" t="s">
        <v>180</v>
      </c>
      <c r="E402" s="104" t="s">
        <v>180</v>
      </c>
      <c r="F402" s="104" t="s">
        <v>180</v>
      </c>
      <c r="G402" s="109" t="s">
        <v>1273</v>
      </c>
      <c r="H402" s="104" t="s">
        <v>2367</v>
      </c>
      <c r="I402" s="105" t="s">
        <v>620</v>
      </c>
      <c r="J402" s="104" t="s">
        <v>2368</v>
      </c>
      <c r="K402" s="104">
        <v>16</v>
      </c>
      <c r="L402"/>
      <c r="M402" s="104">
        <v>16</v>
      </c>
      <c r="N402"/>
      <c r="P402" s="104">
        <v>0</v>
      </c>
      <c r="Q402"/>
      <c r="R402" s="104">
        <v>15</v>
      </c>
      <c r="S402" s="104">
        <v>0</v>
      </c>
      <c r="T402" s="104">
        <v>1</v>
      </c>
      <c r="U402" s="104">
        <v>3</v>
      </c>
      <c r="V402" s="104">
        <v>3</v>
      </c>
      <c r="W402" s="104">
        <v>0</v>
      </c>
      <c r="X402" s="104">
        <v>3</v>
      </c>
      <c r="Y402" s="104">
        <v>0</v>
      </c>
      <c r="Z402" s="104">
        <v>0</v>
      </c>
      <c r="AA402" s="104">
        <v>0</v>
      </c>
      <c r="AB402" s="104">
        <v>0</v>
      </c>
      <c r="AC402" s="104">
        <v>0</v>
      </c>
      <c r="AD402" s="104">
        <v>0</v>
      </c>
      <c r="AE402" s="104">
        <v>0</v>
      </c>
      <c r="AF402" s="104">
        <v>3</v>
      </c>
      <c r="AG402" s="104">
        <v>4</v>
      </c>
      <c r="AH402" s="104">
        <v>1</v>
      </c>
      <c r="AI402" s="104">
        <v>4</v>
      </c>
      <c r="AJ402" s="104">
        <v>3</v>
      </c>
      <c r="AK402" s="104">
        <v>1</v>
      </c>
      <c r="AL402" s="104">
        <v>0</v>
      </c>
      <c r="AM402" s="104">
        <v>0</v>
      </c>
    </row>
    <row r="403" spans="1:39" ht="18">
      <c r="A403" s="104" t="s">
        <v>2365</v>
      </c>
      <c r="B403" s="104" t="s">
        <v>2366</v>
      </c>
      <c r="C403" s="104" t="s">
        <v>180</v>
      </c>
      <c r="D403" s="104" t="s">
        <v>180</v>
      </c>
      <c r="E403" s="104" t="s">
        <v>180</v>
      </c>
      <c r="F403" s="104" t="s">
        <v>1122</v>
      </c>
      <c r="G403" s="109" t="s">
        <v>1209</v>
      </c>
      <c r="H403" s="104" t="s">
        <v>2367</v>
      </c>
      <c r="I403" s="105" t="s">
        <v>1122</v>
      </c>
      <c r="J403" s="104" t="s">
        <v>2368</v>
      </c>
      <c r="K403" s="104">
        <v>16</v>
      </c>
      <c r="L403"/>
      <c r="M403" s="104">
        <v>15</v>
      </c>
      <c r="N403"/>
      <c r="P403" s="104">
        <v>1</v>
      </c>
      <c r="Q403"/>
      <c r="R403" s="104">
        <v>16</v>
      </c>
      <c r="S403" s="104">
        <v>0</v>
      </c>
      <c r="T403" s="104">
        <v>0</v>
      </c>
      <c r="U403" s="104">
        <v>3</v>
      </c>
      <c r="V403" s="104">
        <v>3</v>
      </c>
      <c r="W403" s="104">
        <v>0</v>
      </c>
      <c r="X403" s="104">
        <v>3</v>
      </c>
      <c r="Y403" s="104">
        <v>0</v>
      </c>
      <c r="Z403" s="104">
        <v>0</v>
      </c>
      <c r="AA403" s="104">
        <v>0</v>
      </c>
      <c r="AB403" s="104">
        <v>0</v>
      </c>
      <c r="AC403" s="104">
        <v>0</v>
      </c>
      <c r="AD403" s="104">
        <v>0</v>
      </c>
      <c r="AE403" s="104">
        <v>0</v>
      </c>
      <c r="AF403" s="104">
        <v>2</v>
      </c>
      <c r="AG403" s="104">
        <v>4</v>
      </c>
      <c r="AH403" s="104">
        <v>2</v>
      </c>
      <c r="AI403" s="104">
        <v>3</v>
      </c>
      <c r="AJ403" s="104">
        <v>3</v>
      </c>
      <c r="AK403" s="104">
        <v>2</v>
      </c>
      <c r="AL403" s="104">
        <v>0</v>
      </c>
      <c r="AM403" s="104">
        <v>0</v>
      </c>
    </row>
    <row r="404" spans="1:39" ht="18">
      <c r="A404" s="104" t="s">
        <v>2365</v>
      </c>
      <c r="B404" s="104" t="s">
        <v>2366</v>
      </c>
      <c r="C404" s="104" t="s">
        <v>180</v>
      </c>
      <c r="D404" s="104" t="s">
        <v>180</v>
      </c>
      <c r="E404" s="104" t="s">
        <v>180</v>
      </c>
      <c r="F404" s="104" t="s">
        <v>1260</v>
      </c>
      <c r="G404" s="109" t="s">
        <v>1300</v>
      </c>
      <c r="H404" s="104" t="s">
        <v>2367</v>
      </c>
      <c r="I404" s="105" t="s">
        <v>1301</v>
      </c>
      <c r="J404" s="104" t="s">
        <v>2368</v>
      </c>
      <c r="K404" s="104">
        <v>12</v>
      </c>
      <c r="L404"/>
      <c r="M404" s="104">
        <v>12</v>
      </c>
      <c r="N404"/>
      <c r="P404" s="104">
        <v>0</v>
      </c>
      <c r="Q404"/>
      <c r="R404" s="104">
        <v>12</v>
      </c>
      <c r="S404" s="104">
        <v>0</v>
      </c>
      <c r="T404" s="104">
        <v>0</v>
      </c>
      <c r="U404" s="104">
        <v>3</v>
      </c>
      <c r="V404" s="104">
        <v>3</v>
      </c>
      <c r="W404" s="104">
        <v>0</v>
      </c>
      <c r="X404" s="104">
        <v>3</v>
      </c>
      <c r="Y404" s="104">
        <v>0</v>
      </c>
      <c r="Z404" s="104">
        <v>0</v>
      </c>
      <c r="AA404" s="104">
        <v>0</v>
      </c>
      <c r="AB404" s="104">
        <v>0</v>
      </c>
      <c r="AC404" s="104">
        <v>0</v>
      </c>
      <c r="AD404" s="104">
        <v>0</v>
      </c>
      <c r="AE404" s="104">
        <v>0</v>
      </c>
      <c r="AF404" s="104">
        <v>2</v>
      </c>
      <c r="AG404" s="104">
        <v>3</v>
      </c>
      <c r="AH404" s="104">
        <v>3</v>
      </c>
      <c r="AI404" s="104">
        <v>2</v>
      </c>
      <c r="AJ404" s="104">
        <v>2</v>
      </c>
      <c r="AK404" s="104">
        <v>0</v>
      </c>
      <c r="AL404" s="104">
        <v>0</v>
      </c>
      <c r="AM404" s="104">
        <v>0</v>
      </c>
    </row>
    <row r="405" spans="1:39" ht="18">
      <c r="A405" s="104" t="s">
        <v>2365</v>
      </c>
      <c r="B405" s="104" t="s">
        <v>2366</v>
      </c>
      <c r="C405" s="104" t="s">
        <v>180</v>
      </c>
      <c r="D405" s="104" t="s">
        <v>180</v>
      </c>
      <c r="E405" s="104" t="s">
        <v>180</v>
      </c>
      <c r="F405" s="104" t="s">
        <v>956</v>
      </c>
      <c r="G405" s="109" t="s">
        <v>1274</v>
      </c>
      <c r="H405" s="104" t="s">
        <v>2367</v>
      </c>
      <c r="I405" s="105" t="s">
        <v>956</v>
      </c>
      <c r="J405" s="104" t="s">
        <v>2368</v>
      </c>
      <c r="K405" s="104">
        <v>16</v>
      </c>
      <c r="L405"/>
      <c r="M405" s="104">
        <v>14</v>
      </c>
      <c r="N405"/>
      <c r="P405" s="104">
        <v>2</v>
      </c>
      <c r="Q405"/>
      <c r="R405" s="104">
        <v>16</v>
      </c>
      <c r="S405" s="104">
        <v>0</v>
      </c>
      <c r="T405" s="104">
        <v>0</v>
      </c>
      <c r="U405" s="104">
        <v>3</v>
      </c>
      <c r="V405" s="104">
        <v>3</v>
      </c>
      <c r="W405" s="104">
        <v>0</v>
      </c>
      <c r="X405" s="104">
        <v>3</v>
      </c>
      <c r="Y405" s="104">
        <v>0</v>
      </c>
      <c r="Z405" s="104">
        <v>0</v>
      </c>
      <c r="AA405" s="104">
        <v>0</v>
      </c>
      <c r="AB405" s="104">
        <v>0</v>
      </c>
      <c r="AC405" s="104">
        <v>0</v>
      </c>
      <c r="AD405" s="104">
        <v>0</v>
      </c>
      <c r="AE405" s="104">
        <v>0</v>
      </c>
      <c r="AF405" s="104">
        <v>2</v>
      </c>
      <c r="AG405" s="104">
        <v>4</v>
      </c>
      <c r="AH405" s="104">
        <v>2</v>
      </c>
      <c r="AI405" s="104">
        <v>2</v>
      </c>
      <c r="AJ405" s="104">
        <v>3</v>
      </c>
      <c r="AK405" s="104">
        <v>3</v>
      </c>
      <c r="AL405" s="104">
        <v>0</v>
      </c>
      <c r="AM405" s="104">
        <v>0</v>
      </c>
    </row>
    <row r="406" spans="1:39" ht="18">
      <c r="A406" s="104" t="s">
        <v>2365</v>
      </c>
      <c r="B406" s="104" t="s">
        <v>2366</v>
      </c>
      <c r="C406" s="104" t="s">
        <v>180</v>
      </c>
      <c r="D406" s="104" t="s">
        <v>180</v>
      </c>
      <c r="E406" s="104" t="s">
        <v>180</v>
      </c>
      <c r="F406" s="104" t="s">
        <v>1195</v>
      </c>
      <c r="G406" s="109" t="s">
        <v>1194</v>
      </c>
      <c r="H406" s="104" t="s">
        <v>2367</v>
      </c>
      <c r="I406" s="105" t="s">
        <v>1195</v>
      </c>
      <c r="J406" s="104" t="s">
        <v>2368</v>
      </c>
      <c r="K406" s="104">
        <v>7</v>
      </c>
      <c r="L406"/>
      <c r="M406" s="104">
        <v>7</v>
      </c>
      <c r="N406"/>
      <c r="P406" s="104">
        <v>0</v>
      </c>
      <c r="Q406"/>
      <c r="R406" s="104">
        <v>7</v>
      </c>
      <c r="S406" s="104">
        <v>0</v>
      </c>
      <c r="T406" s="104">
        <v>0</v>
      </c>
      <c r="U406" s="104">
        <v>3</v>
      </c>
      <c r="V406" s="104">
        <v>3</v>
      </c>
      <c r="W406" s="104">
        <v>0</v>
      </c>
      <c r="X406" s="104">
        <v>3</v>
      </c>
      <c r="Y406" s="104">
        <v>0</v>
      </c>
      <c r="Z406" s="104">
        <v>0</v>
      </c>
      <c r="AA406" s="104">
        <v>0</v>
      </c>
      <c r="AB406" s="104">
        <v>0</v>
      </c>
      <c r="AC406" s="104">
        <v>0</v>
      </c>
      <c r="AD406" s="104">
        <v>0</v>
      </c>
      <c r="AE406" s="104">
        <v>0</v>
      </c>
      <c r="AF406" s="104">
        <v>2</v>
      </c>
      <c r="AG406" s="104">
        <v>2</v>
      </c>
      <c r="AH406" s="104">
        <v>1</v>
      </c>
      <c r="AI406" s="104">
        <v>0</v>
      </c>
      <c r="AJ406" s="104">
        <v>1</v>
      </c>
      <c r="AK406" s="104">
        <v>1</v>
      </c>
      <c r="AL406" s="104">
        <v>0</v>
      </c>
      <c r="AM406" s="104">
        <v>0</v>
      </c>
    </row>
    <row r="407" spans="1:39" ht="18">
      <c r="A407" s="104" t="s">
        <v>2365</v>
      </c>
      <c r="B407" s="104" t="s">
        <v>2366</v>
      </c>
      <c r="C407" s="104" t="s">
        <v>180</v>
      </c>
      <c r="D407" s="104" t="s">
        <v>180</v>
      </c>
      <c r="E407" s="104" t="s">
        <v>180</v>
      </c>
      <c r="F407" s="104" t="s">
        <v>180</v>
      </c>
      <c r="G407" s="109" t="s">
        <v>1292</v>
      </c>
      <c r="H407" s="104" t="s">
        <v>2367</v>
      </c>
      <c r="I407" s="105" t="s">
        <v>1293</v>
      </c>
      <c r="J407" s="104" t="s">
        <v>2368</v>
      </c>
      <c r="K407" s="104">
        <v>14</v>
      </c>
      <c r="L407"/>
      <c r="M407" s="104">
        <v>14</v>
      </c>
      <c r="N407"/>
      <c r="P407" s="104">
        <v>0</v>
      </c>
      <c r="Q407"/>
      <c r="R407" s="104">
        <v>14</v>
      </c>
      <c r="S407" s="104">
        <v>0</v>
      </c>
      <c r="T407" s="104">
        <v>0</v>
      </c>
      <c r="U407" s="104">
        <v>1</v>
      </c>
      <c r="V407" s="104">
        <v>1</v>
      </c>
      <c r="W407" s="104">
        <v>0</v>
      </c>
      <c r="X407" s="104">
        <v>1</v>
      </c>
      <c r="Y407" s="104">
        <v>0</v>
      </c>
      <c r="Z407" s="104">
        <v>0</v>
      </c>
      <c r="AA407" s="104">
        <v>0</v>
      </c>
      <c r="AB407" s="104">
        <v>0</v>
      </c>
      <c r="AC407" s="104">
        <v>0</v>
      </c>
      <c r="AD407" s="104">
        <v>0</v>
      </c>
      <c r="AE407" s="104">
        <v>0</v>
      </c>
      <c r="AF407" s="104">
        <v>0</v>
      </c>
      <c r="AG407" s="104">
        <v>0</v>
      </c>
      <c r="AH407" s="104">
        <v>0</v>
      </c>
      <c r="AI407" s="104">
        <v>0</v>
      </c>
      <c r="AJ407" s="104">
        <v>9</v>
      </c>
      <c r="AK407" s="104">
        <v>5</v>
      </c>
      <c r="AL407" s="104">
        <v>0</v>
      </c>
      <c r="AM407" s="104">
        <v>0</v>
      </c>
    </row>
    <row r="408" spans="1:39" ht="18">
      <c r="A408" s="104" t="s">
        <v>2365</v>
      </c>
      <c r="B408" s="104" t="s">
        <v>2366</v>
      </c>
      <c r="C408" s="104" t="s">
        <v>180</v>
      </c>
      <c r="D408" s="104" t="s">
        <v>180</v>
      </c>
      <c r="E408" s="104" t="s">
        <v>180</v>
      </c>
      <c r="F408" s="104" t="s">
        <v>180</v>
      </c>
      <c r="G408" s="109" t="s">
        <v>1207</v>
      </c>
      <c r="H408" s="104" t="s">
        <v>2367</v>
      </c>
      <c r="I408" s="105" t="s">
        <v>601</v>
      </c>
      <c r="J408" s="104" t="s">
        <v>2368</v>
      </c>
      <c r="K408" s="104">
        <v>12</v>
      </c>
      <c r="L408"/>
      <c r="M408" s="104">
        <v>12</v>
      </c>
      <c r="N408"/>
      <c r="P408" s="104">
        <v>0</v>
      </c>
      <c r="Q408"/>
      <c r="R408" s="104">
        <v>12</v>
      </c>
      <c r="S408" s="104">
        <v>0</v>
      </c>
      <c r="T408" s="104">
        <v>0</v>
      </c>
      <c r="U408" s="104">
        <v>1</v>
      </c>
      <c r="V408" s="104">
        <v>2</v>
      </c>
      <c r="W408" s="104">
        <v>0</v>
      </c>
      <c r="X408" s="104">
        <v>2</v>
      </c>
      <c r="Y408" s="104">
        <v>0</v>
      </c>
      <c r="Z408" s="104">
        <v>0</v>
      </c>
      <c r="AA408" s="104">
        <v>0</v>
      </c>
      <c r="AB408" s="104">
        <v>3</v>
      </c>
      <c r="AC408" s="104">
        <v>3</v>
      </c>
      <c r="AD408" s="104">
        <v>3</v>
      </c>
      <c r="AE408" s="104">
        <v>3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0</v>
      </c>
      <c r="AL408" s="104">
        <v>0</v>
      </c>
      <c r="AM408" s="104">
        <v>0</v>
      </c>
    </row>
    <row r="409" spans="1:39" ht="18">
      <c r="A409" s="104" t="s">
        <v>2365</v>
      </c>
      <c r="B409" s="104" t="s">
        <v>2366</v>
      </c>
      <c r="C409" s="104" t="s">
        <v>180</v>
      </c>
      <c r="D409" s="104" t="s">
        <v>180</v>
      </c>
      <c r="E409" s="104" t="s">
        <v>180</v>
      </c>
      <c r="F409" s="104" t="s">
        <v>1968</v>
      </c>
      <c r="G409" s="109" t="s">
        <v>1236</v>
      </c>
      <c r="H409" s="104" t="s">
        <v>2367</v>
      </c>
      <c r="I409" s="105" t="s">
        <v>1237</v>
      </c>
      <c r="J409" s="104" t="s">
        <v>2368</v>
      </c>
      <c r="K409" s="104">
        <v>9</v>
      </c>
      <c r="L409"/>
      <c r="M409" s="104">
        <v>9</v>
      </c>
      <c r="N409"/>
      <c r="P409" s="104">
        <v>0</v>
      </c>
      <c r="Q409"/>
      <c r="R409" s="104">
        <v>9</v>
      </c>
      <c r="S409" s="104">
        <v>0</v>
      </c>
      <c r="T409" s="104">
        <v>0</v>
      </c>
      <c r="U409" s="104">
        <v>3</v>
      </c>
      <c r="V409" s="104">
        <v>3</v>
      </c>
      <c r="W409" s="104">
        <v>0</v>
      </c>
      <c r="X409" s="104">
        <v>2</v>
      </c>
      <c r="Y409" s="104">
        <v>0</v>
      </c>
      <c r="Z409" s="104">
        <v>0</v>
      </c>
      <c r="AA409" s="104">
        <v>0</v>
      </c>
      <c r="AB409" s="104">
        <v>0</v>
      </c>
      <c r="AC409" s="104">
        <v>0</v>
      </c>
      <c r="AD409" s="104">
        <v>0</v>
      </c>
      <c r="AE409" s="104">
        <v>0</v>
      </c>
      <c r="AF409" s="104">
        <v>2</v>
      </c>
      <c r="AG409" s="104">
        <v>0</v>
      </c>
      <c r="AH409" s="104">
        <v>4</v>
      </c>
      <c r="AI409" s="104">
        <v>0</v>
      </c>
      <c r="AJ409" s="104">
        <v>3</v>
      </c>
      <c r="AK409" s="104">
        <v>0</v>
      </c>
      <c r="AL409" s="104">
        <v>0</v>
      </c>
      <c r="AM409" s="104">
        <v>0</v>
      </c>
    </row>
    <row r="410" spans="1:39" ht="18">
      <c r="A410" s="104" t="s">
        <v>2365</v>
      </c>
      <c r="B410" s="104" t="s">
        <v>2366</v>
      </c>
      <c r="C410" s="104" t="s">
        <v>180</v>
      </c>
      <c r="D410" s="104" t="s">
        <v>180</v>
      </c>
      <c r="E410" s="104" t="s">
        <v>180</v>
      </c>
      <c r="F410" s="104" t="s">
        <v>1968</v>
      </c>
      <c r="G410" s="109" t="s">
        <v>1239</v>
      </c>
      <c r="H410" s="104" t="s">
        <v>2367</v>
      </c>
      <c r="I410" s="105" t="s">
        <v>1240</v>
      </c>
      <c r="J410" s="104" t="s">
        <v>2368</v>
      </c>
      <c r="K410" s="104">
        <v>18</v>
      </c>
      <c r="L410"/>
      <c r="M410" s="104">
        <v>18</v>
      </c>
      <c r="N410"/>
      <c r="P410" s="104">
        <v>0</v>
      </c>
      <c r="Q410"/>
      <c r="R410" s="104">
        <v>18</v>
      </c>
      <c r="S410" s="104">
        <v>0</v>
      </c>
      <c r="T410" s="104">
        <v>0</v>
      </c>
      <c r="U410" s="104">
        <v>3</v>
      </c>
      <c r="V410" s="104">
        <v>3</v>
      </c>
      <c r="W410" s="104">
        <v>0</v>
      </c>
      <c r="X410" s="104">
        <v>3</v>
      </c>
      <c r="Y410" s="104">
        <v>0</v>
      </c>
      <c r="Z410" s="104">
        <v>0</v>
      </c>
      <c r="AA410" s="104">
        <v>0</v>
      </c>
      <c r="AB410" s="104">
        <v>0</v>
      </c>
      <c r="AC410" s="104">
        <v>0</v>
      </c>
      <c r="AD410" s="104">
        <v>0</v>
      </c>
      <c r="AE410" s="104">
        <v>0</v>
      </c>
      <c r="AF410" s="104">
        <v>2</v>
      </c>
      <c r="AG410" s="104">
        <v>2</v>
      </c>
      <c r="AH410" s="104">
        <v>6</v>
      </c>
      <c r="AI410" s="104">
        <v>3</v>
      </c>
      <c r="AJ410" s="104">
        <v>3</v>
      </c>
      <c r="AK410" s="104">
        <v>2</v>
      </c>
      <c r="AL410" s="104">
        <v>0</v>
      </c>
      <c r="AM410" s="104">
        <v>0</v>
      </c>
    </row>
    <row r="411" spans="1:39" ht="18">
      <c r="A411" s="104" t="s">
        <v>2365</v>
      </c>
      <c r="B411" s="104" t="s">
        <v>2366</v>
      </c>
      <c r="C411" s="104" t="s">
        <v>180</v>
      </c>
      <c r="D411" s="104" t="s">
        <v>180</v>
      </c>
      <c r="E411" s="104" t="s">
        <v>180</v>
      </c>
      <c r="F411" s="104" t="s">
        <v>1968</v>
      </c>
      <c r="G411" s="109" t="s">
        <v>1242</v>
      </c>
      <c r="H411" s="104" t="s">
        <v>2367</v>
      </c>
      <c r="I411" s="105" t="s">
        <v>1243</v>
      </c>
      <c r="J411" s="104" t="s">
        <v>2368</v>
      </c>
      <c r="K411" s="104">
        <v>13</v>
      </c>
      <c r="L411"/>
      <c r="M411" s="104">
        <v>11</v>
      </c>
      <c r="N411"/>
      <c r="P411" s="104">
        <v>2</v>
      </c>
      <c r="Q411"/>
      <c r="R411" s="104">
        <v>13</v>
      </c>
      <c r="S411" s="104">
        <v>0</v>
      </c>
      <c r="T411" s="104">
        <v>0</v>
      </c>
      <c r="U411" s="104">
        <v>3</v>
      </c>
      <c r="V411" s="104">
        <v>3</v>
      </c>
      <c r="W411" s="104">
        <v>0</v>
      </c>
      <c r="X411" s="104">
        <v>3</v>
      </c>
      <c r="Y411" s="104">
        <v>0</v>
      </c>
      <c r="Z411" s="104">
        <v>0</v>
      </c>
      <c r="AA411" s="104">
        <v>0</v>
      </c>
      <c r="AB411" s="104">
        <v>0</v>
      </c>
      <c r="AC411" s="104">
        <v>0</v>
      </c>
      <c r="AD411" s="104">
        <v>0</v>
      </c>
      <c r="AE411" s="104">
        <v>0</v>
      </c>
      <c r="AF411" s="104">
        <v>3</v>
      </c>
      <c r="AG411" s="104">
        <v>0</v>
      </c>
      <c r="AH411" s="104">
        <v>4</v>
      </c>
      <c r="AI411" s="104">
        <v>0</v>
      </c>
      <c r="AJ411" s="104">
        <v>4</v>
      </c>
      <c r="AK411" s="104">
        <v>2</v>
      </c>
      <c r="AL411" s="104">
        <v>0</v>
      </c>
      <c r="AM411" s="104">
        <v>0</v>
      </c>
    </row>
    <row r="412" spans="1:39" ht="18">
      <c r="A412" s="104" t="s">
        <v>2365</v>
      </c>
      <c r="B412" s="104" t="s">
        <v>2366</v>
      </c>
      <c r="C412" s="104" t="s">
        <v>180</v>
      </c>
      <c r="D412" s="104" t="s">
        <v>180</v>
      </c>
      <c r="E412" s="104" t="s">
        <v>180</v>
      </c>
      <c r="F412" s="104" t="s">
        <v>1187</v>
      </c>
      <c r="G412" s="109" t="s">
        <v>1186</v>
      </c>
      <c r="H412" s="104" t="s">
        <v>2367</v>
      </c>
      <c r="I412" s="105" t="s">
        <v>1187</v>
      </c>
      <c r="J412" s="104" t="s">
        <v>2368</v>
      </c>
      <c r="K412" s="104">
        <v>12</v>
      </c>
      <c r="L412"/>
      <c r="M412" s="104">
        <v>12</v>
      </c>
      <c r="N412"/>
      <c r="P412" s="104">
        <v>0</v>
      </c>
      <c r="Q412"/>
      <c r="R412" s="104">
        <v>12</v>
      </c>
      <c r="S412" s="104">
        <v>0</v>
      </c>
      <c r="T412" s="104">
        <v>0</v>
      </c>
      <c r="U412" s="104">
        <v>3</v>
      </c>
      <c r="V412" s="104">
        <v>3</v>
      </c>
      <c r="W412" s="104">
        <v>0</v>
      </c>
      <c r="X412" s="104">
        <v>2</v>
      </c>
      <c r="Y412" s="104">
        <v>0</v>
      </c>
      <c r="Z412" s="104">
        <v>0</v>
      </c>
      <c r="AA412" s="104">
        <v>0</v>
      </c>
      <c r="AB412" s="104">
        <v>0</v>
      </c>
      <c r="AC412" s="104">
        <v>0</v>
      </c>
      <c r="AD412" s="104">
        <v>0</v>
      </c>
      <c r="AE412" s="104">
        <v>0</v>
      </c>
      <c r="AF412" s="104">
        <v>2</v>
      </c>
      <c r="AG412" s="104">
        <v>1</v>
      </c>
      <c r="AH412" s="104">
        <v>3</v>
      </c>
      <c r="AI412" s="104">
        <v>1</v>
      </c>
      <c r="AJ412" s="104">
        <v>3</v>
      </c>
      <c r="AK412" s="104">
        <v>2</v>
      </c>
      <c r="AL412" s="104">
        <v>0</v>
      </c>
      <c r="AM412" s="104">
        <v>0</v>
      </c>
    </row>
    <row r="413" spans="1:39" ht="18">
      <c r="A413" s="104" t="s">
        <v>2365</v>
      </c>
      <c r="B413" s="104" t="s">
        <v>2366</v>
      </c>
      <c r="C413" s="104" t="s">
        <v>180</v>
      </c>
      <c r="D413" s="104" t="s">
        <v>180</v>
      </c>
      <c r="E413" s="104" t="s">
        <v>180</v>
      </c>
      <c r="F413" s="104" t="s">
        <v>559</v>
      </c>
      <c r="G413" s="109" t="s">
        <v>1142</v>
      </c>
      <c r="H413" s="104" t="s">
        <v>2367</v>
      </c>
      <c r="I413" s="105" t="s">
        <v>1143</v>
      </c>
      <c r="J413" s="104" t="s">
        <v>2368</v>
      </c>
      <c r="K413" s="104">
        <v>15</v>
      </c>
      <c r="L413"/>
      <c r="M413" s="104">
        <v>15</v>
      </c>
      <c r="N413"/>
      <c r="P413" s="104">
        <v>0</v>
      </c>
      <c r="Q413"/>
      <c r="R413" s="104">
        <v>15</v>
      </c>
      <c r="S413" s="104">
        <v>0</v>
      </c>
      <c r="T413" s="104">
        <v>0</v>
      </c>
      <c r="U413" s="104">
        <v>3</v>
      </c>
      <c r="V413" s="104">
        <v>3</v>
      </c>
      <c r="W413" s="104">
        <v>0</v>
      </c>
      <c r="X413" s="104">
        <v>3</v>
      </c>
      <c r="Y413" s="104">
        <v>0</v>
      </c>
      <c r="Z413" s="104">
        <v>0</v>
      </c>
      <c r="AA413" s="104">
        <v>0</v>
      </c>
      <c r="AB413" s="104">
        <v>0</v>
      </c>
      <c r="AC413" s="104">
        <v>0</v>
      </c>
      <c r="AD413" s="104">
        <v>0</v>
      </c>
      <c r="AE413" s="104">
        <v>0</v>
      </c>
      <c r="AF413" s="104">
        <v>3</v>
      </c>
      <c r="AG413" s="104">
        <v>2</v>
      </c>
      <c r="AH413" s="104">
        <v>1</v>
      </c>
      <c r="AI413" s="104">
        <v>4</v>
      </c>
      <c r="AJ413" s="104">
        <v>2</v>
      </c>
      <c r="AK413" s="104">
        <v>3</v>
      </c>
      <c r="AL413" s="104">
        <v>0</v>
      </c>
      <c r="AM413" s="104">
        <v>0</v>
      </c>
    </row>
    <row r="414" spans="1:39" ht="18">
      <c r="A414" s="104" t="s">
        <v>2365</v>
      </c>
      <c r="B414" s="104" t="s">
        <v>2366</v>
      </c>
      <c r="C414" s="104" t="s">
        <v>180</v>
      </c>
      <c r="D414" s="104" t="s">
        <v>180</v>
      </c>
      <c r="E414" s="104" t="s">
        <v>180</v>
      </c>
      <c r="F414" s="104" t="s">
        <v>180</v>
      </c>
      <c r="G414" s="109" t="s">
        <v>1294</v>
      </c>
      <c r="H414" s="104" t="s">
        <v>2367</v>
      </c>
      <c r="I414" s="105" t="s">
        <v>1295</v>
      </c>
      <c r="J414" s="104" t="s">
        <v>2368</v>
      </c>
      <c r="K414" s="104">
        <v>8</v>
      </c>
      <c r="L414"/>
      <c r="M414" s="104">
        <v>8</v>
      </c>
      <c r="N414"/>
      <c r="P414" s="104">
        <v>0</v>
      </c>
      <c r="Q414"/>
      <c r="R414" s="104">
        <v>8</v>
      </c>
      <c r="S414" s="104">
        <v>0</v>
      </c>
      <c r="T414" s="104">
        <v>0</v>
      </c>
      <c r="U414" s="104">
        <v>3</v>
      </c>
      <c r="V414" s="104">
        <v>3</v>
      </c>
      <c r="W414" s="104">
        <v>0</v>
      </c>
      <c r="X414" s="104">
        <v>2</v>
      </c>
      <c r="Y414" s="104">
        <v>0</v>
      </c>
      <c r="Z414" s="104">
        <v>0</v>
      </c>
      <c r="AA414" s="104">
        <v>0</v>
      </c>
      <c r="AB414" s="104">
        <v>0</v>
      </c>
      <c r="AC414" s="104">
        <v>0</v>
      </c>
      <c r="AD414" s="104">
        <v>0</v>
      </c>
      <c r="AE414" s="104">
        <v>0</v>
      </c>
      <c r="AF414" s="104">
        <v>0</v>
      </c>
      <c r="AG414" s="104">
        <v>2</v>
      </c>
      <c r="AH414" s="104">
        <v>0</v>
      </c>
      <c r="AI414" s="104">
        <v>1</v>
      </c>
      <c r="AJ414" s="104">
        <v>3</v>
      </c>
      <c r="AK414" s="104">
        <v>2</v>
      </c>
      <c r="AL414" s="104">
        <v>0</v>
      </c>
      <c r="AM414" s="104">
        <v>0</v>
      </c>
    </row>
    <row r="415" spans="1:39" ht="18">
      <c r="A415" s="104" t="s">
        <v>2365</v>
      </c>
      <c r="B415" s="104" t="s">
        <v>2366</v>
      </c>
      <c r="C415" s="104" t="s">
        <v>180</v>
      </c>
      <c r="D415" s="104" t="s">
        <v>180</v>
      </c>
      <c r="E415" s="104" t="s">
        <v>180</v>
      </c>
      <c r="F415" s="104" t="s">
        <v>1164</v>
      </c>
      <c r="G415" s="109" t="s">
        <v>1165</v>
      </c>
      <c r="H415" s="104" t="s">
        <v>2367</v>
      </c>
      <c r="I415" s="105" t="s">
        <v>1166</v>
      </c>
      <c r="J415" s="104" t="s">
        <v>2368</v>
      </c>
      <c r="K415" s="104">
        <v>15</v>
      </c>
      <c r="L415"/>
      <c r="M415" s="104">
        <v>15</v>
      </c>
      <c r="N415"/>
      <c r="P415" s="104">
        <v>0</v>
      </c>
      <c r="Q415"/>
      <c r="R415" s="104">
        <v>15</v>
      </c>
      <c r="S415" s="104">
        <v>0</v>
      </c>
      <c r="T415" s="104">
        <v>0</v>
      </c>
      <c r="U415" s="104">
        <v>3</v>
      </c>
      <c r="V415" s="104">
        <v>3</v>
      </c>
      <c r="W415" s="104">
        <v>0</v>
      </c>
      <c r="X415" s="104">
        <v>3</v>
      </c>
      <c r="Y415" s="104">
        <v>0</v>
      </c>
      <c r="Z415" s="104">
        <v>0</v>
      </c>
      <c r="AA415" s="104">
        <v>0</v>
      </c>
      <c r="AB415" s="104">
        <v>0</v>
      </c>
      <c r="AC415" s="104">
        <v>0</v>
      </c>
      <c r="AD415" s="104">
        <v>0</v>
      </c>
      <c r="AE415" s="104">
        <v>0</v>
      </c>
      <c r="AF415" s="104">
        <v>4</v>
      </c>
      <c r="AG415" s="104">
        <v>1</v>
      </c>
      <c r="AH415" s="104">
        <v>0</v>
      </c>
      <c r="AI415" s="104">
        <v>5</v>
      </c>
      <c r="AJ415" s="104">
        <v>0</v>
      </c>
      <c r="AK415" s="104">
        <v>5</v>
      </c>
      <c r="AL415" s="104">
        <v>0</v>
      </c>
      <c r="AM415" s="104">
        <v>0</v>
      </c>
    </row>
    <row r="416" spans="1:39" ht="18">
      <c r="A416" s="104" t="s">
        <v>2365</v>
      </c>
      <c r="B416" s="104" t="s">
        <v>2366</v>
      </c>
      <c r="C416" s="104" t="s">
        <v>180</v>
      </c>
      <c r="D416" s="104" t="s">
        <v>180</v>
      </c>
      <c r="E416" s="104" t="s">
        <v>180</v>
      </c>
      <c r="F416" s="104" t="s">
        <v>180</v>
      </c>
      <c r="G416" s="109" t="s">
        <v>1121</v>
      </c>
      <c r="H416" s="104" t="s">
        <v>2367</v>
      </c>
      <c r="I416" s="105" t="s">
        <v>631</v>
      </c>
      <c r="J416" s="104" t="s">
        <v>2368</v>
      </c>
      <c r="K416" s="104">
        <v>11</v>
      </c>
      <c r="L416"/>
      <c r="M416" s="104">
        <v>11</v>
      </c>
      <c r="N416"/>
      <c r="P416" s="104">
        <v>0</v>
      </c>
      <c r="Q416"/>
      <c r="R416" s="104">
        <v>11</v>
      </c>
      <c r="S416" s="104">
        <v>0</v>
      </c>
      <c r="T416" s="104">
        <v>0</v>
      </c>
      <c r="U416" s="104">
        <v>3</v>
      </c>
      <c r="V416" s="104">
        <v>3</v>
      </c>
      <c r="W416" s="104">
        <v>0</v>
      </c>
      <c r="X416" s="104">
        <v>3</v>
      </c>
      <c r="Y416" s="104">
        <v>0</v>
      </c>
      <c r="Z416" s="104">
        <v>0</v>
      </c>
      <c r="AA416" s="104">
        <v>0</v>
      </c>
      <c r="AB416" s="104">
        <v>0</v>
      </c>
      <c r="AC416" s="104">
        <v>0</v>
      </c>
      <c r="AD416" s="104">
        <v>0</v>
      </c>
      <c r="AE416" s="104">
        <v>0</v>
      </c>
      <c r="AF416" s="104">
        <v>1</v>
      </c>
      <c r="AG416" s="104">
        <v>2</v>
      </c>
      <c r="AH416" s="104">
        <v>6</v>
      </c>
      <c r="AI416" s="104">
        <v>0</v>
      </c>
      <c r="AJ416" s="104">
        <v>2</v>
      </c>
      <c r="AK416" s="104">
        <v>0</v>
      </c>
      <c r="AL416" s="104">
        <v>0</v>
      </c>
      <c r="AM416" s="104">
        <v>0</v>
      </c>
    </row>
    <row r="417" spans="1:39" ht="18">
      <c r="A417" s="104" t="s">
        <v>2365</v>
      </c>
      <c r="B417" s="104" t="s">
        <v>2366</v>
      </c>
      <c r="C417" s="104" t="s">
        <v>180</v>
      </c>
      <c r="D417" s="104" t="s">
        <v>180</v>
      </c>
      <c r="E417" s="104" t="s">
        <v>180</v>
      </c>
      <c r="F417" s="104" t="s">
        <v>180</v>
      </c>
      <c r="G417" s="109" t="s">
        <v>1131</v>
      </c>
      <c r="H417" s="104" t="s">
        <v>2367</v>
      </c>
      <c r="I417" s="105" t="s">
        <v>1130</v>
      </c>
      <c r="J417" s="104" t="s">
        <v>2368</v>
      </c>
      <c r="K417" s="104">
        <v>9</v>
      </c>
      <c r="L417"/>
      <c r="M417" s="104">
        <v>9</v>
      </c>
      <c r="N417"/>
      <c r="P417" s="104">
        <v>0</v>
      </c>
      <c r="Q417"/>
      <c r="R417" s="104">
        <v>9</v>
      </c>
      <c r="S417" s="104">
        <v>0</v>
      </c>
      <c r="T417" s="104">
        <v>0</v>
      </c>
      <c r="U417" s="104">
        <v>3</v>
      </c>
      <c r="V417" s="104">
        <v>3</v>
      </c>
      <c r="W417" s="104">
        <v>0</v>
      </c>
      <c r="X417" s="104">
        <v>3</v>
      </c>
      <c r="Y417" s="104">
        <v>0</v>
      </c>
      <c r="Z417" s="104">
        <v>0</v>
      </c>
      <c r="AA417" s="104">
        <v>0</v>
      </c>
      <c r="AB417" s="104">
        <v>0</v>
      </c>
      <c r="AC417" s="104">
        <v>0</v>
      </c>
      <c r="AD417" s="104">
        <v>0</v>
      </c>
      <c r="AE417" s="104">
        <v>0</v>
      </c>
      <c r="AF417" s="104">
        <v>2</v>
      </c>
      <c r="AG417" s="104">
        <v>0</v>
      </c>
      <c r="AH417" s="104">
        <v>2</v>
      </c>
      <c r="AI417" s="104">
        <v>1</v>
      </c>
      <c r="AJ417" s="104">
        <v>2</v>
      </c>
      <c r="AK417" s="104">
        <v>2</v>
      </c>
      <c r="AL417" s="104">
        <v>0</v>
      </c>
      <c r="AM417" s="104">
        <v>0</v>
      </c>
    </row>
    <row r="418" spans="1:39" ht="18">
      <c r="A418" s="104" t="s">
        <v>2365</v>
      </c>
      <c r="B418" s="104" t="s">
        <v>2366</v>
      </c>
      <c r="C418" s="104" t="s">
        <v>180</v>
      </c>
      <c r="D418" s="104" t="s">
        <v>180</v>
      </c>
      <c r="E418" s="104" t="s">
        <v>180</v>
      </c>
      <c r="F418" s="104" t="s">
        <v>2406</v>
      </c>
      <c r="G418" s="109" t="s">
        <v>1146</v>
      </c>
      <c r="H418" s="104" t="s">
        <v>2367</v>
      </c>
      <c r="I418" s="105" t="s">
        <v>486</v>
      </c>
      <c r="J418" s="104" t="s">
        <v>2368</v>
      </c>
      <c r="K418" s="104">
        <v>7</v>
      </c>
      <c r="L418"/>
      <c r="M418" s="104">
        <v>7</v>
      </c>
      <c r="N418"/>
      <c r="P418" s="104">
        <v>0</v>
      </c>
      <c r="Q418"/>
      <c r="R418" s="104">
        <v>7</v>
      </c>
      <c r="S418" s="104">
        <v>0</v>
      </c>
      <c r="T418" s="104">
        <v>0</v>
      </c>
      <c r="U418" s="104">
        <v>3</v>
      </c>
      <c r="V418" s="104">
        <v>3</v>
      </c>
      <c r="W418" s="104">
        <v>0</v>
      </c>
      <c r="X418" s="104">
        <v>3</v>
      </c>
      <c r="Y418" s="104">
        <v>0</v>
      </c>
      <c r="Z418" s="104">
        <v>0</v>
      </c>
      <c r="AA418" s="104">
        <v>0</v>
      </c>
      <c r="AB418" s="104">
        <v>0</v>
      </c>
      <c r="AC418" s="104">
        <v>0</v>
      </c>
      <c r="AD418" s="104">
        <v>0</v>
      </c>
      <c r="AE418" s="104">
        <v>0</v>
      </c>
      <c r="AF418" s="104">
        <v>0</v>
      </c>
      <c r="AG418" s="104">
        <v>3</v>
      </c>
      <c r="AH418" s="104">
        <v>2</v>
      </c>
      <c r="AI418" s="104">
        <v>2</v>
      </c>
      <c r="AJ418" s="104">
        <v>0</v>
      </c>
      <c r="AK418" s="104">
        <v>0</v>
      </c>
      <c r="AL418" s="104">
        <v>0</v>
      </c>
      <c r="AM418" s="104">
        <v>0</v>
      </c>
    </row>
    <row r="419" spans="1:39" ht="18">
      <c r="A419" s="104" t="s">
        <v>2365</v>
      </c>
      <c r="B419" s="104" t="s">
        <v>2366</v>
      </c>
      <c r="C419" s="104" t="s">
        <v>180</v>
      </c>
      <c r="D419" s="104" t="s">
        <v>180</v>
      </c>
      <c r="E419" s="104" t="s">
        <v>180</v>
      </c>
      <c r="F419" s="104" t="s">
        <v>1970</v>
      </c>
      <c r="G419" s="109" t="s">
        <v>1298</v>
      </c>
      <c r="H419" s="104" t="s">
        <v>2367</v>
      </c>
      <c r="I419" s="105" t="s">
        <v>1299</v>
      </c>
      <c r="J419" s="104" t="s">
        <v>2368</v>
      </c>
      <c r="K419" s="104">
        <v>9</v>
      </c>
      <c r="L419"/>
      <c r="M419" s="104">
        <v>9</v>
      </c>
      <c r="N419"/>
      <c r="P419" s="104">
        <v>0</v>
      </c>
      <c r="Q419"/>
      <c r="R419" s="104">
        <v>9</v>
      </c>
      <c r="S419" s="104">
        <v>0</v>
      </c>
      <c r="T419" s="104">
        <v>0</v>
      </c>
      <c r="U419" s="104">
        <v>3</v>
      </c>
      <c r="V419" s="104">
        <v>3</v>
      </c>
      <c r="W419" s="104">
        <v>0</v>
      </c>
      <c r="X419" s="104">
        <v>3</v>
      </c>
      <c r="Y419" s="104">
        <v>0</v>
      </c>
      <c r="Z419" s="104">
        <v>0</v>
      </c>
      <c r="AA419" s="104">
        <v>0</v>
      </c>
      <c r="AB419" s="104">
        <v>0</v>
      </c>
      <c r="AC419" s="104">
        <v>0</v>
      </c>
      <c r="AD419" s="104">
        <v>0</v>
      </c>
      <c r="AE419" s="104">
        <v>0</v>
      </c>
      <c r="AF419" s="104">
        <v>2</v>
      </c>
      <c r="AG419" s="104">
        <v>1</v>
      </c>
      <c r="AH419" s="104">
        <v>2</v>
      </c>
      <c r="AI419" s="104">
        <v>3</v>
      </c>
      <c r="AJ419" s="104">
        <v>1</v>
      </c>
      <c r="AK419" s="104">
        <v>0</v>
      </c>
      <c r="AL419" s="104">
        <v>0</v>
      </c>
      <c r="AM419" s="104">
        <v>0</v>
      </c>
    </row>
    <row r="420" spans="1:39" ht="18">
      <c r="A420" s="104" t="s">
        <v>2365</v>
      </c>
      <c r="B420" s="104" t="s">
        <v>2366</v>
      </c>
      <c r="C420" s="104" t="s">
        <v>180</v>
      </c>
      <c r="D420" s="104" t="s">
        <v>180</v>
      </c>
      <c r="E420" s="104" t="s">
        <v>180</v>
      </c>
      <c r="F420" s="104" t="s">
        <v>180</v>
      </c>
      <c r="G420" s="109" t="s">
        <v>1154</v>
      </c>
      <c r="H420" s="104" t="s">
        <v>2367</v>
      </c>
      <c r="I420" s="105" t="s">
        <v>1155</v>
      </c>
      <c r="J420" s="104" t="s">
        <v>2368</v>
      </c>
      <c r="K420" s="104">
        <v>13</v>
      </c>
      <c r="L420"/>
      <c r="M420" s="104">
        <v>13</v>
      </c>
      <c r="N420"/>
      <c r="P420" s="104">
        <v>0</v>
      </c>
      <c r="Q420"/>
      <c r="R420" s="104">
        <v>13</v>
      </c>
      <c r="S420" s="104">
        <v>0</v>
      </c>
      <c r="T420" s="104">
        <v>0</v>
      </c>
      <c r="U420" s="104">
        <v>3</v>
      </c>
      <c r="V420" s="104">
        <v>3</v>
      </c>
      <c r="W420" s="104">
        <v>0</v>
      </c>
      <c r="X420" s="104">
        <v>3</v>
      </c>
      <c r="Y420" s="104">
        <v>0</v>
      </c>
      <c r="Z420" s="104">
        <v>0</v>
      </c>
      <c r="AA420" s="104">
        <v>0</v>
      </c>
      <c r="AB420" s="104">
        <v>0</v>
      </c>
      <c r="AC420" s="104">
        <v>0</v>
      </c>
      <c r="AD420" s="104">
        <v>0</v>
      </c>
      <c r="AE420" s="104">
        <v>0</v>
      </c>
      <c r="AF420" s="104">
        <v>1</v>
      </c>
      <c r="AG420" s="104">
        <v>4</v>
      </c>
      <c r="AH420" s="104">
        <v>3</v>
      </c>
      <c r="AI420" s="104">
        <v>0</v>
      </c>
      <c r="AJ420" s="104">
        <v>3</v>
      </c>
      <c r="AK420" s="104">
        <v>2</v>
      </c>
      <c r="AL420" s="104">
        <v>0</v>
      </c>
      <c r="AM420" s="104">
        <v>0</v>
      </c>
    </row>
    <row r="421" spans="1:39" ht="18">
      <c r="A421" s="104" t="s">
        <v>2365</v>
      </c>
      <c r="B421" s="104" t="s">
        <v>2366</v>
      </c>
      <c r="C421" s="104" t="s">
        <v>180</v>
      </c>
      <c r="D421" s="104" t="s">
        <v>180</v>
      </c>
      <c r="E421" s="104" t="s">
        <v>180</v>
      </c>
      <c r="F421" s="104" t="s">
        <v>554</v>
      </c>
      <c r="G421" s="109" t="s">
        <v>1156</v>
      </c>
      <c r="H421" s="104" t="s">
        <v>2367</v>
      </c>
      <c r="I421" s="105" t="s">
        <v>1151</v>
      </c>
      <c r="J421" s="104" t="s">
        <v>2368</v>
      </c>
      <c r="K421" s="104">
        <v>6</v>
      </c>
      <c r="L421"/>
      <c r="M421" s="104">
        <v>6</v>
      </c>
      <c r="N421"/>
      <c r="P421" s="104">
        <v>0</v>
      </c>
      <c r="Q421"/>
      <c r="R421" s="104">
        <v>6</v>
      </c>
      <c r="S421" s="104">
        <v>0</v>
      </c>
      <c r="T421" s="104">
        <v>0</v>
      </c>
      <c r="U421" s="104">
        <v>3</v>
      </c>
      <c r="V421" s="104">
        <v>3</v>
      </c>
      <c r="W421" s="104">
        <v>0</v>
      </c>
      <c r="X421" s="104">
        <v>3</v>
      </c>
      <c r="Y421" s="104">
        <v>0</v>
      </c>
      <c r="Z421" s="104">
        <v>0</v>
      </c>
      <c r="AA421" s="104">
        <v>0</v>
      </c>
      <c r="AB421" s="104">
        <v>0</v>
      </c>
      <c r="AC421" s="104">
        <v>0</v>
      </c>
      <c r="AD421" s="104">
        <v>0</v>
      </c>
      <c r="AE421" s="104">
        <v>0</v>
      </c>
      <c r="AF421" s="104">
        <v>4</v>
      </c>
      <c r="AG421" s="104">
        <v>1</v>
      </c>
      <c r="AH421" s="104">
        <v>1</v>
      </c>
      <c r="AI421" s="104">
        <v>0</v>
      </c>
      <c r="AJ421" s="104">
        <v>0</v>
      </c>
      <c r="AK421" s="104">
        <v>0</v>
      </c>
      <c r="AL421" s="104">
        <v>0</v>
      </c>
      <c r="AM421" s="104">
        <v>0</v>
      </c>
    </row>
    <row r="422" spans="1:39" ht="18">
      <c r="A422" s="104" t="s">
        <v>2365</v>
      </c>
      <c r="B422" s="104" t="s">
        <v>2366</v>
      </c>
      <c r="C422" s="104" t="s">
        <v>180</v>
      </c>
      <c r="D422" s="104" t="s">
        <v>180</v>
      </c>
      <c r="E422" s="104" t="s">
        <v>180</v>
      </c>
      <c r="F422" s="104" t="s">
        <v>1130</v>
      </c>
      <c r="G422" s="109" t="s">
        <v>1132</v>
      </c>
      <c r="H422" s="104" t="s">
        <v>2367</v>
      </c>
      <c r="I422" s="105" t="s">
        <v>1130</v>
      </c>
      <c r="J422" s="104" t="s">
        <v>2368</v>
      </c>
      <c r="K422" s="104">
        <v>8</v>
      </c>
      <c r="L422"/>
      <c r="M422" s="104">
        <v>8</v>
      </c>
      <c r="N422"/>
      <c r="P422" s="104">
        <v>0</v>
      </c>
      <c r="Q422"/>
      <c r="R422" s="104">
        <v>8</v>
      </c>
      <c r="S422" s="104">
        <v>0</v>
      </c>
      <c r="T422" s="104">
        <v>0</v>
      </c>
      <c r="U422" s="104">
        <v>1</v>
      </c>
      <c r="V422" s="104">
        <v>2</v>
      </c>
      <c r="W422" s="104">
        <v>0</v>
      </c>
      <c r="X422" s="104">
        <v>2</v>
      </c>
      <c r="Y422" s="104">
        <v>0</v>
      </c>
      <c r="Z422" s="104">
        <v>0</v>
      </c>
      <c r="AA422" s="104">
        <v>0</v>
      </c>
      <c r="AB422" s="104">
        <v>0</v>
      </c>
      <c r="AC422" s="104">
        <v>4</v>
      </c>
      <c r="AD422" s="104">
        <v>2</v>
      </c>
      <c r="AE422" s="104">
        <v>2</v>
      </c>
      <c r="AF422" s="104">
        <v>0</v>
      </c>
      <c r="AG422" s="104">
        <v>0</v>
      </c>
      <c r="AH422" s="104">
        <v>0</v>
      </c>
      <c r="AI422" s="104">
        <v>0</v>
      </c>
      <c r="AJ422" s="104">
        <v>0</v>
      </c>
      <c r="AK422" s="104">
        <v>0</v>
      </c>
      <c r="AL422" s="104">
        <v>0</v>
      </c>
      <c r="AM422" s="104">
        <v>0</v>
      </c>
    </row>
    <row r="423" spans="1:39" ht="18">
      <c r="A423" s="104" t="s">
        <v>2365</v>
      </c>
      <c r="B423" s="104" t="s">
        <v>2366</v>
      </c>
      <c r="C423" s="104" t="s">
        <v>180</v>
      </c>
      <c r="D423" s="104" t="s">
        <v>180</v>
      </c>
      <c r="E423" s="104" t="s">
        <v>180</v>
      </c>
      <c r="F423" s="104" t="s">
        <v>1169</v>
      </c>
      <c r="G423" s="109" t="s">
        <v>1168</v>
      </c>
      <c r="H423" s="104" t="s">
        <v>2367</v>
      </c>
      <c r="I423" s="105" t="s">
        <v>1169</v>
      </c>
      <c r="J423" s="104" t="s">
        <v>2368</v>
      </c>
      <c r="K423" s="104">
        <v>7</v>
      </c>
      <c r="L423"/>
      <c r="M423" s="104">
        <v>7</v>
      </c>
      <c r="N423"/>
      <c r="P423" s="104">
        <v>0</v>
      </c>
      <c r="Q423"/>
      <c r="R423" s="104">
        <v>7</v>
      </c>
      <c r="S423" s="104">
        <v>0</v>
      </c>
      <c r="T423" s="104">
        <v>0</v>
      </c>
      <c r="U423" s="104">
        <v>1</v>
      </c>
      <c r="V423" s="104">
        <v>3</v>
      </c>
      <c r="W423" s="104">
        <v>0</v>
      </c>
      <c r="X423" s="104">
        <v>3</v>
      </c>
      <c r="Y423" s="104">
        <v>0</v>
      </c>
      <c r="Z423" s="104">
        <v>0</v>
      </c>
      <c r="AA423" s="104">
        <v>2</v>
      </c>
      <c r="AB423" s="104">
        <v>2</v>
      </c>
      <c r="AC423" s="104">
        <v>2</v>
      </c>
      <c r="AD423" s="104">
        <v>0</v>
      </c>
      <c r="AE423" s="104">
        <v>1</v>
      </c>
      <c r="AF423" s="104">
        <v>0</v>
      </c>
      <c r="AG423" s="104">
        <v>0</v>
      </c>
      <c r="AH423" s="104">
        <v>0</v>
      </c>
      <c r="AI423" s="104">
        <v>0</v>
      </c>
      <c r="AJ423" s="104">
        <v>0</v>
      </c>
      <c r="AK423" s="104">
        <v>0</v>
      </c>
      <c r="AL423" s="104">
        <v>0</v>
      </c>
      <c r="AM423" s="104">
        <v>0</v>
      </c>
    </row>
    <row r="424" spans="1:39" ht="18">
      <c r="A424" s="104" t="s">
        <v>2365</v>
      </c>
      <c r="B424" s="104" t="s">
        <v>2366</v>
      </c>
      <c r="C424" s="104" t="s">
        <v>180</v>
      </c>
      <c r="D424" s="104" t="s">
        <v>180</v>
      </c>
      <c r="E424" s="104" t="s">
        <v>180</v>
      </c>
      <c r="F424" s="104" t="s">
        <v>1247</v>
      </c>
      <c r="G424" s="109" t="s">
        <v>1248</v>
      </c>
      <c r="H424" s="104" t="s">
        <v>2367</v>
      </c>
      <c r="I424" s="105" t="s">
        <v>1249</v>
      </c>
      <c r="J424" s="104" t="s">
        <v>2368</v>
      </c>
      <c r="K424" s="104">
        <v>15</v>
      </c>
      <c r="L424"/>
      <c r="M424" s="104">
        <v>15</v>
      </c>
      <c r="N424"/>
      <c r="P424" s="104">
        <v>0</v>
      </c>
      <c r="Q424"/>
      <c r="R424" s="104">
        <v>15</v>
      </c>
      <c r="S424" s="104">
        <v>0</v>
      </c>
      <c r="T424" s="104">
        <v>0</v>
      </c>
      <c r="U424" s="104">
        <v>3</v>
      </c>
      <c r="V424" s="104">
        <v>3</v>
      </c>
      <c r="W424" s="104">
        <v>0</v>
      </c>
      <c r="X424" s="104">
        <v>3</v>
      </c>
      <c r="Y424" s="104">
        <v>0</v>
      </c>
      <c r="Z424" s="104">
        <v>0</v>
      </c>
      <c r="AA424" s="104">
        <v>0</v>
      </c>
      <c r="AB424" s="104">
        <v>0</v>
      </c>
      <c r="AC424" s="104">
        <v>0</v>
      </c>
      <c r="AD424" s="104">
        <v>0</v>
      </c>
      <c r="AE424" s="104">
        <v>0</v>
      </c>
      <c r="AF424" s="104">
        <v>0</v>
      </c>
      <c r="AG424" s="104">
        <v>0</v>
      </c>
      <c r="AH424" s="104">
        <v>4</v>
      </c>
      <c r="AI424" s="104">
        <v>4</v>
      </c>
      <c r="AJ424" s="104">
        <v>4</v>
      </c>
      <c r="AK424" s="104">
        <v>3</v>
      </c>
      <c r="AL424" s="104">
        <v>0</v>
      </c>
      <c r="AM424" s="104">
        <v>0</v>
      </c>
    </row>
    <row r="425" spans="1:39" ht="18">
      <c r="A425" s="104" t="s">
        <v>2365</v>
      </c>
      <c r="B425" s="104" t="s">
        <v>2366</v>
      </c>
      <c r="C425" s="104" t="s">
        <v>180</v>
      </c>
      <c r="D425" s="104" t="s">
        <v>180</v>
      </c>
      <c r="E425" s="104" t="s">
        <v>180</v>
      </c>
      <c r="F425" s="104" t="s">
        <v>554</v>
      </c>
      <c r="G425" s="109" t="s">
        <v>1152</v>
      </c>
      <c r="H425" s="104" t="s">
        <v>2367</v>
      </c>
      <c r="I425" s="105" t="s">
        <v>1153</v>
      </c>
      <c r="J425" s="104" t="s">
        <v>2368</v>
      </c>
      <c r="K425" s="104">
        <v>13</v>
      </c>
      <c r="L425"/>
      <c r="M425" s="104">
        <v>13</v>
      </c>
      <c r="N425"/>
      <c r="P425" s="104">
        <v>0</v>
      </c>
      <c r="Q425"/>
      <c r="R425" s="104">
        <v>13</v>
      </c>
      <c r="S425" s="104">
        <v>0</v>
      </c>
      <c r="T425" s="104">
        <v>0</v>
      </c>
      <c r="U425" s="104">
        <v>3</v>
      </c>
      <c r="V425" s="104">
        <v>3</v>
      </c>
      <c r="W425" s="104">
        <v>0</v>
      </c>
      <c r="X425" s="104">
        <v>3</v>
      </c>
      <c r="Y425" s="104">
        <v>0</v>
      </c>
      <c r="Z425" s="104">
        <v>0</v>
      </c>
      <c r="AA425" s="104">
        <v>0</v>
      </c>
      <c r="AB425" s="104">
        <v>0</v>
      </c>
      <c r="AC425" s="104">
        <v>0</v>
      </c>
      <c r="AD425" s="104">
        <v>0</v>
      </c>
      <c r="AE425" s="104">
        <v>0</v>
      </c>
      <c r="AF425" s="104">
        <v>2</v>
      </c>
      <c r="AG425" s="104">
        <v>2</v>
      </c>
      <c r="AH425" s="104">
        <v>1</v>
      </c>
      <c r="AI425" s="104">
        <v>3</v>
      </c>
      <c r="AJ425" s="104">
        <v>4</v>
      </c>
      <c r="AK425" s="104">
        <v>1</v>
      </c>
      <c r="AL425" s="104">
        <v>0</v>
      </c>
      <c r="AM425" s="104">
        <v>0</v>
      </c>
    </row>
    <row r="426" spans="1:39" ht="18">
      <c r="A426" s="104" t="s">
        <v>2365</v>
      </c>
      <c r="B426" s="104" t="s">
        <v>2366</v>
      </c>
      <c r="C426" s="104" t="s">
        <v>180</v>
      </c>
      <c r="D426" s="104" t="s">
        <v>180</v>
      </c>
      <c r="E426" s="104" t="s">
        <v>180</v>
      </c>
      <c r="F426" s="104" t="s">
        <v>557</v>
      </c>
      <c r="G426" s="109" t="s">
        <v>1289</v>
      </c>
      <c r="H426" s="104" t="s">
        <v>2367</v>
      </c>
      <c r="I426" s="105" t="s">
        <v>557</v>
      </c>
      <c r="J426" s="104" t="s">
        <v>2368</v>
      </c>
      <c r="K426" s="104">
        <v>7</v>
      </c>
      <c r="L426"/>
      <c r="M426" s="104">
        <v>7</v>
      </c>
      <c r="N426"/>
      <c r="P426" s="104">
        <v>0</v>
      </c>
      <c r="Q426"/>
      <c r="R426" s="104">
        <v>7</v>
      </c>
      <c r="S426" s="104">
        <v>0</v>
      </c>
      <c r="T426" s="104">
        <v>0</v>
      </c>
      <c r="U426" s="104">
        <v>1</v>
      </c>
      <c r="V426" s="104">
        <v>2</v>
      </c>
      <c r="W426" s="104">
        <v>0</v>
      </c>
      <c r="X426" s="104">
        <v>2</v>
      </c>
      <c r="Y426" s="104">
        <v>0</v>
      </c>
      <c r="Z426" s="104">
        <v>0</v>
      </c>
      <c r="AA426" s="104">
        <v>0</v>
      </c>
      <c r="AB426" s="104">
        <v>1</v>
      </c>
      <c r="AC426" s="104">
        <v>2</v>
      </c>
      <c r="AD426" s="104">
        <v>0</v>
      </c>
      <c r="AE426" s="104">
        <v>4</v>
      </c>
      <c r="AF426" s="104">
        <v>0</v>
      </c>
      <c r="AG426" s="104">
        <v>0</v>
      </c>
      <c r="AH426" s="104">
        <v>0</v>
      </c>
      <c r="AI426" s="104">
        <v>0</v>
      </c>
      <c r="AJ426" s="104">
        <v>0</v>
      </c>
      <c r="AK426" s="104">
        <v>0</v>
      </c>
      <c r="AL426" s="104">
        <v>0</v>
      </c>
      <c r="AM426" s="104">
        <v>0</v>
      </c>
    </row>
    <row r="427" spans="1:39" ht="18">
      <c r="A427" s="104" t="s">
        <v>2365</v>
      </c>
      <c r="B427" s="104" t="s">
        <v>2366</v>
      </c>
      <c r="C427" s="104" t="s">
        <v>180</v>
      </c>
      <c r="D427" s="104" t="s">
        <v>180</v>
      </c>
      <c r="E427" s="104" t="s">
        <v>180</v>
      </c>
      <c r="F427" s="104" t="s">
        <v>198</v>
      </c>
      <c r="G427" s="109" t="s">
        <v>1110</v>
      </c>
      <c r="H427" s="104" t="s">
        <v>2367</v>
      </c>
      <c r="I427" s="105" t="s">
        <v>1111</v>
      </c>
      <c r="J427" s="104" t="s">
        <v>2368</v>
      </c>
      <c r="K427" s="104">
        <v>10</v>
      </c>
      <c r="L427"/>
      <c r="M427" s="104">
        <v>10</v>
      </c>
      <c r="N427"/>
      <c r="P427" s="104">
        <v>0</v>
      </c>
      <c r="Q427"/>
      <c r="R427" s="104">
        <v>10</v>
      </c>
      <c r="S427" s="104">
        <v>0</v>
      </c>
      <c r="T427" s="104">
        <v>0</v>
      </c>
      <c r="U427" s="104">
        <v>3</v>
      </c>
      <c r="V427" s="104">
        <v>3</v>
      </c>
      <c r="W427" s="104">
        <v>0</v>
      </c>
      <c r="X427" s="104">
        <v>3</v>
      </c>
      <c r="Y427" s="104">
        <v>0</v>
      </c>
      <c r="Z427" s="104">
        <v>0</v>
      </c>
      <c r="AA427" s="104">
        <v>0</v>
      </c>
      <c r="AB427" s="104">
        <v>0</v>
      </c>
      <c r="AC427" s="104">
        <v>0</v>
      </c>
      <c r="AD427" s="104">
        <v>0</v>
      </c>
      <c r="AE427" s="104">
        <v>0</v>
      </c>
      <c r="AF427" s="104">
        <v>0</v>
      </c>
      <c r="AG427" s="104">
        <v>1</v>
      </c>
      <c r="AH427" s="104">
        <v>0</v>
      </c>
      <c r="AI427" s="104">
        <v>0</v>
      </c>
      <c r="AJ427" s="104">
        <v>3</v>
      </c>
      <c r="AK427" s="104">
        <v>6</v>
      </c>
      <c r="AL427" s="104">
        <v>0</v>
      </c>
      <c r="AM427" s="104">
        <v>0</v>
      </c>
    </row>
    <row r="428" spans="1:39" ht="18">
      <c r="A428" s="104" t="s">
        <v>2365</v>
      </c>
      <c r="B428" s="104" t="s">
        <v>2366</v>
      </c>
      <c r="C428" s="104" t="s">
        <v>180</v>
      </c>
      <c r="D428" s="104" t="s">
        <v>180</v>
      </c>
      <c r="E428" s="104" t="s">
        <v>180</v>
      </c>
      <c r="F428" s="104" t="s">
        <v>1287</v>
      </c>
      <c r="G428" s="109" t="s">
        <v>1288</v>
      </c>
      <c r="H428" s="104" t="s">
        <v>2367</v>
      </c>
      <c r="I428" s="105" t="s">
        <v>1287</v>
      </c>
      <c r="J428" s="104" t="s">
        <v>2368</v>
      </c>
      <c r="K428" s="104">
        <v>9</v>
      </c>
      <c r="L428"/>
      <c r="M428" s="104">
        <v>9</v>
      </c>
      <c r="N428"/>
      <c r="P428" s="104">
        <v>0</v>
      </c>
      <c r="Q428"/>
      <c r="R428" s="104">
        <v>9</v>
      </c>
      <c r="S428" s="104">
        <v>0</v>
      </c>
      <c r="T428" s="104">
        <v>0</v>
      </c>
      <c r="U428" s="104">
        <v>3</v>
      </c>
      <c r="V428" s="104">
        <v>3</v>
      </c>
      <c r="W428" s="104">
        <v>0</v>
      </c>
      <c r="X428" s="104">
        <v>2</v>
      </c>
      <c r="Y428" s="104">
        <v>0</v>
      </c>
      <c r="Z428" s="104">
        <v>0</v>
      </c>
      <c r="AA428" s="104">
        <v>0</v>
      </c>
      <c r="AB428" s="104">
        <v>0</v>
      </c>
      <c r="AC428" s="104">
        <v>0</v>
      </c>
      <c r="AD428" s="104">
        <v>0</v>
      </c>
      <c r="AE428" s="104">
        <v>0</v>
      </c>
      <c r="AF428" s="104">
        <v>1</v>
      </c>
      <c r="AG428" s="104">
        <v>1</v>
      </c>
      <c r="AH428" s="104">
        <v>4</v>
      </c>
      <c r="AI428" s="104">
        <v>2</v>
      </c>
      <c r="AJ428" s="104">
        <v>0</v>
      </c>
      <c r="AK428" s="104">
        <v>1</v>
      </c>
      <c r="AL428" s="104">
        <v>0</v>
      </c>
      <c r="AM428" s="104">
        <v>0</v>
      </c>
    </row>
    <row r="429" spans="1:39" ht="18">
      <c r="A429" s="104" t="s">
        <v>2365</v>
      </c>
      <c r="B429" s="104" t="s">
        <v>2366</v>
      </c>
      <c r="C429" s="104" t="s">
        <v>180</v>
      </c>
      <c r="D429" s="104" t="s">
        <v>180</v>
      </c>
      <c r="E429" s="104" t="s">
        <v>180</v>
      </c>
      <c r="F429" s="104" t="s">
        <v>180</v>
      </c>
      <c r="G429" s="109" t="s">
        <v>1184</v>
      </c>
      <c r="H429" s="104" t="s">
        <v>2367</v>
      </c>
      <c r="I429" s="105" t="s">
        <v>1185</v>
      </c>
      <c r="J429" s="104" t="s">
        <v>2368</v>
      </c>
      <c r="K429" s="104">
        <v>11</v>
      </c>
      <c r="L429"/>
      <c r="M429" s="104">
        <v>11</v>
      </c>
      <c r="N429"/>
      <c r="P429" s="104">
        <v>0</v>
      </c>
      <c r="Q429"/>
      <c r="R429" s="104">
        <v>11</v>
      </c>
      <c r="S429" s="104">
        <v>0</v>
      </c>
      <c r="T429" s="104">
        <v>0</v>
      </c>
      <c r="U429" s="104">
        <v>3</v>
      </c>
      <c r="V429" s="104">
        <v>3</v>
      </c>
      <c r="W429" s="104">
        <v>0</v>
      </c>
      <c r="X429" s="104">
        <v>3</v>
      </c>
      <c r="Y429" s="104">
        <v>0</v>
      </c>
      <c r="Z429" s="104">
        <v>0</v>
      </c>
      <c r="AA429" s="104">
        <v>0</v>
      </c>
      <c r="AB429" s="104">
        <v>0</v>
      </c>
      <c r="AC429" s="104">
        <v>0</v>
      </c>
      <c r="AD429" s="104">
        <v>0</v>
      </c>
      <c r="AE429" s="104">
        <v>0</v>
      </c>
      <c r="AF429" s="104">
        <v>1</v>
      </c>
      <c r="AG429" s="104">
        <v>1</v>
      </c>
      <c r="AH429" s="104">
        <v>0</v>
      </c>
      <c r="AI429" s="104">
        <v>4</v>
      </c>
      <c r="AJ429" s="104">
        <v>4</v>
      </c>
      <c r="AK429" s="104">
        <v>1</v>
      </c>
      <c r="AL429" s="104">
        <v>0</v>
      </c>
      <c r="AM429" s="104">
        <v>0</v>
      </c>
    </row>
    <row r="430" spans="1:39" ht="18">
      <c r="A430" s="104" t="s">
        <v>2365</v>
      </c>
      <c r="B430" s="104" t="s">
        <v>2366</v>
      </c>
      <c r="C430" s="104" t="s">
        <v>180</v>
      </c>
      <c r="D430" s="104" t="s">
        <v>180</v>
      </c>
      <c r="E430" s="104" t="s">
        <v>180</v>
      </c>
      <c r="F430" s="104" t="s">
        <v>634</v>
      </c>
      <c r="G430" s="109" t="s">
        <v>1208</v>
      </c>
      <c r="H430" s="104" t="s">
        <v>2367</v>
      </c>
      <c r="I430" s="105" t="s">
        <v>634</v>
      </c>
      <c r="J430" s="104" t="s">
        <v>2368</v>
      </c>
      <c r="K430" s="104">
        <v>14</v>
      </c>
      <c r="L430"/>
      <c r="M430" s="104">
        <v>14</v>
      </c>
      <c r="N430"/>
      <c r="P430" s="104">
        <v>0</v>
      </c>
      <c r="Q430"/>
      <c r="R430" s="104">
        <v>14</v>
      </c>
      <c r="S430" s="104">
        <v>0</v>
      </c>
      <c r="T430" s="104">
        <v>0</v>
      </c>
      <c r="U430" s="104">
        <v>1</v>
      </c>
      <c r="V430" s="104">
        <v>1</v>
      </c>
      <c r="W430" s="104">
        <v>0</v>
      </c>
      <c r="X430" s="104">
        <v>1</v>
      </c>
      <c r="Y430" s="104">
        <v>0</v>
      </c>
      <c r="Z430" s="104">
        <v>0</v>
      </c>
      <c r="AA430" s="104">
        <v>0</v>
      </c>
      <c r="AB430" s="104">
        <v>0</v>
      </c>
      <c r="AC430" s="104">
        <v>2</v>
      </c>
      <c r="AD430" s="104">
        <v>7</v>
      </c>
      <c r="AE430" s="104">
        <v>5</v>
      </c>
      <c r="AF430" s="104">
        <v>0</v>
      </c>
      <c r="AG430" s="104">
        <v>0</v>
      </c>
      <c r="AH430" s="104">
        <v>0</v>
      </c>
      <c r="AI430" s="104">
        <v>0</v>
      </c>
      <c r="AJ430" s="104">
        <v>0</v>
      </c>
      <c r="AK430" s="104">
        <v>0</v>
      </c>
      <c r="AL430" s="104">
        <v>0</v>
      </c>
      <c r="AM430" s="104">
        <v>0</v>
      </c>
    </row>
    <row r="431" spans="1:39" ht="18">
      <c r="A431" s="104" t="s">
        <v>2365</v>
      </c>
      <c r="B431" s="104" t="s">
        <v>2366</v>
      </c>
      <c r="C431" s="104" t="s">
        <v>180</v>
      </c>
      <c r="D431" s="104" t="s">
        <v>180</v>
      </c>
      <c r="E431" s="104" t="s">
        <v>180</v>
      </c>
      <c r="F431" s="104" t="s">
        <v>180</v>
      </c>
      <c r="G431" s="109" t="s">
        <v>1174</v>
      </c>
      <c r="H431" s="104" t="s">
        <v>2367</v>
      </c>
      <c r="I431" s="105" t="s">
        <v>1175</v>
      </c>
      <c r="J431" s="104" t="s">
        <v>2368</v>
      </c>
      <c r="K431" s="104">
        <v>6</v>
      </c>
      <c r="L431"/>
      <c r="M431" s="104">
        <v>6</v>
      </c>
      <c r="N431"/>
      <c r="P431" s="104">
        <v>0</v>
      </c>
      <c r="Q431"/>
      <c r="R431" s="104">
        <v>6</v>
      </c>
      <c r="S431" s="104">
        <v>0</v>
      </c>
      <c r="T431" s="104">
        <v>0</v>
      </c>
      <c r="U431" s="104">
        <v>1</v>
      </c>
      <c r="V431" s="104">
        <v>2</v>
      </c>
      <c r="W431" s="104">
        <v>0</v>
      </c>
      <c r="X431" s="104">
        <v>2</v>
      </c>
      <c r="Y431" s="104">
        <v>0</v>
      </c>
      <c r="Z431" s="104">
        <v>0</v>
      </c>
      <c r="AA431" s="104">
        <v>0</v>
      </c>
      <c r="AB431" s="104">
        <v>0</v>
      </c>
      <c r="AC431" s="104">
        <v>5</v>
      </c>
      <c r="AD431" s="104">
        <v>1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0</v>
      </c>
      <c r="AL431" s="104">
        <v>0</v>
      </c>
      <c r="AM431" s="104">
        <v>0</v>
      </c>
    </row>
    <row r="432" spans="1:39" ht="18">
      <c r="A432" s="104" t="s">
        <v>2365</v>
      </c>
      <c r="B432" s="104" t="s">
        <v>2366</v>
      </c>
      <c r="C432" s="104" t="s">
        <v>180</v>
      </c>
      <c r="D432" s="104" t="s">
        <v>180</v>
      </c>
      <c r="E432" s="104" t="s">
        <v>180</v>
      </c>
      <c r="F432" s="104" t="s">
        <v>554</v>
      </c>
      <c r="G432" s="109" t="s">
        <v>1157</v>
      </c>
      <c r="H432" s="104" t="s">
        <v>2367</v>
      </c>
      <c r="I432" s="105" t="s">
        <v>1151</v>
      </c>
      <c r="J432" s="104" t="s">
        <v>2368</v>
      </c>
      <c r="K432" s="104">
        <v>11</v>
      </c>
      <c r="L432"/>
      <c r="M432" s="104">
        <v>6</v>
      </c>
      <c r="N432"/>
      <c r="P432" s="104">
        <v>5</v>
      </c>
      <c r="Q432"/>
      <c r="R432" s="104">
        <v>11</v>
      </c>
      <c r="S432" s="104">
        <v>0</v>
      </c>
      <c r="T432" s="104">
        <v>0</v>
      </c>
      <c r="U432" s="104">
        <v>1</v>
      </c>
      <c r="V432" s="104">
        <v>3</v>
      </c>
      <c r="W432" s="104">
        <v>0</v>
      </c>
      <c r="X432" s="104">
        <v>2</v>
      </c>
      <c r="Y432" s="104">
        <v>0</v>
      </c>
      <c r="Z432" s="104">
        <v>2</v>
      </c>
      <c r="AA432" s="104">
        <v>0</v>
      </c>
      <c r="AB432" s="104">
        <v>0</v>
      </c>
      <c r="AC432" s="104">
        <v>4</v>
      </c>
      <c r="AD432" s="104">
        <v>3</v>
      </c>
      <c r="AE432" s="104">
        <v>2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0</v>
      </c>
      <c r="AL432" s="104">
        <v>0</v>
      </c>
      <c r="AM432" s="104">
        <v>0</v>
      </c>
    </row>
    <row r="433" spans="1:39" ht="18">
      <c r="A433" s="104" t="s">
        <v>2365</v>
      </c>
      <c r="B433" s="104" t="s">
        <v>2366</v>
      </c>
      <c r="C433" s="104" t="s">
        <v>180</v>
      </c>
      <c r="D433" s="104" t="s">
        <v>180</v>
      </c>
      <c r="E433" s="104" t="s">
        <v>180</v>
      </c>
      <c r="F433" s="104" t="s">
        <v>180</v>
      </c>
      <c r="G433" s="109" t="s">
        <v>1283</v>
      </c>
      <c r="H433" s="104" t="s">
        <v>2367</v>
      </c>
      <c r="I433" s="105" t="s">
        <v>1284</v>
      </c>
      <c r="J433" s="104" t="s">
        <v>2368</v>
      </c>
      <c r="K433" s="104">
        <v>13</v>
      </c>
      <c r="L433"/>
      <c r="M433" s="104">
        <v>13</v>
      </c>
      <c r="N433"/>
      <c r="P433" s="104">
        <v>0</v>
      </c>
      <c r="Q433"/>
      <c r="R433" s="104">
        <v>13</v>
      </c>
      <c r="S433" s="104">
        <v>0</v>
      </c>
      <c r="T433" s="104">
        <v>0</v>
      </c>
      <c r="U433" s="104">
        <v>1</v>
      </c>
      <c r="V433" s="104">
        <v>2</v>
      </c>
      <c r="W433" s="104">
        <v>0</v>
      </c>
      <c r="X433" s="104">
        <v>2</v>
      </c>
      <c r="Y433" s="104">
        <v>0</v>
      </c>
      <c r="Z433" s="104">
        <v>0</v>
      </c>
      <c r="AA433" s="104">
        <v>0</v>
      </c>
      <c r="AB433" s="104">
        <v>4</v>
      </c>
      <c r="AC433" s="104">
        <v>1</v>
      </c>
      <c r="AD433" s="104">
        <v>5</v>
      </c>
      <c r="AE433" s="104">
        <v>3</v>
      </c>
      <c r="AF433" s="104">
        <v>0</v>
      </c>
      <c r="AG433" s="104">
        <v>0</v>
      </c>
      <c r="AH433" s="104">
        <v>0</v>
      </c>
      <c r="AI433" s="104">
        <v>0</v>
      </c>
      <c r="AJ433" s="104">
        <v>0</v>
      </c>
      <c r="AK433" s="104">
        <v>0</v>
      </c>
      <c r="AL433" s="104">
        <v>0</v>
      </c>
      <c r="AM433" s="104">
        <v>0</v>
      </c>
    </row>
    <row r="434" spans="1:39" ht="18">
      <c r="A434" s="104" t="s">
        <v>2365</v>
      </c>
      <c r="B434" s="104" t="s">
        <v>2366</v>
      </c>
      <c r="C434" s="104" t="s">
        <v>180</v>
      </c>
      <c r="D434" s="104" t="s">
        <v>180</v>
      </c>
      <c r="E434" s="104" t="s">
        <v>180</v>
      </c>
      <c r="F434" s="104" t="s">
        <v>180</v>
      </c>
      <c r="G434" s="109" t="s">
        <v>1112</v>
      </c>
      <c r="H434" s="104" t="s">
        <v>2367</v>
      </c>
      <c r="I434" s="105" t="s">
        <v>1113</v>
      </c>
      <c r="J434" s="104" t="s">
        <v>2368</v>
      </c>
      <c r="K434" s="104">
        <v>9</v>
      </c>
      <c r="L434"/>
      <c r="M434" s="104">
        <v>9</v>
      </c>
      <c r="N434"/>
      <c r="P434" s="104">
        <v>0</v>
      </c>
      <c r="Q434"/>
      <c r="R434" s="104">
        <v>9</v>
      </c>
      <c r="S434" s="104">
        <v>0</v>
      </c>
      <c r="T434" s="104">
        <v>0</v>
      </c>
      <c r="U434" s="104">
        <v>3</v>
      </c>
      <c r="V434" s="104">
        <v>3</v>
      </c>
      <c r="W434" s="104">
        <v>0</v>
      </c>
      <c r="X434" s="104">
        <v>3</v>
      </c>
      <c r="Y434" s="104">
        <v>0</v>
      </c>
      <c r="Z434" s="104">
        <v>0</v>
      </c>
      <c r="AA434" s="104">
        <v>0</v>
      </c>
      <c r="AB434" s="104">
        <v>0</v>
      </c>
      <c r="AC434" s="104">
        <v>0</v>
      </c>
      <c r="AD434" s="104">
        <v>0</v>
      </c>
      <c r="AE434" s="104">
        <v>0</v>
      </c>
      <c r="AF434" s="104">
        <v>3</v>
      </c>
      <c r="AG434" s="104">
        <v>1</v>
      </c>
      <c r="AH434" s="104">
        <v>2</v>
      </c>
      <c r="AI434" s="104">
        <v>0</v>
      </c>
      <c r="AJ434" s="104">
        <v>2</v>
      </c>
      <c r="AK434" s="104">
        <v>1</v>
      </c>
      <c r="AL434" s="104">
        <v>0</v>
      </c>
      <c r="AM434" s="104">
        <v>0</v>
      </c>
    </row>
    <row r="435" spans="1:39" ht="18">
      <c r="A435" s="104" t="s">
        <v>2365</v>
      </c>
      <c r="B435" s="104" t="s">
        <v>2366</v>
      </c>
      <c r="C435" s="104" t="s">
        <v>180</v>
      </c>
      <c r="D435" s="104" t="s">
        <v>180</v>
      </c>
      <c r="E435" s="104" t="s">
        <v>180</v>
      </c>
      <c r="F435" s="104" t="s">
        <v>1113</v>
      </c>
      <c r="G435" s="109" t="s">
        <v>1114</v>
      </c>
      <c r="H435" s="104" t="s">
        <v>2367</v>
      </c>
      <c r="I435" s="105" t="s">
        <v>1113</v>
      </c>
      <c r="J435" s="104" t="s">
        <v>2368</v>
      </c>
      <c r="K435" s="104">
        <v>11</v>
      </c>
      <c r="L435"/>
      <c r="M435" s="104">
        <v>11</v>
      </c>
      <c r="N435"/>
      <c r="P435" s="104">
        <v>0</v>
      </c>
      <c r="Q435"/>
      <c r="R435" s="104">
        <v>11</v>
      </c>
      <c r="S435" s="104">
        <v>0</v>
      </c>
      <c r="T435" s="104">
        <v>0</v>
      </c>
      <c r="U435" s="104">
        <v>1</v>
      </c>
      <c r="V435" s="104">
        <v>3</v>
      </c>
      <c r="W435" s="104">
        <v>0</v>
      </c>
      <c r="X435" s="104">
        <v>2</v>
      </c>
      <c r="Y435" s="104">
        <v>0</v>
      </c>
      <c r="Z435" s="104">
        <v>2</v>
      </c>
      <c r="AA435" s="104">
        <v>1</v>
      </c>
      <c r="AB435" s="104">
        <v>1</v>
      </c>
      <c r="AC435" s="104">
        <v>0</v>
      </c>
      <c r="AD435" s="104">
        <v>4</v>
      </c>
      <c r="AE435" s="104">
        <v>3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0</v>
      </c>
      <c r="AL435" s="104">
        <v>0</v>
      </c>
      <c r="AM435" s="104">
        <v>0</v>
      </c>
    </row>
    <row r="436" spans="1:39" ht="18">
      <c r="A436" s="104" t="s">
        <v>2365</v>
      </c>
      <c r="B436" s="104" t="s">
        <v>2366</v>
      </c>
      <c r="C436" s="104" t="s">
        <v>180</v>
      </c>
      <c r="D436" s="104" t="s">
        <v>180</v>
      </c>
      <c r="E436" s="104" t="s">
        <v>180</v>
      </c>
      <c r="F436" s="104" t="s">
        <v>1113</v>
      </c>
      <c r="G436" s="109" t="s">
        <v>1115</v>
      </c>
      <c r="H436" s="104" t="s">
        <v>2367</v>
      </c>
      <c r="I436" s="105" t="s">
        <v>1116</v>
      </c>
      <c r="J436" s="104" t="s">
        <v>2368</v>
      </c>
      <c r="K436" s="104">
        <v>10</v>
      </c>
      <c r="L436"/>
      <c r="M436" s="104">
        <v>10</v>
      </c>
      <c r="N436"/>
      <c r="P436" s="104">
        <v>0</v>
      </c>
      <c r="Q436"/>
      <c r="R436" s="104">
        <v>10</v>
      </c>
      <c r="S436" s="104">
        <v>0</v>
      </c>
      <c r="T436" s="104">
        <v>0</v>
      </c>
      <c r="U436" s="104">
        <v>1</v>
      </c>
      <c r="V436" s="104">
        <v>2</v>
      </c>
      <c r="W436" s="104">
        <v>0</v>
      </c>
      <c r="X436" s="104">
        <v>2</v>
      </c>
      <c r="Y436" s="104">
        <v>0</v>
      </c>
      <c r="Z436" s="104">
        <v>0</v>
      </c>
      <c r="AA436" s="104">
        <v>0</v>
      </c>
      <c r="AB436" s="104">
        <v>1</v>
      </c>
      <c r="AC436" s="104">
        <v>0</v>
      </c>
      <c r="AD436" s="104">
        <v>5</v>
      </c>
      <c r="AE436" s="104">
        <v>4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0</v>
      </c>
      <c r="AL436" s="104">
        <v>0</v>
      </c>
      <c r="AM436" s="104">
        <v>0</v>
      </c>
    </row>
    <row r="437" spans="1:39" ht="18">
      <c r="A437" s="104" t="s">
        <v>2365</v>
      </c>
      <c r="B437" s="104" t="s">
        <v>2366</v>
      </c>
      <c r="C437" s="104" t="s">
        <v>180</v>
      </c>
      <c r="D437" s="104" t="s">
        <v>180</v>
      </c>
      <c r="E437" s="104" t="s">
        <v>180</v>
      </c>
      <c r="F437" s="104" t="s">
        <v>180</v>
      </c>
      <c r="G437" s="109" t="s">
        <v>1285</v>
      </c>
      <c r="H437" s="104" t="s">
        <v>2367</v>
      </c>
      <c r="I437" s="105" t="s">
        <v>1286</v>
      </c>
      <c r="J437" s="104" t="s">
        <v>2368</v>
      </c>
      <c r="K437" s="104">
        <v>12</v>
      </c>
      <c r="L437"/>
      <c r="M437" s="104">
        <v>12</v>
      </c>
      <c r="N437"/>
      <c r="P437" s="104">
        <v>0</v>
      </c>
      <c r="Q437"/>
      <c r="R437" s="104">
        <v>12</v>
      </c>
      <c r="S437" s="104">
        <v>0</v>
      </c>
      <c r="T437" s="104">
        <v>0</v>
      </c>
      <c r="U437" s="104">
        <v>1</v>
      </c>
      <c r="V437" s="104">
        <v>3</v>
      </c>
      <c r="W437" s="104">
        <v>0</v>
      </c>
      <c r="X437" s="104">
        <v>3</v>
      </c>
      <c r="Y437" s="104">
        <v>0</v>
      </c>
      <c r="Z437" s="104">
        <v>1</v>
      </c>
      <c r="AA437" s="104">
        <v>1</v>
      </c>
      <c r="AB437" s="104">
        <v>1</v>
      </c>
      <c r="AC437" s="104">
        <v>1</v>
      </c>
      <c r="AD437" s="104">
        <v>1</v>
      </c>
      <c r="AE437" s="104">
        <v>7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0</v>
      </c>
      <c r="AL437" s="104">
        <v>0</v>
      </c>
      <c r="AM437" s="104">
        <v>0</v>
      </c>
    </row>
    <row r="438" spans="1:39" ht="18">
      <c r="A438" s="104" t="s">
        <v>2365</v>
      </c>
      <c r="B438" s="104" t="s">
        <v>2366</v>
      </c>
      <c r="C438" s="104" t="s">
        <v>180</v>
      </c>
      <c r="D438" s="104" t="s">
        <v>180</v>
      </c>
      <c r="E438" s="104" t="s">
        <v>180</v>
      </c>
      <c r="F438" s="104" t="s">
        <v>1968</v>
      </c>
      <c r="G438" s="109" t="s">
        <v>1238</v>
      </c>
      <c r="H438" s="104" t="s">
        <v>2367</v>
      </c>
      <c r="I438" s="105" t="s">
        <v>1237</v>
      </c>
      <c r="J438" s="104" t="s">
        <v>2368</v>
      </c>
      <c r="K438" s="104">
        <v>10</v>
      </c>
      <c r="L438"/>
      <c r="M438" s="104">
        <v>10</v>
      </c>
      <c r="N438"/>
      <c r="P438" s="104">
        <v>0</v>
      </c>
      <c r="Q438"/>
      <c r="R438" s="104">
        <v>10</v>
      </c>
      <c r="S438" s="104">
        <v>0</v>
      </c>
      <c r="T438" s="104">
        <v>0</v>
      </c>
      <c r="U438" s="104">
        <v>1</v>
      </c>
      <c r="V438" s="104">
        <v>2</v>
      </c>
      <c r="W438" s="104">
        <v>0</v>
      </c>
      <c r="X438" s="104">
        <v>2</v>
      </c>
      <c r="Y438" s="104">
        <v>0</v>
      </c>
      <c r="Z438" s="104">
        <v>0</v>
      </c>
      <c r="AA438" s="104">
        <v>0</v>
      </c>
      <c r="AB438" s="104">
        <v>2</v>
      </c>
      <c r="AC438" s="104">
        <v>1</v>
      </c>
      <c r="AD438" s="104">
        <v>3</v>
      </c>
      <c r="AE438" s="104">
        <v>4</v>
      </c>
      <c r="AF438" s="104">
        <v>0</v>
      </c>
      <c r="AG438" s="104">
        <v>0</v>
      </c>
      <c r="AH438" s="104">
        <v>0</v>
      </c>
      <c r="AI438" s="104">
        <v>0</v>
      </c>
      <c r="AJ438" s="104">
        <v>0</v>
      </c>
      <c r="AK438" s="104">
        <v>0</v>
      </c>
      <c r="AL438" s="104">
        <v>0</v>
      </c>
      <c r="AM438" s="104">
        <v>0</v>
      </c>
    </row>
    <row r="439" spans="1:39" ht="18">
      <c r="A439" s="104" t="s">
        <v>2365</v>
      </c>
      <c r="B439" s="104" t="s">
        <v>2366</v>
      </c>
      <c r="C439" s="104" t="s">
        <v>180</v>
      </c>
      <c r="D439" s="104" t="s">
        <v>180</v>
      </c>
      <c r="E439" s="104" t="s">
        <v>180</v>
      </c>
      <c r="F439" s="104" t="s">
        <v>1968</v>
      </c>
      <c r="G439" s="109" t="s">
        <v>1241</v>
      </c>
      <c r="H439" s="104" t="s">
        <v>2367</v>
      </c>
      <c r="I439" s="105" t="s">
        <v>1240</v>
      </c>
      <c r="J439" s="104" t="s">
        <v>2368</v>
      </c>
      <c r="K439" s="104">
        <v>15</v>
      </c>
      <c r="L439"/>
      <c r="M439" s="104">
        <v>15</v>
      </c>
      <c r="N439"/>
      <c r="P439" s="104">
        <v>0</v>
      </c>
      <c r="Q439"/>
      <c r="R439" s="104">
        <v>15</v>
      </c>
      <c r="S439" s="104">
        <v>0</v>
      </c>
      <c r="T439" s="104">
        <v>0</v>
      </c>
      <c r="U439" s="104">
        <v>1</v>
      </c>
      <c r="V439" s="104">
        <v>3</v>
      </c>
      <c r="W439" s="104">
        <v>0</v>
      </c>
      <c r="X439" s="104">
        <v>3</v>
      </c>
      <c r="Y439" s="104">
        <v>0</v>
      </c>
      <c r="Z439" s="104">
        <v>0</v>
      </c>
      <c r="AA439" s="104">
        <v>1</v>
      </c>
      <c r="AB439" s="104">
        <v>2</v>
      </c>
      <c r="AC439" s="104">
        <v>1</v>
      </c>
      <c r="AD439" s="104">
        <v>8</v>
      </c>
      <c r="AE439" s="104">
        <v>3</v>
      </c>
      <c r="AF439" s="104">
        <v>0</v>
      </c>
      <c r="AG439" s="104">
        <v>0</v>
      </c>
      <c r="AH439" s="104">
        <v>0</v>
      </c>
      <c r="AI439" s="104">
        <v>0</v>
      </c>
      <c r="AJ439" s="104">
        <v>0</v>
      </c>
      <c r="AK439" s="104">
        <v>0</v>
      </c>
      <c r="AL439" s="104">
        <v>0</v>
      </c>
      <c r="AM439" s="104">
        <v>0</v>
      </c>
    </row>
    <row r="440" spans="1:39" ht="18">
      <c r="A440" s="104" t="s">
        <v>2365</v>
      </c>
      <c r="B440" s="104" t="s">
        <v>2366</v>
      </c>
      <c r="C440" s="104" t="s">
        <v>180</v>
      </c>
      <c r="D440" s="104" t="s">
        <v>180</v>
      </c>
      <c r="E440" s="104" t="s">
        <v>180</v>
      </c>
      <c r="F440" s="104" t="s">
        <v>180</v>
      </c>
      <c r="G440" s="109" t="s">
        <v>1251</v>
      </c>
      <c r="H440" s="104" t="s">
        <v>2367</v>
      </c>
      <c r="I440" s="105" t="s">
        <v>1252</v>
      </c>
      <c r="J440" s="104" t="s">
        <v>2368</v>
      </c>
      <c r="K440" s="104">
        <v>13</v>
      </c>
      <c r="L440"/>
      <c r="M440" s="104">
        <v>13</v>
      </c>
      <c r="N440"/>
      <c r="P440" s="104">
        <v>0</v>
      </c>
      <c r="Q440"/>
      <c r="R440" s="104">
        <v>13</v>
      </c>
      <c r="S440" s="104">
        <v>0</v>
      </c>
      <c r="T440" s="104">
        <v>0</v>
      </c>
      <c r="U440" s="104">
        <v>1</v>
      </c>
      <c r="V440" s="104">
        <v>1</v>
      </c>
      <c r="W440" s="104">
        <v>0</v>
      </c>
      <c r="X440" s="104">
        <v>1</v>
      </c>
      <c r="Y440" s="104">
        <v>0</v>
      </c>
      <c r="Z440" s="104">
        <v>0</v>
      </c>
      <c r="AA440" s="104">
        <v>0</v>
      </c>
      <c r="AB440" s="104">
        <v>0</v>
      </c>
      <c r="AC440" s="104">
        <v>1</v>
      </c>
      <c r="AD440" s="104">
        <v>4</v>
      </c>
      <c r="AE440" s="104">
        <v>8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04">
        <v>0</v>
      </c>
      <c r="AL440" s="104">
        <v>0</v>
      </c>
      <c r="AM440" s="104">
        <v>0</v>
      </c>
    </row>
    <row r="441" spans="1:39" ht="18">
      <c r="A441" s="104" t="s">
        <v>2365</v>
      </c>
      <c r="B441" s="104" t="s">
        <v>2366</v>
      </c>
      <c r="C441" s="104" t="s">
        <v>180</v>
      </c>
      <c r="D441" s="104" t="s">
        <v>180</v>
      </c>
      <c r="E441" s="104" t="s">
        <v>180</v>
      </c>
      <c r="F441" s="104" t="s">
        <v>180</v>
      </c>
      <c r="G441" s="109" t="s">
        <v>1253</v>
      </c>
      <c r="H441" s="104" t="s">
        <v>2367</v>
      </c>
      <c r="I441" s="105" t="s">
        <v>1254</v>
      </c>
      <c r="J441" s="104" t="s">
        <v>2368</v>
      </c>
      <c r="K441" s="104">
        <v>12</v>
      </c>
      <c r="L441"/>
      <c r="M441" s="104">
        <v>12</v>
      </c>
      <c r="N441"/>
      <c r="P441" s="104">
        <v>0</v>
      </c>
      <c r="Q441"/>
      <c r="R441" s="104">
        <v>12</v>
      </c>
      <c r="S441" s="104">
        <v>0</v>
      </c>
      <c r="T441" s="104">
        <v>0</v>
      </c>
      <c r="U441" s="104">
        <v>1</v>
      </c>
      <c r="V441" s="104">
        <v>3</v>
      </c>
      <c r="W441" s="104">
        <v>0</v>
      </c>
      <c r="X441" s="104">
        <v>3</v>
      </c>
      <c r="Y441" s="104">
        <v>0</v>
      </c>
      <c r="Z441" s="104">
        <v>0</v>
      </c>
      <c r="AA441" s="104">
        <v>1</v>
      </c>
      <c r="AB441" s="104">
        <v>1</v>
      </c>
      <c r="AC441" s="104">
        <v>1</v>
      </c>
      <c r="AD441" s="104">
        <v>6</v>
      </c>
      <c r="AE441" s="104">
        <v>3</v>
      </c>
      <c r="AF441" s="104">
        <v>0</v>
      </c>
      <c r="AG441" s="104">
        <v>0</v>
      </c>
      <c r="AH441" s="104">
        <v>0</v>
      </c>
      <c r="AI441" s="104">
        <v>0</v>
      </c>
      <c r="AJ441" s="104">
        <v>0</v>
      </c>
      <c r="AK441" s="104">
        <v>0</v>
      </c>
      <c r="AL441" s="104">
        <v>0</v>
      </c>
      <c r="AM441" s="104">
        <v>0</v>
      </c>
    </row>
    <row r="442" spans="1:39" ht="18">
      <c r="A442" s="104" t="s">
        <v>2365</v>
      </c>
      <c r="B442" s="104" t="s">
        <v>2366</v>
      </c>
      <c r="C442" s="104" t="s">
        <v>180</v>
      </c>
      <c r="D442" s="104" t="s">
        <v>180</v>
      </c>
      <c r="E442" s="104" t="s">
        <v>180</v>
      </c>
      <c r="F442" s="104" t="s">
        <v>180</v>
      </c>
      <c r="G442" s="109" t="s">
        <v>1290</v>
      </c>
      <c r="H442" s="104" t="s">
        <v>2367</v>
      </c>
      <c r="I442" s="105" t="s">
        <v>1291</v>
      </c>
      <c r="J442" s="104" t="s">
        <v>2368</v>
      </c>
      <c r="K442" s="104">
        <v>13</v>
      </c>
      <c r="L442"/>
      <c r="M442" s="104">
        <v>13</v>
      </c>
      <c r="N442"/>
      <c r="P442" s="104">
        <v>0</v>
      </c>
      <c r="Q442"/>
      <c r="R442" s="104">
        <v>13</v>
      </c>
      <c r="S442" s="104">
        <v>0</v>
      </c>
      <c r="T442" s="104">
        <v>0</v>
      </c>
      <c r="U442" s="104">
        <v>1</v>
      </c>
      <c r="V442" s="104">
        <v>2</v>
      </c>
      <c r="W442" s="104">
        <v>0</v>
      </c>
      <c r="X442" s="104">
        <v>2</v>
      </c>
      <c r="Y442" s="104">
        <v>0</v>
      </c>
      <c r="Z442" s="104">
        <v>0</v>
      </c>
      <c r="AA442" s="104">
        <v>0</v>
      </c>
      <c r="AB442" s="104">
        <v>3</v>
      </c>
      <c r="AC442" s="104">
        <v>1</v>
      </c>
      <c r="AD442" s="104">
        <v>1</v>
      </c>
      <c r="AE442" s="104">
        <v>8</v>
      </c>
      <c r="AF442" s="104">
        <v>0</v>
      </c>
      <c r="AG442" s="104">
        <v>0</v>
      </c>
      <c r="AH442" s="104">
        <v>0</v>
      </c>
      <c r="AI442" s="104">
        <v>0</v>
      </c>
      <c r="AJ442" s="104">
        <v>0</v>
      </c>
      <c r="AK442" s="104">
        <v>0</v>
      </c>
      <c r="AL442" s="104">
        <v>0</v>
      </c>
      <c r="AM442" s="104">
        <v>0</v>
      </c>
    </row>
    <row r="443" spans="1:39" ht="18">
      <c r="A443" s="104" t="s">
        <v>2365</v>
      </c>
      <c r="B443" s="104" t="s">
        <v>2366</v>
      </c>
      <c r="C443" s="104" t="s">
        <v>180</v>
      </c>
      <c r="D443" s="104" t="s">
        <v>180</v>
      </c>
      <c r="E443" s="104" t="s">
        <v>180</v>
      </c>
      <c r="F443" s="104" t="s">
        <v>180</v>
      </c>
      <c r="G443" s="109" t="s">
        <v>1263</v>
      </c>
      <c r="H443" s="104" t="s">
        <v>2367</v>
      </c>
      <c r="I443" s="105" t="s">
        <v>570</v>
      </c>
      <c r="J443" s="104" t="s">
        <v>2368</v>
      </c>
      <c r="K443" s="104">
        <v>7</v>
      </c>
      <c r="L443"/>
      <c r="M443" s="104">
        <v>7</v>
      </c>
      <c r="N443"/>
      <c r="P443" s="104">
        <v>0</v>
      </c>
      <c r="Q443"/>
      <c r="R443" s="104">
        <v>7</v>
      </c>
      <c r="S443" s="104">
        <v>0</v>
      </c>
      <c r="T443" s="104">
        <v>0</v>
      </c>
      <c r="U443" s="104">
        <v>1</v>
      </c>
      <c r="V443" s="104">
        <v>3</v>
      </c>
      <c r="W443" s="104">
        <v>0</v>
      </c>
      <c r="X443" s="104">
        <v>3</v>
      </c>
      <c r="Y443" s="104">
        <v>0</v>
      </c>
      <c r="Z443" s="104">
        <v>1</v>
      </c>
      <c r="AA443" s="104">
        <v>1</v>
      </c>
      <c r="AB443" s="104">
        <v>1</v>
      </c>
      <c r="AC443" s="104">
        <v>1</v>
      </c>
      <c r="AD443" s="104">
        <v>1</v>
      </c>
      <c r="AE443" s="104">
        <v>2</v>
      </c>
      <c r="AF443" s="104">
        <v>0</v>
      </c>
      <c r="AG443" s="104">
        <v>0</v>
      </c>
      <c r="AH443" s="104">
        <v>0</v>
      </c>
      <c r="AI443" s="104">
        <v>0</v>
      </c>
      <c r="AJ443" s="104">
        <v>0</v>
      </c>
      <c r="AK443" s="104">
        <v>0</v>
      </c>
      <c r="AL443" s="104">
        <v>0</v>
      </c>
      <c r="AM443" s="104">
        <v>0</v>
      </c>
    </row>
    <row r="444" spans="1:39" ht="18">
      <c r="A444" s="104" t="s">
        <v>2365</v>
      </c>
      <c r="B444" s="104" t="s">
        <v>2366</v>
      </c>
      <c r="C444" s="104" t="s">
        <v>180</v>
      </c>
      <c r="D444" s="104" t="s">
        <v>180</v>
      </c>
      <c r="E444" s="104" t="s">
        <v>180</v>
      </c>
      <c r="F444" s="104" t="s">
        <v>1175</v>
      </c>
      <c r="G444" s="109" t="s">
        <v>1220</v>
      </c>
      <c r="H444" s="104" t="s">
        <v>2367</v>
      </c>
      <c r="I444" s="105" t="s">
        <v>1221</v>
      </c>
      <c r="J444" s="104" t="s">
        <v>2368</v>
      </c>
      <c r="K444" s="104">
        <v>8</v>
      </c>
      <c r="L444"/>
      <c r="M444" s="104">
        <v>6</v>
      </c>
      <c r="N444"/>
      <c r="P444" s="104">
        <v>2</v>
      </c>
      <c r="Q444"/>
      <c r="R444" s="104">
        <v>8</v>
      </c>
      <c r="S444" s="104">
        <v>0</v>
      </c>
      <c r="T444" s="104">
        <v>0</v>
      </c>
      <c r="U444" s="104">
        <v>1</v>
      </c>
      <c r="V444" s="104">
        <v>1</v>
      </c>
      <c r="W444" s="104">
        <v>0</v>
      </c>
      <c r="X444" s="104">
        <v>1</v>
      </c>
      <c r="Y444" s="104">
        <v>0</v>
      </c>
      <c r="Z444" s="104">
        <v>0</v>
      </c>
      <c r="AA444" s="104">
        <v>0</v>
      </c>
      <c r="AB444" s="104">
        <v>2</v>
      </c>
      <c r="AC444" s="104">
        <v>2</v>
      </c>
      <c r="AD444" s="104">
        <v>2</v>
      </c>
      <c r="AE444" s="104">
        <v>2</v>
      </c>
      <c r="AF444" s="104">
        <v>0</v>
      </c>
      <c r="AG444" s="104">
        <v>0</v>
      </c>
      <c r="AH444" s="104">
        <v>0</v>
      </c>
      <c r="AI444" s="104">
        <v>0</v>
      </c>
      <c r="AJ444" s="104">
        <v>0</v>
      </c>
      <c r="AK444" s="104">
        <v>0</v>
      </c>
      <c r="AL444" s="104">
        <v>0</v>
      </c>
      <c r="AM444" s="104">
        <v>0</v>
      </c>
    </row>
    <row r="445" spans="1:39" ht="18">
      <c r="A445" s="104" t="s">
        <v>2365</v>
      </c>
      <c r="B445" s="104" t="s">
        <v>2366</v>
      </c>
      <c r="C445" s="104" t="s">
        <v>180</v>
      </c>
      <c r="D445" s="104" t="s">
        <v>180</v>
      </c>
      <c r="E445" s="104" t="s">
        <v>180</v>
      </c>
      <c r="F445" s="104" t="s">
        <v>180</v>
      </c>
      <c r="G445" s="109" t="s">
        <v>1176</v>
      </c>
      <c r="H445" s="104" t="s">
        <v>2367</v>
      </c>
      <c r="I445" s="105" t="s">
        <v>1177</v>
      </c>
      <c r="J445" s="104" t="s">
        <v>2368</v>
      </c>
      <c r="K445" s="104">
        <v>5</v>
      </c>
      <c r="L445"/>
      <c r="M445" s="104">
        <v>5</v>
      </c>
      <c r="N445"/>
      <c r="P445" s="104">
        <v>0</v>
      </c>
      <c r="Q445"/>
      <c r="R445" s="104">
        <v>5</v>
      </c>
      <c r="S445" s="104">
        <v>0</v>
      </c>
      <c r="T445" s="104">
        <v>0</v>
      </c>
      <c r="U445" s="104">
        <v>1</v>
      </c>
      <c r="V445" s="104">
        <v>3</v>
      </c>
      <c r="W445" s="104">
        <v>0</v>
      </c>
      <c r="X445" s="104">
        <v>2</v>
      </c>
      <c r="Y445" s="104">
        <v>0</v>
      </c>
      <c r="Z445" s="104">
        <v>1</v>
      </c>
      <c r="AA445" s="104">
        <v>0</v>
      </c>
      <c r="AB445" s="104">
        <v>4</v>
      </c>
      <c r="AC445" s="104">
        <v>0</v>
      </c>
      <c r="AD445" s="104">
        <v>0</v>
      </c>
      <c r="AE445" s="104">
        <v>0</v>
      </c>
      <c r="AF445" s="104">
        <v>0</v>
      </c>
      <c r="AG445" s="104">
        <v>0</v>
      </c>
      <c r="AH445" s="104">
        <v>0</v>
      </c>
      <c r="AI445" s="104">
        <v>0</v>
      </c>
      <c r="AJ445" s="104">
        <v>0</v>
      </c>
      <c r="AK445" s="104">
        <v>0</v>
      </c>
      <c r="AL445" s="104">
        <v>0</v>
      </c>
      <c r="AM445" s="104">
        <v>0</v>
      </c>
    </row>
    <row r="446" spans="1:39" ht="18">
      <c r="A446" s="104" t="s">
        <v>2365</v>
      </c>
      <c r="B446" s="104" t="s">
        <v>2366</v>
      </c>
      <c r="C446" s="104" t="s">
        <v>180</v>
      </c>
      <c r="D446" s="104" t="s">
        <v>180</v>
      </c>
      <c r="E446" s="104" t="s">
        <v>180</v>
      </c>
      <c r="F446" s="104" t="s">
        <v>180</v>
      </c>
      <c r="G446" s="109" t="s">
        <v>1218</v>
      </c>
      <c r="H446" s="104" t="s">
        <v>2367</v>
      </c>
      <c r="I446" s="105" t="s">
        <v>1219</v>
      </c>
      <c r="J446" s="104" t="s">
        <v>2368</v>
      </c>
      <c r="K446" s="104">
        <v>11</v>
      </c>
      <c r="L446"/>
      <c r="M446" s="104">
        <v>11</v>
      </c>
      <c r="N446"/>
      <c r="P446" s="104">
        <v>0</v>
      </c>
      <c r="Q446"/>
      <c r="R446" s="104">
        <v>11</v>
      </c>
      <c r="S446" s="104">
        <v>0</v>
      </c>
      <c r="T446" s="104">
        <v>0</v>
      </c>
      <c r="U446" s="104">
        <v>1</v>
      </c>
      <c r="V446" s="104">
        <v>2</v>
      </c>
      <c r="W446" s="104">
        <v>0</v>
      </c>
      <c r="X446" s="104">
        <v>2</v>
      </c>
      <c r="Y446" s="104">
        <v>0</v>
      </c>
      <c r="Z446" s="104">
        <v>0</v>
      </c>
      <c r="AA446" s="104">
        <v>1</v>
      </c>
      <c r="AB446" s="104">
        <v>3</v>
      </c>
      <c r="AC446" s="104">
        <v>1</v>
      </c>
      <c r="AD446" s="104">
        <v>5</v>
      </c>
      <c r="AE446" s="104">
        <v>1</v>
      </c>
      <c r="AF446" s="104">
        <v>0</v>
      </c>
      <c r="AG446" s="104">
        <v>0</v>
      </c>
      <c r="AH446" s="104">
        <v>0</v>
      </c>
      <c r="AI446" s="104">
        <v>0</v>
      </c>
      <c r="AJ446" s="104">
        <v>0</v>
      </c>
      <c r="AK446" s="104">
        <v>0</v>
      </c>
      <c r="AL446" s="104">
        <v>0</v>
      </c>
      <c r="AM446" s="104">
        <v>0</v>
      </c>
    </row>
    <row r="447" spans="1:39" ht="18">
      <c r="A447" s="104" t="s">
        <v>2365</v>
      </c>
      <c r="B447" s="104" t="s">
        <v>2366</v>
      </c>
      <c r="C447" s="104" t="s">
        <v>180</v>
      </c>
      <c r="D447" s="104" t="s">
        <v>180</v>
      </c>
      <c r="E447" s="104" t="s">
        <v>180</v>
      </c>
      <c r="F447" s="104" t="s">
        <v>198</v>
      </c>
      <c r="G447" s="109" t="s">
        <v>1158</v>
      </c>
      <c r="H447" s="104" t="s">
        <v>2367</v>
      </c>
      <c r="I447" s="105" t="s">
        <v>1159</v>
      </c>
      <c r="J447" s="104" t="s">
        <v>2368</v>
      </c>
      <c r="K447" s="104">
        <v>10</v>
      </c>
      <c r="L447"/>
      <c r="M447" s="104">
        <v>10</v>
      </c>
      <c r="N447"/>
      <c r="P447" s="104">
        <v>0</v>
      </c>
      <c r="Q447"/>
      <c r="R447" s="104">
        <v>10</v>
      </c>
      <c r="S447" s="104">
        <v>0</v>
      </c>
      <c r="T447" s="104">
        <v>0</v>
      </c>
      <c r="U447" s="104">
        <v>1</v>
      </c>
      <c r="V447" s="104">
        <v>1</v>
      </c>
      <c r="W447" s="104">
        <v>0</v>
      </c>
      <c r="X447" s="104">
        <v>1</v>
      </c>
      <c r="Y447" s="104">
        <v>0</v>
      </c>
      <c r="Z447" s="104">
        <v>0</v>
      </c>
      <c r="AA447" s="104">
        <v>0</v>
      </c>
      <c r="AB447" s="104">
        <v>0</v>
      </c>
      <c r="AC447" s="104">
        <v>0</v>
      </c>
      <c r="AD447" s="104">
        <v>5</v>
      </c>
      <c r="AE447" s="104">
        <v>5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0</v>
      </c>
      <c r="AL447" s="104">
        <v>0</v>
      </c>
      <c r="AM447" s="104">
        <v>0</v>
      </c>
    </row>
    <row r="448" spans="1:39" ht="18">
      <c r="A448" s="104" t="s">
        <v>2365</v>
      </c>
      <c r="B448" s="104" t="s">
        <v>2366</v>
      </c>
      <c r="C448" s="104" t="s">
        <v>180</v>
      </c>
      <c r="D448" s="104" t="s">
        <v>180</v>
      </c>
      <c r="E448" s="104" t="s">
        <v>180</v>
      </c>
      <c r="F448" s="104" t="s">
        <v>180</v>
      </c>
      <c r="G448" s="109" t="s">
        <v>1188</v>
      </c>
      <c r="H448" s="104" t="s">
        <v>2367</v>
      </c>
      <c r="I448" s="105" t="s">
        <v>1187</v>
      </c>
      <c r="J448" s="104" t="s">
        <v>2368</v>
      </c>
      <c r="K448" s="104">
        <v>8</v>
      </c>
      <c r="L448"/>
      <c r="M448" s="104">
        <v>8</v>
      </c>
      <c r="N448"/>
      <c r="P448" s="104">
        <v>0</v>
      </c>
      <c r="Q448"/>
      <c r="R448" s="104">
        <v>8</v>
      </c>
      <c r="S448" s="104">
        <v>0</v>
      </c>
      <c r="T448" s="104">
        <v>0</v>
      </c>
      <c r="U448" s="104">
        <v>1</v>
      </c>
      <c r="V448" s="104">
        <v>3</v>
      </c>
      <c r="W448" s="104">
        <v>0</v>
      </c>
      <c r="X448" s="104">
        <v>3</v>
      </c>
      <c r="Y448" s="104">
        <v>0</v>
      </c>
      <c r="Z448" s="104">
        <v>0</v>
      </c>
      <c r="AA448" s="104">
        <v>2</v>
      </c>
      <c r="AB448" s="104">
        <v>0</v>
      </c>
      <c r="AC448" s="104">
        <v>2</v>
      </c>
      <c r="AD448" s="104">
        <v>3</v>
      </c>
      <c r="AE448" s="104">
        <v>1</v>
      </c>
      <c r="AF448" s="104">
        <v>0</v>
      </c>
      <c r="AG448" s="104">
        <v>0</v>
      </c>
      <c r="AH448" s="104">
        <v>0</v>
      </c>
      <c r="AI448" s="104">
        <v>0</v>
      </c>
      <c r="AJ448" s="104">
        <v>0</v>
      </c>
      <c r="AK448" s="104">
        <v>0</v>
      </c>
      <c r="AL448" s="104">
        <v>0</v>
      </c>
      <c r="AM448" s="104">
        <v>0</v>
      </c>
    </row>
    <row r="449" spans="1:39" ht="18">
      <c r="A449" s="104" t="s">
        <v>2365</v>
      </c>
      <c r="B449" s="104" t="s">
        <v>2366</v>
      </c>
      <c r="C449" s="104" t="s">
        <v>180</v>
      </c>
      <c r="D449" s="104" t="s">
        <v>180</v>
      </c>
      <c r="E449" s="104" t="s">
        <v>180</v>
      </c>
      <c r="F449" s="104" t="s">
        <v>180</v>
      </c>
      <c r="G449" s="109" t="s">
        <v>1139</v>
      </c>
      <c r="H449" s="104" t="s">
        <v>2367</v>
      </c>
      <c r="I449" s="105" t="s">
        <v>559</v>
      </c>
      <c r="J449" s="104" t="s">
        <v>2368</v>
      </c>
      <c r="K449" s="104">
        <v>18</v>
      </c>
      <c r="L449"/>
      <c r="M449" s="104">
        <v>18</v>
      </c>
      <c r="N449"/>
      <c r="P449" s="104">
        <v>0</v>
      </c>
      <c r="Q449"/>
      <c r="R449" s="104">
        <v>17</v>
      </c>
      <c r="S449" s="104">
        <v>0</v>
      </c>
      <c r="T449" s="104">
        <v>1</v>
      </c>
      <c r="U449" s="104">
        <v>3</v>
      </c>
      <c r="V449" s="104">
        <v>3</v>
      </c>
      <c r="W449" s="104">
        <v>0</v>
      </c>
      <c r="X449" s="104">
        <v>3</v>
      </c>
      <c r="Y449" s="104">
        <v>0</v>
      </c>
      <c r="Z449" s="104">
        <v>0</v>
      </c>
      <c r="AA449" s="104">
        <v>0</v>
      </c>
      <c r="AB449" s="104">
        <v>0</v>
      </c>
      <c r="AC449" s="104">
        <v>0</v>
      </c>
      <c r="AD449" s="104">
        <v>0</v>
      </c>
      <c r="AE449" s="104">
        <v>0</v>
      </c>
      <c r="AF449" s="104">
        <v>2</v>
      </c>
      <c r="AG449" s="104">
        <v>1</v>
      </c>
      <c r="AH449" s="104">
        <v>3</v>
      </c>
      <c r="AI449" s="104">
        <v>4</v>
      </c>
      <c r="AJ449" s="104">
        <v>6</v>
      </c>
      <c r="AK449" s="104">
        <v>2</v>
      </c>
      <c r="AL449" s="104">
        <v>0</v>
      </c>
      <c r="AM449" s="104">
        <v>0</v>
      </c>
    </row>
    <row r="450" spans="1:39">
      <c r="A450" s="104" t="s">
        <v>2365</v>
      </c>
      <c r="B450" s="104" t="s">
        <v>2366</v>
      </c>
      <c r="C450" s="104" t="s">
        <v>180</v>
      </c>
      <c r="D450" s="104" t="s">
        <v>180</v>
      </c>
      <c r="E450" s="104" t="s">
        <v>180</v>
      </c>
      <c r="F450" s="104" t="s">
        <v>180</v>
      </c>
      <c r="G450" s="109" t="s">
        <v>641</v>
      </c>
      <c r="H450" s="104" t="s">
        <v>2367</v>
      </c>
      <c r="I450" s="105" t="s">
        <v>642</v>
      </c>
      <c r="J450" s="104" t="s">
        <v>2372</v>
      </c>
      <c r="K450" s="104">
        <v>17</v>
      </c>
      <c r="L450"/>
      <c r="M450" s="104">
        <v>17</v>
      </c>
      <c r="N450"/>
      <c r="P450" s="104">
        <v>0</v>
      </c>
      <c r="Q450"/>
      <c r="R450" s="104">
        <v>17</v>
      </c>
      <c r="S450" s="104">
        <v>0</v>
      </c>
      <c r="T450" s="104">
        <v>0</v>
      </c>
      <c r="U450" s="104">
        <v>3</v>
      </c>
      <c r="V450" s="104">
        <v>3</v>
      </c>
      <c r="W450" s="104">
        <v>0</v>
      </c>
      <c r="X450" s="104">
        <v>3</v>
      </c>
      <c r="Y450" s="104">
        <v>0</v>
      </c>
      <c r="Z450" s="104">
        <v>0</v>
      </c>
      <c r="AA450" s="104">
        <v>0</v>
      </c>
      <c r="AB450" s="104">
        <v>0</v>
      </c>
      <c r="AC450" s="104">
        <v>0</v>
      </c>
      <c r="AD450" s="104">
        <v>0</v>
      </c>
      <c r="AE450" s="104">
        <v>0</v>
      </c>
      <c r="AF450" s="104">
        <v>1</v>
      </c>
      <c r="AG450" s="104">
        <v>2</v>
      </c>
      <c r="AH450" s="104">
        <v>2</v>
      </c>
      <c r="AI450" s="104">
        <v>4</v>
      </c>
      <c r="AJ450" s="104">
        <v>4</v>
      </c>
      <c r="AK450" s="104">
        <v>4</v>
      </c>
      <c r="AL450" s="104">
        <v>0</v>
      </c>
      <c r="AM450" s="104">
        <v>0</v>
      </c>
    </row>
    <row r="451" spans="1:39" ht="18">
      <c r="A451" s="104" t="s">
        <v>2365</v>
      </c>
      <c r="B451" s="104" t="s">
        <v>2366</v>
      </c>
      <c r="C451" s="104" t="s">
        <v>180</v>
      </c>
      <c r="D451" s="104" t="s">
        <v>180</v>
      </c>
      <c r="E451" s="104" t="s">
        <v>180</v>
      </c>
      <c r="F451" s="104" t="s">
        <v>620</v>
      </c>
      <c r="G451" s="109" t="s">
        <v>639</v>
      </c>
      <c r="H451" s="104" t="s">
        <v>2367</v>
      </c>
      <c r="I451" s="105" t="s">
        <v>640</v>
      </c>
      <c r="J451" s="104" t="s">
        <v>2372</v>
      </c>
      <c r="K451" s="104">
        <v>53</v>
      </c>
      <c r="L451"/>
      <c r="M451" s="104">
        <v>53</v>
      </c>
      <c r="N451"/>
      <c r="P451" s="104">
        <v>0</v>
      </c>
      <c r="Q451"/>
      <c r="R451" s="104">
        <v>52</v>
      </c>
      <c r="S451" s="104">
        <v>0</v>
      </c>
      <c r="T451" s="104">
        <v>1</v>
      </c>
      <c r="U451" s="104">
        <v>3</v>
      </c>
      <c r="V451" s="104">
        <v>3</v>
      </c>
      <c r="W451" s="104">
        <v>0</v>
      </c>
      <c r="X451" s="104">
        <v>3</v>
      </c>
      <c r="Y451" s="104">
        <v>0</v>
      </c>
      <c r="Z451" s="104">
        <v>0</v>
      </c>
      <c r="AA451" s="104">
        <v>0</v>
      </c>
      <c r="AB451" s="104">
        <v>0</v>
      </c>
      <c r="AC451" s="104">
        <v>0</v>
      </c>
      <c r="AD451" s="104">
        <v>0</v>
      </c>
      <c r="AE451" s="104">
        <v>0</v>
      </c>
      <c r="AF451" s="104">
        <v>7</v>
      </c>
      <c r="AG451" s="104">
        <v>12</v>
      </c>
      <c r="AH451" s="104">
        <v>3</v>
      </c>
      <c r="AI451" s="104">
        <v>8</v>
      </c>
      <c r="AJ451" s="104">
        <v>10</v>
      </c>
      <c r="AK451" s="104">
        <v>13</v>
      </c>
      <c r="AL451" s="104">
        <v>0</v>
      </c>
      <c r="AM451" s="104">
        <v>0</v>
      </c>
    </row>
    <row r="452" spans="1:39" ht="18">
      <c r="A452" s="104" t="s">
        <v>2365</v>
      </c>
      <c r="B452" s="104" t="s">
        <v>2366</v>
      </c>
      <c r="C452" s="104" t="s">
        <v>180</v>
      </c>
      <c r="D452" s="104" t="s">
        <v>180</v>
      </c>
      <c r="E452" s="104" t="s">
        <v>180</v>
      </c>
      <c r="F452" s="104" t="s">
        <v>198</v>
      </c>
      <c r="G452" s="109" t="s">
        <v>2407</v>
      </c>
      <c r="H452" s="104" t="s">
        <v>2367</v>
      </c>
      <c r="I452" s="105" t="s">
        <v>2408</v>
      </c>
      <c r="J452" s="104" t="s">
        <v>2372</v>
      </c>
      <c r="K452" s="104">
        <v>12</v>
      </c>
      <c r="L452"/>
      <c r="M452" s="104">
        <v>11</v>
      </c>
      <c r="N452"/>
      <c r="P452" s="104">
        <v>1</v>
      </c>
      <c r="Q452"/>
      <c r="R452" s="104">
        <v>12</v>
      </c>
      <c r="S452" s="104">
        <v>0</v>
      </c>
      <c r="T452" s="104">
        <v>0</v>
      </c>
      <c r="U452" s="104">
        <v>3</v>
      </c>
      <c r="V452" s="104">
        <v>3</v>
      </c>
      <c r="W452" s="104">
        <v>0</v>
      </c>
      <c r="X452" s="104">
        <v>3</v>
      </c>
      <c r="Y452" s="104">
        <v>0</v>
      </c>
      <c r="Z452" s="104">
        <v>0</v>
      </c>
      <c r="AA452" s="104">
        <v>0</v>
      </c>
      <c r="AB452" s="104">
        <v>0</v>
      </c>
      <c r="AC452" s="104">
        <v>0</v>
      </c>
      <c r="AD452" s="104">
        <v>0</v>
      </c>
      <c r="AE452" s="104">
        <v>0</v>
      </c>
      <c r="AF452" s="104">
        <v>0</v>
      </c>
      <c r="AG452" s="104">
        <v>2</v>
      </c>
      <c r="AH452" s="104">
        <v>1</v>
      </c>
      <c r="AI452" s="104">
        <v>1</v>
      </c>
      <c r="AJ452" s="104">
        <v>5</v>
      </c>
      <c r="AK452" s="104">
        <v>3</v>
      </c>
      <c r="AL452" s="104">
        <v>0</v>
      </c>
      <c r="AM452" s="104">
        <v>0</v>
      </c>
    </row>
    <row r="453" spans="1:39">
      <c r="A453" s="104" t="s">
        <v>2365</v>
      </c>
      <c r="B453" s="104" t="s">
        <v>2366</v>
      </c>
      <c r="C453" s="104" t="s">
        <v>180</v>
      </c>
      <c r="D453" s="104" t="s">
        <v>180</v>
      </c>
      <c r="E453" s="104" t="s">
        <v>180</v>
      </c>
      <c r="F453" s="104" t="s">
        <v>635</v>
      </c>
      <c r="G453" s="109" t="s">
        <v>636</v>
      </c>
      <c r="H453" s="104" t="s">
        <v>2367</v>
      </c>
      <c r="I453" s="105" t="s">
        <v>635</v>
      </c>
      <c r="J453" s="104" t="s">
        <v>2372</v>
      </c>
      <c r="K453" s="104">
        <v>8</v>
      </c>
      <c r="L453"/>
      <c r="M453" s="104">
        <v>8</v>
      </c>
      <c r="N453"/>
      <c r="P453" s="104">
        <v>0</v>
      </c>
      <c r="Q453"/>
      <c r="R453" s="104">
        <v>8</v>
      </c>
      <c r="S453" s="104">
        <v>0</v>
      </c>
      <c r="T453" s="104">
        <v>0</v>
      </c>
      <c r="U453" s="104">
        <v>3</v>
      </c>
      <c r="V453" s="104">
        <v>3</v>
      </c>
      <c r="W453" s="104">
        <v>0</v>
      </c>
      <c r="X453" s="104">
        <v>3</v>
      </c>
      <c r="Y453" s="104">
        <v>0</v>
      </c>
      <c r="Z453" s="104">
        <v>0</v>
      </c>
      <c r="AA453" s="104">
        <v>0</v>
      </c>
      <c r="AB453" s="104">
        <v>0</v>
      </c>
      <c r="AC453" s="104">
        <v>0</v>
      </c>
      <c r="AD453" s="104">
        <v>0</v>
      </c>
      <c r="AE453" s="104">
        <v>0</v>
      </c>
      <c r="AF453" s="104">
        <v>2</v>
      </c>
      <c r="AG453" s="104">
        <v>1</v>
      </c>
      <c r="AH453" s="104">
        <v>3</v>
      </c>
      <c r="AI453" s="104">
        <v>1</v>
      </c>
      <c r="AJ453" s="104">
        <v>1</v>
      </c>
      <c r="AK453" s="104">
        <v>0</v>
      </c>
      <c r="AL453" s="104">
        <v>0</v>
      </c>
      <c r="AM453" s="104">
        <v>0</v>
      </c>
    </row>
    <row r="454" spans="1:39">
      <c r="A454" s="104" t="s">
        <v>2365</v>
      </c>
      <c r="B454" s="104" t="s">
        <v>2366</v>
      </c>
      <c r="C454" s="104" t="s">
        <v>180</v>
      </c>
      <c r="D454" s="104" t="s">
        <v>180</v>
      </c>
      <c r="E454" s="104" t="s">
        <v>180</v>
      </c>
      <c r="F454" s="104" t="s">
        <v>570</v>
      </c>
      <c r="G454" s="109" t="s">
        <v>637</v>
      </c>
      <c r="H454" s="104" t="s">
        <v>2367</v>
      </c>
      <c r="I454" s="105" t="s">
        <v>638</v>
      </c>
      <c r="J454" s="104" t="s">
        <v>2372</v>
      </c>
      <c r="K454" s="104">
        <v>15</v>
      </c>
      <c r="L454"/>
      <c r="M454" s="104">
        <v>15</v>
      </c>
      <c r="N454"/>
      <c r="P454" s="104">
        <v>0</v>
      </c>
      <c r="Q454"/>
      <c r="R454" s="104">
        <v>15</v>
      </c>
      <c r="S454" s="104">
        <v>0</v>
      </c>
      <c r="T454" s="104">
        <v>0</v>
      </c>
      <c r="U454" s="104">
        <v>3</v>
      </c>
      <c r="V454" s="104">
        <v>3</v>
      </c>
      <c r="W454" s="104">
        <v>0</v>
      </c>
      <c r="X454" s="104">
        <v>3</v>
      </c>
      <c r="Y454" s="104">
        <v>0</v>
      </c>
      <c r="Z454" s="104">
        <v>0</v>
      </c>
      <c r="AA454" s="104">
        <v>0</v>
      </c>
      <c r="AB454" s="104">
        <v>0</v>
      </c>
      <c r="AC454" s="104">
        <v>0</v>
      </c>
      <c r="AD454" s="104">
        <v>0</v>
      </c>
      <c r="AE454" s="104">
        <v>0</v>
      </c>
      <c r="AF454" s="104">
        <v>1</v>
      </c>
      <c r="AG454" s="104">
        <v>2</v>
      </c>
      <c r="AH454" s="104">
        <v>4</v>
      </c>
      <c r="AI454" s="104">
        <v>2</v>
      </c>
      <c r="AJ454" s="104">
        <v>4</v>
      </c>
      <c r="AK454" s="104">
        <v>2</v>
      </c>
      <c r="AL454" s="104">
        <v>0</v>
      </c>
      <c r="AM454" s="104">
        <v>0</v>
      </c>
    </row>
    <row r="455" spans="1:39">
      <c r="A455" s="104" t="s">
        <v>2365</v>
      </c>
      <c r="B455" s="104" t="s">
        <v>2366</v>
      </c>
      <c r="C455" s="104" t="s">
        <v>180</v>
      </c>
      <c r="D455" s="104" t="s">
        <v>180</v>
      </c>
      <c r="E455" s="104" t="s">
        <v>180</v>
      </c>
      <c r="F455" s="104" t="s">
        <v>631</v>
      </c>
      <c r="G455" s="109" t="s">
        <v>632</v>
      </c>
      <c r="H455" s="104" t="s">
        <v>2367</v>
      </c>
      <c r="I455" s="105" t="s">
        <v>631</v>
      </c>
      <c r="J455" s="104" t="s">
        <v>2372</v>
      </c>
      <c r="K455" s="104">
        <v>5</v>
      </c>
      <c r="L455"/>
      <c r="M455" s="104">
        <v>5</v>
      </c>
      <c r="N455"/>
      <c r="P455" s="104">
        <v>0</v>
      </c>
      <c r="Q455"/>
      <c r="R455" s="104">
        <v>5</v>
      </c>
      <c r="S455" s="104">
        <v>0</v>
      </c>
      <c r="T455" s="104">
        <v>0</v>
      </c>
      <c r="U455" s="104">
        <v>2</v>
      </c>
      <c r="V455" s="104">
        <v>2</v>
      </c>
      <c r="W455" s="104">
        <v>0</v>
      </c>
      <c r="X455" s="104">
        <v>2</v>
      </c>
      <c r="Y455" s="104">
        <v>0</v>
      </c>
      <c r="Z455" s="104">
        <v>0</v>
      </c>
      <c r="AA455" s="104">
        <v>0</v>
      </c>
      <c r="AB455" s="104">
        <v>0</v>
      </c>
      <c r="AC455" s="104">
        <v>0</v>
      </c>
      <c r="AD455" s="104">
        <v>0</v>
      </c>
      <c r="AE455" s="104">
        <v>0</v>
      </c>
      <c r="AF455" s="104">
        <v>0</v>
      </c>
      <c r="AG455" s="104">
        <v>0</v>
      </c>
      <c r="AH455" s="104">
        <v>2</v>
      </c>
      <c r="AI455" s="104">
        <v>0</v>
      </c>
      <c r="AJ455" s="104">
        <v>2</v>
      </c>
      <c r="AK455" s="104">
        <v>1</v>
      </c>
      <c r="AL455" s="104">
        <v>0</v>
      </c>
      <c r="AM455" s="104">
        <v>0</v>
      </c>
    </row>
    <row r="456" spans="1:39">
      <c r="A456" s="104" t="s">
        <v>2365</v>
      </c>
      <c r="B456" s="104" t="s">
        <v>2366</v>
      </c>
      <c r="C456" s="104" t="s">
        <v>180</v>
      </c>
      <c r="D456" s="104" t="s">
        <v>180</v>
      </c>
      <c r="E456" s="104" t="s">
        <v>180</v>
      </c>
      <c r="F456" s="104" t="s">
        <v>2409</v>
      </c>
      <c r="G456" s="109" t="s">
        <v>2410</v>
      </c>
      <c r="H456" s="104" t="s">
        <v>2367</v>
      </c>
      <c r="I456" s="105" t="s">
        <v>2411</v>
      </c>
      <c r="J456" s="104" t="s">
        <v>2372</v>
      </c>
      <c r="K456" s="104">
        <v>25</v>
      </c>
      <c r="L456"/>
      <c r="M456" s="104">
        <v>17</v>
      </c>
      <c r="N456"/>
      <c r="P456" s="104">
        <v>8</v>
      </c>
      <c r="Q456"/>
      <c r="R456" s="104">
        <v>25</v>
      </c>
      <c r="S456" s="104">
        <v>0</v>
      </c>
      <c r="T456" s="104">
        <v>0</v>
      </c>
      <c r="U456" s="104">
        <v>3</v>
      </c>
      <c r="V456" s="104">
        <v>3</v>
      </c>
      <c r="W456" s="104">
        <v>0</v>
      </c>
      <c r="X456" s="104">
        <v>3</v>
      </c>
      <c r="Y456" s="104">
        <v>0</v>
      </c>
      <c r="Z456" s="104">
        <v>0</v>
      </c>
      <c r="AA456" s="104">
        <v>0</v>
      </c>
      <c r="AB456" s="104">
        <v>0</v>
      </c>
      <c r="AC456" s="104">
        <v>0</v>
      </c>
      <c r="AD456" s="104">
        <v>0</v>
      </c>
      <c r="AE456" s="104">
        <v>0</v>
      </c>
      <c r="AF456" s="104">
        <v>2</v>
      </c>
      <c r="AG456" s="104">
        <v>2</v>
      </c>
      <c r="AH456" s="104">
        <v>3</v>
      </c>
      <c r="AI456" s="104">
        <v>0</v>
      </c>
      <c r="AJ456" s="104">
        <v>11</v>
      </c>
      <c r="AK456" s="104">
        <v>7</v>
      </c>
      <c r="AL456" s="104">
        <v>0</v>
      </c>
      <c r="AM456" s="104">
        <v>0</v>
      </c>
    </row>
    <row r="457" spans="1:39">
      <c r="A457" s="104" t="s">
        <v>2365</v>
      </c>
      <c r="B457" s="104" t="s">
        <v>2366</v>
      </c>
      <c r="C457" s="104" t="s">
        <v>180</v>
      </c>
      <c r="D457" s="104" t="s">
        <v>180</v>
      </c>
      <c r="E457" s="104" t="s">
        <v>180</v>
      </c>
      <c r="F457" s="104" t="s">
        <v>180</v>
      </c>
      <c r="G457" s="109" t="s">
        <v>2412</v>
      </c>
      <c r="H457" s="104" t="s">
        <v>2367</v>
      </c>
      <c r="I457" s="105" t="s">
        <v>2413</v>
      </c>
      <c r="J457" s="104" t="s">
        <v>2372</v>
      </c>
      <c r="K457" s="104">
        <v>29</v>
      </c>
      <c r="L457"/>
      <c r="M457" s="104">
        <v>13</v>
      </c>
      <c r="N457"/>
      <c r="P457" s="104">
        <v>16</v>
      </c>
      <c r="Q457"/>
      <c r="R457" s="104">
        <v>28</v>
      </c>
      <c r="S457" s="104">
        <v>0</v>
      </c>
      <c r="T457" s="104">
        <v>1</v>
      </c>
      <c r="U457" s="104">
        <v>3</v>
      </c>
      <c r="V457" s="104">
        <v>3</v>
      </c>
      <c r="W457" s="104">
        <v>0</v>
      </c>
      <c r="X457" s="104">
        <v>3</v>
      </c>
      <c r="Y457" s="104">
        <v>0</v>
      </c>
      <c r="Z457" s="104">
        <v>0</v>
      </c>
      <c r="AA457" s="104">
        <v>0</v>
      </c>
      <c r="AB457" s="104">
        <v>0</v>
      </c>
      <c r="AC457" s="104">
        <v>0</v>
      </c>
      <c r="AD457" s="104">
        <v>0</v>
      </c>
      <c r="AE457" s="104">
        <v>0</v>
      </c>
      <c r="AF457" s="104">
        <v>6</v>
      </c>
      <c r="AG457" s="104">
        <v>6</v>
      </c>
      <c r="AH457" s="104">
        <v>4</v>
      </c>
      <c r="AI457" s="104">
        <v>0</v>
      </c>
      <c r="AJ457" s="104">
        <v>5</v>
      </c>
      <c r="AK457" s="104">
        <v>8</v>
      </c>
      <c r="AL457" s="104">
        <v>0</v>
      </c>
      <c r="AM457" s="104">
        <v>0</v>
      </c>
    </row>
    <row r="458" spans="1:39">
      <c r="A458" s="104" t="s">
        <v>2365</v>
      </c>
      <c r="B458" s="104" t="s">
        <v>2366</v>
      </c>
      <c r="C458" s="104" t="s">
        <v>180</v>
      </c>
      <c r="D458" s="104" t="s">
        <v>180</v>
      </c>
      <c r="E458" s="104" t="s">
        <v>180</v>
      </c>
      <c r="F458" s="104" t="s">
        <v>180</v>
      </c>
      <c r="G458" s="109" t="s">
        <v>643</v>
      </c>
      <c r="H458" s="104" t="s">
        <v>2367</v>
      </c>
      <c r="I458" s="105" t="s">
        <v>644</v>
      </c>
      <c r="J458" s="104" t="s">
        <v>2372</v>
      </c>
      <c r="K458" s="104">
        <v>13</v>
      </c>
      <c r="L458"/>
      <c r="M458" s="104">
        <v>10</v>
      </c>
      <c r="N458"/>
      <c r="P458" s="104">
        <v>3</v>
      </c>
      <c r="Q458"/>
      <c r="R458" s="104">
        <v>13</v>
      </c>
      <c r="S458" s="104">
        <v>0</v>
      </c>
      <c r="T458" s="104">
        <v>0</v>
      </c>
      <c r="U458" s="104">
        <v>3</v>
      </c>
      <c r="V458" s="104">
        <v>3</v>
      </c>
      <c r="W458" s="104">
        <v>0</v>
      </c>
      <c r="X458" s="104">
        <v>3</v>
      </c>
      <c r="Y458" s="104">
        <v>0</v>
      </c>
      <c r="Z458" s="104">
        <v>0</v>
      </c>
      <c r="AA458" s="104">
        <v>0</v>
      </c>
      <c r="AB458" s="104">
        <v>0</v>
      </c>
      <c r="AC458" s="104">
        <v>0</v>
      </c>
      <c r="AD458" s="104">
        <v>0</v>
      </c>
      <c r="AE458" s="104">
        <v>0</v>
      </c>
      <c r="AF458" s="104">
        <v>4</v>
      </c>
      <c r="AG458" s="104">
        <v>1</v>
      </c>
      <c r="AH458" s="104">
        <v>2</v>
      </c>
      <c r="AI458" s="104">
        <v>1</v>
      </c>
      <c r="AJ458" s="104">
        <v>5</v>
      </c>
      <c r="AK458" s="104">
        <v>0</v>
      </c>
      <c r="AL458" s="104">
        <v>0</v>
      </c>
      <c r="AM458" s="104">
        <v>0</v>
      </c>
    </row>
    <row r="459" spans="1:39">
      <c r="A459" s="104" t="s">
        <v>2365</v>
      </c>
      <c r="B459" s="104" t="s">
        <v>2366</v>
      </c>
      <c r="C459" s="104" t="s">
        <v>180</v>
      </c>
      <c r="D459" s="104" t="s">
        <v>180</v>
      </c>
      <c r="E459" s="104" t="s">
        <v>180</v>
      </c>
      <c r="F459" s="104" t="s">
        <v>634</v>
      </c>
      <c r="G459" s="109" t="s">
        <v>633</v>
      </c>
      <c r="H459" s="104" t="s">
        <v>2367</v>
      </c>
      <c r="I459" s="105" t="s">
        <v>634</v>
      </c>
      <c r="J459" s="104" t="s">
        <v>2372</v>
      </c>
      <c r="K459" s="104">
        <v>7</v>
      </c>
      <c r="L459"/>
      <c r="M459" s="104">
        <v>6</v>
      </c>
      <c r="N459"/>
      <c r="P459" s="104">
        <v>1</v>
      </c>
      <c r="Q459"/>
      <c r="R459" s="104">
        <v>7</v>
      </c>
      <c r="S459" s="104">
        <v>0</v>
      </c>
      <c r="T459" s="104">
        <v>0</v>
      </c>
      <c r="U459" s="104">
        <v>3</v>
      </c>
      <c r="V459" s="104">
        <v>3</v>
      </c>
      <c r="W459" s="104">
        <v>0</v>
      </c>
      <c r="X459" s="104">
        <v>3</v>
      </c>
      <c r="Y459" s="104">
        <v>0</v>
      </c>
      <c r="Z459" s="104">
        <v>0</v>
      </c>
      <c r="AA459" s="104">
        <v>0</v>
      </c>
      <c r="AB459" s="104">
        <v>0</v>
      </c>
      <c r="AC459" s="104">
        <v>0</v>
      </c>
      <c r="AD459" s="104">
        <v>0</v>
      </c>
      <c r="AE459" s="104">
        <v>0</v>
      </c>
      <c r="AF459" s="104">
        <v>0</v>
      </c>
      <c r="AG459" s="104">
        <v>1</v>
      </c>
      <c r="AH459" s="104">
        <v>1</v>
      </c>
      <c r="AI459" s="104">
        <v>2</v>
      </c>
      <c r="AJ459" s="104">
        <v>2</v>
      </c>
      <c r="AK459" s="104">
        <v>1</v>
      </c>
      <c r="AL459" s="104">
        <v>0</v>
      </c>
      <c r="AM459" s="104">
        <v>0</v>
      </c>
    </row>
    <row r="460" spans="1:39" ht="18">
      <c r="A460" s="104" t="s">
        <v>2365</v>
      </c>
      <c r="B460" s="104" t="s">
        <v>2366</v>
      </c>
      <c r="C460" s="104" t="s">
        <v>180</v>
      </c>
      <c r="D460" s="104" t="s">
        <v>180</v>
      </c>
      <c r="E460" s="104" t="s">
        <v>180</v>
      </c>
      <c r="F460" s="104" t="s">
        <v>180</v>
      </c>
      <c r="G460" s="109" t="s">
        <v>645</v>
      </c>
      <c r="H460" s="104" t="s">
        <v>2367</v>
      </c>
      <c r="I460" s="105" t="s">
        <v>646</v>
      </c>
      <c r="J460" s="104" t="s">
        <v>2372</v>
      </c>
      <c r="K460" s="104">
        <v>6</v>
      </c>
      <c r="L460"/>
      <c r="M460" s="104">
        <v>6</v>
      </c>
      <c r="N460"/>
      <c r="P460" s="104">
        <v>0</v>
      </c>
      <c r="Q460"/>
      <c r="R460" s="104">
        <v>6</v>
      </c>
      <c r="S460" s="104">
        <v>0</v>
      </c>
      <c r="T460" s="104">
        <v>0</v>
      </c>
      <c r="U460" s="104">
        <v>3</v>
      </c>
      <c r="V460" s="104">
        <v>3</v>
      </c>
      <c r="W460" s="104">
        <v>0</v>
      </c>
      <c r="X460" s="104">
        <v>3</v>
      </c>
      <c r="Y460" s="104">
        <v>0</v>
      </c>
      <c r="Z460" s="104">
        <v>0</v>
      </c>
      <c r="AA460" s="104">
        <v>0</v>
      </c>
      <c r="AB460" s="104">
        <v>0</v>
      </c>
      <c r="AC460" s="104">
        <v>0</v>
      </c>
      <c r="AD460" s="104">
        <v>0</v>
      </c>
      <c r="AE460" s="104">
        <v>0</v>
      </c>
      <c r="AF460" s="104">
        <v>3</v>
      </c>
      <c r="AG460" s="104">
        <v>0</v>
      </c>
      <c r="AH460" s="104">
        <v>1</v>
      </c>
      <c r="AI460" s="104">
        <v>0</v>
      </c>
      <c r="AJ460" s="104">
        <v>0</v>
      </c>
      <c r="AK460" s="104">
        <v>2</v>
      </c>
      <c r="AL460" s="104">
        <v>0</v>
      </c>
      <c r="AM460" s="104">
        <v>0</v>
      </c>
    </row>
    <row r="461" spans="1:39">
      <c r="A461" s="104" t="s">
        <v>2365</v>
      </c>
      <c r="B461" s="104" t="s">
        <v>2366</v>
      </c>
      <c r="C461" s="104" t="s">
        <v>180</v>
      </c>
      <c r="D461" s="104" t="s">
        <v>180</v>
      </c>
      <c r="E461" s="104" t="s">
        <v>180</v>
      </c>
      <c r="F461" s="104" t="s">
        <v>552</v>
      </c>
      <c r="G461" s="109" t="s">
        <v>588</v>
      </c>
      <c r="H461" s="104" t="s">
        <v>2367</v>
      </c>
      <c r="I461" s="105" t="s">
        <v>1909</v>
      </c>
      <c r="J461" s="104" t="s">
        <v>2372</v>
      </c>
      <c r="K461" s="104">
        <v>13</v>
      </c>
      <c r="L461"/>
      <c r="M461" s="104">
        <v>11</v>
      </c>
      <c r="N461"/>
      <c r="P461" s="104">
        <v>2</v>
      </c>
      <c r="Q461"/>
      <c r="R461" s="104">
        <v>13</v>
      </c>
      <c r="S461" s="104">
        <v>0</v>
      </c>
      <c r="T461" s="104">
        <v>0</v>
      </c>
      <c r="U461" s="104">
        <v>3</v>
      </c>
      <c r="V461" s="104">
        <v>3</v>
      </c>
      <c r="W461" s="104">
        <v>0</v>
      </c>
      <c r="X461" s="104">
        <v>3</v>
      </c>
      <c r="Y461" s="104">
        <v>0</v>
      </c>
      <c r="Z461" s="104">
        <v>0</v>
      </c>
      <c r="AA461" s="104">
        <v>0</v>
      </c>
      <c r="AB461" s="104">
        <v>0</v>
      </c>
      <c r="AC461" s="104">
        <v>0</v>
      </c>
      <c r="AD461" s="104">
        <v>0</v>
      </c>
      <c r="AE461" s="104">
        <v>0</v>
      </c>
      <c r="AF461" s="104">
        <v>4</v>
      </c>
      <c r="AG461" s="104">
        <v>4</v>
      </c>
      <c r="AH461" s="104">
        <v>1</v>
      </c>
      <c r="AI461" s="104">
        <v>1</v>
      </c>
      <c r="AJ461" s="104">
        <v>2</v>
      </c>
      <c r="AK461" s="104">
        <v>1</v>
      </c>
      <c r="AL461" s="104">
        <v>0</v>
      </c>
      <c r="AM461" s="104">
        <v>0</v>
      </c>
    </row>
    <row r="462" spans="1:39">
      <c r="A462" s="104" t="s">
        <v>2365</v>
      </c>
      <c r="B462" s="104" t="s">
        <v>2366</v>
      </c>
      <c r="C462" s="104" t="s">
        <v>180</v>
      </c>
      <c r="D462" s="104" t="s">
        <v>180</v>
      </c>
      <c r="E462" s="104" t="s">
        <v>180</v>
      </c>
      <c r="F462" s="104" t="s">
        <v>601</v>
      </c>
      <c r="G462" s="109" t="s">
        <v>602</v>
      </c>
      <c r="H462" s="104" t="s">
        <v>2367</v>
      </c>
      <c r="I462" s="105" t="s">
        <v>603</v>
      </c>
      <c r="J462" s="104" t="s">
        <v>2372</v>
      </c>
      <c r="K462" s="104">
        <v>58</v>
      </c>
      <c r="L462"/>
      <c r="M462" s="104">
        <v>58</v>
      </c>
      <c r="N462"/>
      <c r="P462" s="104">
        <v>0</v>
      </c>
      <c r="Q462"/>
      <c r="R462" s="104">
        <v>58</v>
      </c>
      <c r="S462" s="104">
        <v>0</v>
      </c>
      <c r="T462" s="104">
        <v>0</v>
      </c>
      <c r="U462" s="104">
        <v>3</v>
      </c>
      <c r="V462" s="104">
        <v>3</v>
      </c>
      <c r="W462" s="104">
        <v>0</v>
      </c>
      <c r="X462" s="104">
        <v>3</v>
      </c>
      <c r="Y462" s="104">
        <v>0</v>
      </c>
      <c r="Z462" s="104">
        <v>0</v>
      </c>
      <c r="AA462" s="104">
        <v>0</v>
      </c>
      <c r="AB462" s="104">
        <v>0</v>
      </c>
      <c r="AC462" s="104">
        <v>0</v>
      </c>
      <c r="AD462" s="104">
        <v>0</v>
      </c>
      <c r="AE462" s="104">
        <v>0</v>
      </c>
      <c r="AF462" s="104">
        <v>8</v>
      </c>
      <c r="AG462" s="104">
        <v>12</v>
      </c>
      <c r="AH462" s="104">
        <v>8</v>
      </c>
      <c r="AI462" s="104">
        <v>10</v>
      </c>
      <c r="AJ462" s="104">
        <v>7</v>
      </c>
      <c r="AK462" s="104">
        <v>13</v>
      </c>
      <c r="AL462" s="104">
        <v>0</v>
      </c>
      <c r="AM462" s="104">
        <v>0</v>
      </c>
    </row>
    <row r="463" spans="1:39" ht="18">
      <c r="A463" s="104" t="s">
        <v>2365</v>
      </c>
      <c r="B463" s="104" t="s">
        <v>2366</v>
      </c>
      <c r="C463" s="104" t="s">
        <v>180</v>
      </c>
      <c r="D463" s="104" t="s">
        <v>180</v>
      </c>
      <c r="E463" s="104" t="s">
        <v>180</v>
      </c>
      <c r="F463" s="104" t="s">
        <v>180</v>
      </c>
      <c r="G463" s="109" t="s">
        <v>2414</v>
      </c>
      <c r="H463" s="104" t="s">
        <v>2367</v>
      </c>
      <c r="I463" s="105" t="s">
        <v>2415</v>
      </c>
      <c r="J463" s="104" t="s">
        <v>2372</v>
      </c>
      <c r="K463" s="104">
        <v>39</v>
      </c>
      <c r="L463"/>
      <c r="M463" s="104">
        <v>6</v>
      </c>
      <c r="N463"/>
      <c r="P463" s="104">
        <v>33</v>
      </c>
      <c r="Q463"/>
      <c r="R463" s="104">
        <v>39</v>
      </c>
      <c r="S463" s="104">
        <v>0</v>
      </c>
      <c r="T463" s="104">
        <v>0</v>
      </c>
      <c r="U463" s="104">
        <v>3</v>
      </c>
      <c r="V463" s="104">
        <v>4</v>
      </c>
      <c r="W463" s="104">
        <v>0</v>
      </c>
      <c r="X463" s="104">
        <v>2</v>
      </c>
      <c r="Y463" s="104">
        <v>0</v>
      </c>
      <c r="Z463" s="104">
        <v>0</v>
      </c>
      <c r="AA463" s="104">
        <v>0</v>
      </c>
      <c r="AB463" s="104">
        <v>0</v>
      </c>
      <c r="AC463" s="104">
        <v>0</v>
      </c>
      <c r="AD463" s="104">
        <v>0</v>
      </c>
      <c r="AE463" s="104">
        <v>0</v>
      </c>
      <c r="AF463" s="104">
        <v>3</v>
      </c>
      <c r="AG463" s="104">
        <v>5</v>
      </c>
      <c r="AH463" s="104">
        <v>10</v>
      </c>
      <c r="AI463" s="104">
        <v>5</v>
      </c>
      <c r="AJ463" s="104">
        <v>10</v>
      </c>
      <c r="AK463" s="104">
        <v>6</v>
      </c>
      <c r="AL463" s="104">
        <v>0</v>
      </c>
      <c r="AM463" s="104">
        <v>0</v>
      </c>
    </row>
    <row r="464" spans="1:39" ht="18">
      <c r="A464" s="104" t="s">
        <v>2365</v>
      </c>
      <c r="B464" s="104" t="s">
        <v>2366</v>
      </c>
      <c r="C464" s="104" t="s">
        <v>180</v>
      </c>
      <c r="D464" s="104" t="s">
        <v>180</v>
      </c>
      <c r="E464" s="104" t="s">
        <v>180</v>
      </c>
      <c r="F464" s="104" t="s">
        <v>604</v>
      </c>
      <c r="G464" s="109" t="s">
        <v>605</v>
      </c>
      <c r="H464" s="104" t="s">
        <v>2367</v>
      </c>
      <c r="I464" s="105" t="s">
        <v>606</v>
      </c>
      <c r="J464" s="104" t="s">
        <v>2372</v>
      </c>
      <c r="K464" s="104">
        <v>17</v>
      </c>
      <c r="L464"/>
      <c r="M464" s="104">
        <v>17</v>
      </c>
      <c r="N464"/>
      <c r="P464" s="104">
        <v>0</v>
      </c>
      <c r="Q464"/>
      <c r="R464" s="104">
        <v>17</v>
      </c>
      <c r="S464" s="104">
        <v>0</v>
      </c>
      <c r="T464" s="104">
        <v>0</v>
      </c>
      <c r="U464" s="104">
        <v>3</v>
      </c>
      <c r="V464" s="104">
        <v>3</v>
      </c>
      <c r="W464" s="104">
        <v>0</v>
      </c>
      <c r="X464" s="104">
        <v>2</v>
      </c>
      <c r="Y464" s="104">
        <v>0</v>
      </c>
      <c r="Z464" s="104">
        <v>0</v>
      </c>
      <c r="AA464" s="104">
        <v>0</v>
      </c>
      <c r="AB464" s="104">
        <v>0</v>
      </c>
      <c r="AC464" s="104">
        <v>0</v>
      </c>
      <c r="AD464" s="104">
        <v>0</v>
      </c>
      <c r="AE464" s="104">
        <v>0</v>
      </c>
      <c r="AF464" s="104">
        <v>0</v>
      </c>
      <c r="AG464" s="104">
        <v>2</v>
      </c>
      <c r="AH464" s="104">
        <v>6</v>
      </c>
      <c r="AI464" s="104">
        <v>2</v>
      </c>
      <c r="AJ464" s="104">
        <v>4</v>
      </c>
      <c r="AK464" s="104">
        <v>3</v>
      </c>
      <c r="AL464" s="104">
        <v>0</v>
      </c>
      <c r="AM464" s="104">
        <v>0</v>
      </c>
    </row>
    <row r="465" spans="1:39">
      <c r="A465" s="104" t="s">
        <v>2365</v>
      </c>
      <c r="B465" s="104" t="s">
        <v>2366</v>
      </c>
      <c r="C465" s="104" t="s">
        <v>180</v>
      </c>
      <c r="D465" s="104" t="s">
        <v>180</v>
      </c>
      <c r="E465" s="104" t="s">
        <v>180</v>
      </c>
      <c r="F465" s="104" t="s">
        <v>180</v>
      </c>
      <c r="G465" s="109" t="s">
        <v>2416</v>
      </c>
      <c r="H465" s="104" t="s">
        <v>2367</v>
      </c>
      <c r="I465" s="105" t="s">
        <v>2417</v>
      </c>
      <c r="J465" s="104" t="s">
        <v>2372</v>
      </c>
      <c r="K465" s="104">
        <v>33</v>
      </c>
      <c r="L465"/>
      <c r="M465" s="104">
        <v>33</v>
      </c>
      <c r="N465"/>
      <c r="P465" s="104">
        <v>0</v>
      </c>
      <c r="Q465"/>
      <c r="R465" s="104">
        <v>33</v>
      </c>
      <c r="S465" s="104">
        <v>0</v>
      </c>
      <c r="T465" s="104">
        <v>0</v>
      </c>
      <c r="U465" s="104">
        <v>3</v>
      </c>
      <c r="V465" s="104">
        <v>5</v>
      </c>
      <c r="W465" s="104">
        <v>0</v>
      </c>
      <c r="X465" s="104">
        <v>3</v>
      </c>
      <c r="Y465" s="104">
        <v>0</v>
      </c>
      <c r="Z465" s="104">
        <v>0</v>
      </c>
      <c r="AA465" s="104">
        <v>0</v>
      </c>
      <c r="AB465" s="104">
        <v>0</v>
      </c>
      <c r="AC465" s="104">
        <v>0</v>
      </c>
      <c r="AD465" s="104">
        <v>0</v>
      </c>
      <c r="AE465" s="104">
        <v>0</v>
      </c>
      <c r="AF465" s="104">
        <v>5</v>
      </c>
      <c r="AG465" s="104">
        <v>4</v>
      </c>
      <c r="AH465" s="104">
        <v>10</v>
      </c>
      <c r="AI465" s="104">
        <v>3</v>
      </c>
      <c r="AJ465" s="104">
        <v>3</v>
      </c>
      <c r="AK465" s="104">
        <v>8</v>
      </c>
      <c r="AL465" s="104">
        <v>0</v>
      </c>
      <c r="AM465" s="104">
        <v>0</v>
      </c>
    </row>
    <row r="466" spans="1:39" ht="18">
      <c r="A466" s="104" t="s">
        <v>2365</v>
      </c>
      <c r="B466" s="104" t="s">
        <v>2366</v>
      </c>
      <c r="C466" s="104" t="s">
        <v>180</v>
      </c>
      <c r="D466" s="104" t="s">
        <v>180</v>
      </c>
      <c r="E466" s="104" t="s">
        <v>180</v>
      </c>
      <c r="F466" s="104" t="s">
        <v>550</v>
      </c>
      <c r="G466" s="109" t="s">
        <v>551</v>
      </c>
      <c r="H466" s="104" t="s">
        <v>2367</v>
      </c>
      <c r="I466" s="105" t="s">
        <v>1885</v>
      </c>
      <c r="J466" s="104" t="s">
        <v>2372</v>
      </c>
      <c r="K466" s="104">
        <v>140</v>
      </c>
      <c r="L466"/>
      <c r="M466" s="104">
        <v>125</v>
      </c>
      <c r="N466"/>
      <c r="P466" s="104">
        <v>15</v>
      </c>
      <c r="Q466"/>
      <c r="R466" s="104">
        <v>140</v>
      </c>
      <c r="S466" s="104">
        <v>0</v>
      </c>
      <c r="T466" s="104">
        <v>0</v>
      </c>
      <c r="U466" s="104">
        <v>3</v>
      </c>
      <c r="V466" s="104">
        <v>7</v>
      </c>
      <c r="W466" s="104">
        <v>0</v>
      </c>
      <c r="X466" s="104">
        <v>7</v>
      </c>
      <c r="Y466" s="104">
        <v>0</v>
      </c>
      <c r="Z466" s="104">
        <v>0</v>
      </c>
      <c r="AA466" s="104">
        <v>0</v>
      </c>
      <c r="AB466" s="104">
        <v>0</v>
      </c>
      <c r="AC466" s="104">
        <v>0</v>
      </c>
      <c r="AD466" s="104">
        <v>0</v>
      </c>
      <c r="AE466" s="104">
        <v>0</v>
      </c>
      <c r="AF466" s="104">
        <v>11</v>
      </c>
      <c r="AG466" s="104">
        <v>28</v>
      </c>
      <c r="AH466" s="104">
        <v>23</v>
      </c>
      <c r="AI466" s="104">
        <v>32</v>
      </c>
      <c r="AJ466" s="104">
        <v>25</v>
      </c>
      <c r="AK466" s="104">
        <v>21</v>
      </c>
      <c r="AL466" s="104">
        <v>0</v>
      </c>
      <c r="AM466" s="104">
        <v>0</v>
      </c>
    </row>
    <row r="467" spans="1:39">
      <c r="A467" s="104" t="s">
        <v>2365</v>
      </c>
      <c r="B467" s="104" t="s">
        <v>2366</v>
      </c>
      <c r="C467" s="104" t="s">
        <v>180</v>
      </c>
      <c r="D467" s="104" t="s">
        <v>180</v>
      </c>
      <c r="E467" s="104" t="s">
        <v>180</v>
      </c>
      <c r="F467" s="104" t="s">
        <v>1746</v>
      </c>
      <c r="G467" s="109" t="s">
        <v>545</v>
      </c>
      <c r="H467" s="104" t="s">
        <v>2367</v>
      </c>
      <c r="I467" s="105" t="s">
        <v>1882</v>
      </c>
      <c r="J467" s="104" t="s">
        <v>2372</v>
      </c>
      <c r="K467" s="104">
        <v>175</v>
      </c>
      <c r="L467"/>
      <c r="M467" s="104">
        <v>174</v>
      </c>
      <c r="N467"/>
      <c r="P467" s="104">
        <v>1</v>
      </c>
      <c r="Q467"/>
      <c r="R467" s="104">
        <v>174</v>
      </c>
      <c r="S467" s="104">
        <v>0</v>
      </c>
      <c r="T467" s="104">
        <v>1</v>
      </c>
      <c r="U467" s="104">
        <v>3</v>
      </c>
      <c r="V467" s="104">
        <v>8</v>
      </c>
      <c r="W467" s="104">
        <v>0</v>
      </c>
      <c r="X467" s="104">
        <v>8</v>
      </c>
      <c r="Y467" s="104">
        <v>0</v>
      </c>
      <c r="Z467" s="104">
        <v>0</v>
      </c>
      <c r="AA467" s="104">
        <v>0</v>
      </c>
      <c r="AB467" s="104">
        <v>0</v>
      </c>
      <c r="AC467" s="104">
        <v>0</v>
      </c>
      <c r="AD467" s="104">
        <v>0</v>
      </c>
      <c r="AE467" s="104">
        <v>0</v>
      </c>
      <c r="AF467" s="104">
        <v>33</v>
      </c>
      <c r="AG467" s="104">
        <v>26</v>
      </c>
      <c r="AH467" s="104">
        <v>35</v>
      </c>
      <c r="AI467" s="104">
        <v>34</v>
      </c>
      <c r="AJ467" s="104">
        <v>17</v>
      </c>
      <c r="AK467" s="104">
        <v>30</v>
      </c>
      <c r="AL467" s="104">
        <v>0</v>
      </c>
      <c r="AM467" s="104">
        <v>0</v>
      </c>
    </row>
    <row r="468" spans="1:39" ht="18">
      <c r="A468" s="104" t="s">
        <v>2365</v>
      </c>
      <c r="B468" s="104" t="s">
        <v>2366</v>
      </c>
      <c r="C468" s="104" t="s">
        <v>180</v>
      </c>
      <c r="D468" s="104" t="s">
        <v>180</v>
      </c>
      <c r="E468" s="104" t="s">
        <v>180</v>
      </c>
      <c r="F468" s="104" t="s">
        <v>554</v>
      </c>
      <c r="G468" s="109" t="s">
        <v>555</v>
      </c>
      <c r="H468" s="104" t="s">
        <v>2367</v>
      </c>
      <c r="I468" s="105" t="s">
        <v>1887</v>
      </c>
      <c r="J468" s="104" t="s">
        <v>2372</v>
      </c>
      <c r="K468" s="104">
        <v>17</v>
      </c>
      <c r="L468"/>
      <c r="M468" s="104">
        <v>17</v>
      </c>
      <c r="N468"/>
      <c r="P468" s="104">
        <v>0</v>
      </c>
      <c r="Q468"/>
      <c r="R468" s="104">
        <v>17</v>
      </c>
      <c r="S468" s="104">
        <v>0</v>
      </c>
      <c r="T468" s="104">
        <v>0</v>
      </c>
      <c r="U468" s="104">
        <v>3</v>
      </c>
      <c r="V468" s="104">
        <v>3</v>
      </c>
      <c r="W468" s="104">
        <v>0</v>
      </c>
      <c r="X468" s="104">
        <v>3</v>
      </c>
      <c r="Y468" s="104">
        <v>0</v>
      </c>
      <c r="Z468" s="104">
        <v>0</v>
      </c>
      <c r="AA468" s="104">
        <v>0</v>
      </c>
      <c r="AB468" s="104">
        <v>0</v>
      </c>
      <c r="AC468" s="104">
        <v>0</v>
      </c>
      <c r="AD468" s="104">
        <v>0</v>
      </c>
      <c r="AE468" s="104">
        <v>0</v>
      </c>
      <c r="AF468" s="104">
        <v>2</v>
      </c>
      <c r="AG468" s="104">
        <v>0</v>
      </c>
      <c r="AH468" s="104">
        <v>2</v>
      </c>
      <c r="AI468" s="104">
        <v>5</v>
      </c>
      <c r="AJ468" s="104">
        <v>3</v>
      </c>
      <c r="AK468" s="104">
        <v>5</v>
      </c>
      <c r="AL468" s="104">
        <v>0</v>
      </c>
      <c r="AM468" s="104">
        <v>0</v>
      </c>
    </row>
    <row r="469" spans="1:39">
      <c r="A469" s="104" t="s">
        <v>2365</v>
      </c>
      <c r="B469" s="104" t="s">
        <v>2366</v>
      </c>
      <c r="C469" s="104" t="s">
        <v>180</v>
      </c>
      <c r="D469" s="104" t="s">
        <v>180</v>
      </c>
      <c r="E469" s="104" t="s">
        <v>180</v>
      </c>
      <c r="F469" s="104" t="s">
        <v>552</v>
      </c>
      <c r="G469" s="109" t="s">
        <v>553</v>
      </c>
      <c r="H469" s="104" t="s">
        <v>2367</v>
      </c>
      <c r="I469" s="105" t="s">
        <v>1886</v>
      </c>
      <c r="J469" s="104" t="s">
        <v>2372</v>
      </c>
      <c r="K469" s="104">
        <v>4</v>
      </c>
      <c r="L469"/>
      <c r="M469" s="104">
        <v>3</v>
      </c>
      <c r="N469"/>
      <c r="P469" s="104">
        <v>1</v>
      </c>
      <c r="Q469"/>
      <c r="R469" s="104">
        <v>4</v>
      </c>
      <c r="S469" s="104">
        <v>0</v>
      </c>
      <c r="T469" s="104">
        <v>0</v>
      </c>
      <c r="U469" s="104">
        <v>3</v>
      </c>
      <c r="V469" s="104">
        <v>3</v>
      </c>
      <c r="W469" s="104">
        <v>0</v>
      </c>
      <c r="X469" s="104">
        <v>1</v>
      </c>
      <c r="Y469" s="104">
        <v>0</v>
      </c>
      <c r="Z469" s="104">
        <v>0</v>
      </c>
      <c r="AA469" s="104">
        <v>0</v>
      </c>
      <c r="AB469" s="104">
        <v>0</v>
      </c>
      <c r="AC469" s="104">
        <v>0</v>
      </c>
      <c r="AD469" s="104">
        <v>0</v>
      </c>
      <c r="AE469" s="104">
        <v>0</v>
      </c>
      <c r="AF469" s="104">
        <v>0</v>
      </c>
      <c r="AG469" s="104">
        <v>0</v>
      </c>
      <c r="AH469" s="104">
        <v>1</v>
      </c>
      <c r="AI469" s="104">
        <v>0</v>
      </c>
      <c r="AJ469" s="104">
        <v>1</v>
      </c>
      <c r="AK469" s="104">
        <v>2</v>
      </c>
      <c r="AL469" s="104">
        <v>0</v>
      </c>
      <c r="AM469" s="104">
        <v>0</v>
      </c>
    </row>
    <row r="470" spans="1:39">
      <c r="A470" s="104" t="s">
        <v>2365</v>
      </c>
      <c r="B470" s="104" t="s">
        <v>2366</v>
      </c>
      <c r="C470" s="104" t="s">
        <v>180</v>
      </c>
      <c r="D470" s="104" t="s">
        <v>180</v>
      </c>
      <c r="E470" s="104" t="s">
        <v>180</v>
      </c>
      <c r="F470" s="104" t="s">
        <v>584</v>
      </c>
      <c r="G470" s="109" t="s">
        <v>585</v>
      </c>
      <c r="H470" s="104" t="s">
        <v>2367</v>
      </c>
      <c r="I470" s="105" t="s">
        <v>1908</v>
      </c>
      <c r="J470" s="104" t="s">
        <v>2372</v>
      </c>
      <c r="K470" s="104">
        <v>22</v>
      </c>
      <c r="L470"/>
      <c r="M470" s="104">
        <v>22</v>
      </c>
      <c r="N470"/>
      <c r="P470" s="104">
        <v>0</v>
      </c>
      <c r="Q470"/>
      <c r="R470" s="104">
        <v>22</v>
      </c>
      <c r="S470" s="104">
        <v>0</v>
      </c>
      <c r="T470" s="104">
        <v>0</v>
      </c>
      <c r="U470" s="104">
        <v>3</v>
      </c>
      <c r="V470" s="104">
        <v>3</v>
      </c>
      <c r="W470" s="104">
        <v>0</v>
      </c>
      <c r="X470" s="104">
        <v>3</v>
      </c>
      <c r="Y470" s="104">
        <v>0</v>
      </c>
      <c r="Z470" s="104">
        <v>0</v>
      </c>
      <c r="AA470" s="104">
        <v>0</v>
      </c>
      <c r="AB470" s="104">
        <v>0</v>
      </c>
      <c r="AC470" s="104">
        <v>0</v>
      </c>
      <c r="AD470" s="104">
        <v>0</v>
      </c>
      <c r="AE470" s="104">
        <v>0</v>
      </c>
      <c r="AF470" s="104">
        <v>1</v>
      </c>
      <c r="AG470" s="104">
        <v>5</v>
      </c>
      <c r="AH470" s="104">
        <v>4</v>
      </c>
      <c r="AI470" s="104">
        <v>4</v>
      </c>
      <c r="AJ470" s="104">
        <v>5</v>
      </c>
      <c r="AK470" s="104">
        <v>3</v>
      </c>
      <c r="AL470" s="104">
        <v>0</v>
      </c>
      <c r="AM470" s="104">
        <v>0</v>
      </c>
    </row>
    <row r="471" spans="1:39">
      <c r="A471" s="104" t="s">
        <v>2365</v>
      </c>
      <c r="B471" s="104" t="s">
        <v>2366</v>
      </c>
      <c r="C471" s="104" t="s">
        <v>180</v>
      </c>
      <c r="D471" s="104" t="s">
        <v>180</v>
      </c>
      <c r="E471" s="104" t="s">
        <v>180</v>
      </c>
      <c r="F471" s="104" t="s">
        <v>557</v>
      </c>
      <c r="G471" s="109" t="s">
        <v>558</v>
      </c>
      <c r="H471" s="104" t="s">
        <v>2367</v>
      </c>
      <c r="I471" s="105" t="s">
        <v>1889</v>
      </c>
      <c r="J471" s="104" t="s">
        <v>2372</v>
      </c>
      <c r="K471" s="104">
        <v>53</v>
      </c>
      <c r="L471"/>
      <c r="M471" s="104">
        <v>52</v>
      </c>
      <c r="N471"/>
      <c r="P471" s="104">
        <v>1</v>
      </c>
      <c r="Q471"/>
      <c r="R471" s="104">
        <v>53</v>
      </c>
      <c r="S471" s="104">
        <v>0</v>
      </c>
      <c r="T471" s="104">
        <v>0</v>
      </c>
      <c r="U471" s="104">
        <v>3</v>
      </c>
      <c r="V471" s="104">
        <v>3</v>
      </c>
      <c r="W471" s="104">
        <v>0</v>
      </c>
      <c r="X471" s="104">
        <v>3</v>
      </c>
      <c r="Y471" s="104">
        <v>0</v>
      </c>
      <c r="Z471" s="104">
        <v>0</v>
      </c>
      <c r="AA471" s="104">
        <v>0</v>
      </c>
      <c r="AB471" s="104">
        <v>0</v>
      </c>
      <c r="AC471" s="104">
        <v>0</v>
      </c>
      <c r="AD471" s="104">
        <v>0</v>
      </c>
      <c r="AE471" s="104">
        <v>0</v>
      </c>
      <c r="AF471" s="104">
        <v>5</v>
      </c>
      <c r="AG471" s="104">
        <v>7</v>
      </c>
      <c r="AH471" s="104">
        <v>12</v>
      </c>
      <c r="AI471" s="104">
        <v>6</v>
      </c>
      <c r="AJ471" s="104">
        <v>12</v>
      </c>
      <c r="AK471" s="104">
        <v>11</v>
      </c>
      <c r="AL471" s="104">
        <v>0</v>
      </c>
      <c r="AM471" s="104">
        <v>0</v>
      </c>
    </row>
    <row r="472" spans="1:39" ht="18">
      <c r="A472" s="104" t="s">
        <v>2365</v>
      </c>
      <c r="B472" s="104" t="s">
        <v>2366</v>
      </c>
      <c r="C472" s="104" t="s">
        <v>180</v>
      </c>
      <c r="D472" s="104" t="s">
        <v>180</v>
      </c>
      <c r="E472" s="104" t="s">
        <v>180</v>
      </c>
      <c r="F472" s="104" t="s">
        <v>538</v>
      </c>
      <c r="G472" s="109" t="s">
        <v>2418</v>
      </c>
      <c r="H472" s="104" t="s">
        <v>2367</v>
      </c>
      <c r="I472" s="105" t="s">
        <v>2419</v>
      </c>
      <c r="J472" s="104" t="s">
        <v>2372</v>
      </c>
      <c r="K472" s="104">
        <v>118</v>
      </c>
      <c r="L472"/>
      <c r="M472" s="104">
        <v>115</v>
      </c>
      <c r="N472"/>
      <c r="P472" s="104">
        <v>3</v>
      </c>
      <c r="Q472"/>
      <c r="R472" s="104">
        <v>118</v>
      </c>
      <c r="S472" s="104">
        <v>0</v>
      </c>
      <c r="T472" s="104">
        <v>0</v>
      </c>
      <c r="U472" s="104">
        <v>3</v>
      </c>
      <c r="V472" s="104">
        <v>6</v>
      </c>
      <c r="W472" s="104">
        <v>0</v>
      </c>
      <c r="X472" s="104">
        <v>6</v>
      </c>
      <c r="Y472" s="104">
        <v>0</v>
      </c>
      <c r="Z472" s="104">
        <v>0</v>
      </c>
      <c r="AA472" s="104">
        <v>0</v>
      </c>
      <c r="AB472" s="104">
        <v>0</v>
      </c>
      <c r="AC472" s="104">
        <v>0</v>
      </c>
      <c r="AD472" s="104">
        <v>0</v>
      </c>
      <c r="AE472" s="104">
        <v>0</v>
      </c>
      <c r="AF472" s="104">
        <v>16</v>
      </c>
      <c r="AG472" s="104">
        <v>24</v>
      </c>
      <c r="AH472" s="104">
        <v>23</v>
      </c>
      <c r="AI472" s="104">
        <v>17</v>
      </c>
      <c r="AJ472" s="104">
        <v>25</v>
      </c>
      <c r="AK472" s="104">
        <v>13</v>
      </c>
      <c r="AL472" s="104">
        <v>0</v>
      </c>
      <c r="AM472" s="104">
        <v>0</v>
      </c>
    </row>
    <row r="473" spans="1:39">
      <c r="A473" s="104" t="s">
        <v>2365</v>
      </c>
      <c r="B473" s="104" t="s">
        <v>2366</v>
      </c>
      <c r="C473" s="104" t="s">
        <v>180</v>
      </c>
      <c r="D473" s="104" t="s">
        <v>180</v>
      </c>
      <c r="E473" s="104" t="s">
        <v>180</v>
      </c>
      <c r="F473" s="104" t="s">
        <v>546</v>
      </c>
      <c r="G473" s="109" t="s">
        <v>547</v>
      </c>
      <c r="H473" s="104" t="s">
        <v>2367</v>
      </c>
      <c r="I473" s="105" t="s">
        <v>1883</v>
      </c>
      <c r="J473" s="104" t="s">
        <v>2372</v>
      </c>
      <c r="K473" s="104">
        <v>99</v>
      </c>
      <c r="L473"/>
      <c r="M473" s="104">
        <v>97</v>
      </c>
      <c r="N473"/>
      <c r="P473" s="104">
        <v>2</v>
      </c>
      <c r="Q473"/>
      <c r="R473" s="104">
        <v>98</v>
      </c>
      <c r="S473" s="104">
        <v>0</v>
      </c>
      <c r="T473" s="104">
        <v>1</v>
      </c>
      <c r="U473" s="104">
        <v>3</v>
      </c>
      <c r="V473" s="104">
        <v>4</v>
      </c>
      <c r="W473" s="104">
        <v>0</v>
      </c>
      <c r="X473" s="104">
        <v>4</v>
      </c>
      <c r="Y473" s="104">
        <v>0</v>
      </c>
      <c r="Z473" s="104">
        <v>0</v>
      </c>
      <c r="AA473" s="104">
        <v>0</v>
      </c>
      <c r="AB473" s="104">
        <v>0</v>
      </c>
      <c r="AC473" s="104">
        <v>0</v>
      </c>
      <c r="AD473" s="104">
        <v>0</v>
      </c>
      <c r="AE473" s="104">
        <v>0</v>
      </c>
      <c r="AF473" s="104">
        <v>20</v>
      </c>
      <c r="AG473" s="104">
        <v>28</v>
      </c>
      <c r="AH473" s="104">
        <v>13</v>
      </c>
      <c r="AI473" s="104">
        <v>11</v>
      </c>
      <c r="AJ473" s="104">
        <v>11</v>
      </c>
      <c r="AK473" s="104">
        <v>16</v>
      </c>
      <c r="AL473" s="104">
        <v>0</v>
      </c>
      <c r="AM473" s="104">
        <v>0</v>
      </c>
    </row>
    <row r="474" spans="1:39">
      <c r="A474" s="104" t="s">
        <v>2365</v>
      </c>
      <c r="B474" s="104" t="s">
        <v>2366</v>
      </c>
      <c r="C474" s="104" t="s">
        <v>180</v>
      </c>
      <c r="D474" s="104" t="s">
        <v>180</v>
      </c>
      <c r="E474" s="104" t="s">
        <v>180</v>
      </c>
      <c r="F474" s="104" t="s">
        <v>548</v>
      </c>
      <c r="G474" s="109" t="s">
        <v>549</v>
      </c>
      <c r="H474" s="104" t="s">
        <v>2367</v>
      </c>
      <c r="I474" s="105" t="s">
        <v>1884</v>
      </c>
      <c r="J474" s="104" t="s">
        <v>2372</v>
      </c>
      <c r="K474" s="104">
        <v>8</v>
      </c>
      <c r="L474"/>
      <c r="M474" s="104">
        <v>8</v>
      </c>
      <c r="N474"/>
      <c r="P474" s="104">
        <v>0</v>
      </c>
      <c r="Q474"/>
      <c r="R474" s="104">
        <v>7</v>
      </c>
      <c r="S474" s="104">
        <v>0</v>
      </c>
      <c r="T474" s="104">
        <v>1</v>
      </c>
      <c r="U474" s="104">
        <v>3</v>
      </c>
      <c r="V474" s="104">
        <v>3</v>
      </c>
      <c r="W474" s="104">
        <v>0</v>
      </c>
      <c r="X474" s="104">
        <v>3</v>
      </c>
      <c r="Y474" s="104">
        <v>0</v>
      </c>
      <c r="Z474" s="104">
        <v>0</v>
      </c>
      <c r="AA474" s="104">
        <v>0</v>
      </c>
      <c r="AB474" s="104">
        <v>0</v>
      </c>
      <c r="AC474" s="104">
        <v>0</v>
      </c>
      <c r="AD474" s="104">
        <v>0</v>
      </c>
      <c r="AE474" s="104">
        <v>0</v>
      </c>
      <c r="AF474" s="104">
        <v>3</v>
      </c>
      <c r="AG474" s="104">
        <v>0</v>
      </c>
      <c r="AH474" s="104">
        <v>0</v>
      </c>
      <c r="AI474" s="104">
        <v>1</v>
      </c>
      <c r="AJ474" s="104">
        <v>1</v>
      </c>
      <c r="AK474" s="104">
        <v>3</v>
      </c>
      <c r="AL474" s="104">
        <v>0</v>
      </c>
      <c r="AM474" s="104">
        <v>0</v>
      </c>
    </row>
    <row r="475" spans="1:39" ht="18">
      <c r="A475" s="104" t="s">
        <v>2365</v>
      </c>
      <c r="B475" s="104" t="s">
        <v>2366</v>
      </c>
      <c r="C475" s="104" t="s">
        <v>180</v>
      </c>
      <c r="D475" s="104" t="s">
        <v>180</v>
      </c>
      <c r="E475" s="104" t="s">
        <v>180</v>
      </c>
      <c r="F475" s="104" t="s">
        <v>564</v>
      </c>
      <c r="G475" s="109" t="s">
        <v>565</v>
      </c>
      <c r="H475" s="104" t="s">
        <v>2367</v>
      </c>
      <c r="I475" s="105" t="s">
        <v>1893</v>
      </c>
      <c r="J475" s="104" t="s">
        <v>2372</v>
      </c>
      <c r="K475" s="104">
        <v>77</v>
      </c>
      <c r="L475"/>
      <c r="M475" s="104">
        <v>77</v>
      </c>
      <c r="N475"/>
      <c r="P475" s="104">
        <v>0</v>
      </c>
      <c r="Q475"/>
      <c r="R475" s="104">
        <v>77</v>
      </c>
      <c r="S475" s="104">
        <v>0</v>
      </c>
      <c r="T475" s="104">
        <v>0</v>
      </c>
      <c r="U475" s="104">
        <v>3</v>
      </c>
      <c r="V475" s="104">
        <v>4</v>
      </c>
      <c r="W475" s="104">
        <v>0</v>
      </c>
      <c r="X475" s="104">
        <v>4</v>
      </c>
      <c r="Y475" s="104">
        <v>0</v>
      </c>
      <c r="Z475" s="104">
        <v>0</v>
      </c>
      <c r="AA475" s="104">
        <v>0</v>
      </c>
      <c r="AB475" s="104">
        <v>0</v>
      </c>
      <c r="AC475" s="104">
        <v>0</v>
      </c>
      <c r="AD475" s="104">
        <v>0</v>
      </c>
      <c r="AE475" s="104">
        <v>0</v>
      </c>
      <c r="AF475" s="104">
        <v>11</v>
      </c>
      <c r="AG475" s="104">
        <v>12</v>
      </c>
      <c r="AH475" s="104">
        <v>9</v>
      </c>
      <c r="AI475" s="104">
        <v>10</v>
      </c>
      <c r="AJ475" s="104">
        <v>18</v>
      </c>
      <c r="AK475" s="104">
        <v>17</v>
      </c>
      <c r="AL475" s="104">
        <v>0</v>
      </c>
      <c r="AM475" s="104">
        <v>0</v>
      </c>
    </row>
    <row r="476" spans="1:39">
      <c r="A476" s="104" t="s">
        <v>2365</v>
      </c>
      <c r="B476" s="104" t="s">
        <v>2366</v>
      </c>
      <c r="C476" s="104" t="s">
        <v>180</v>
      </c>
      <c r="D476" s="104" t="s">
        <v>180</v>
      </c>
      <c r="E476" s="104" t="s">
        <v>180</v>
      </c>
      <c r="F476" s="104" t="s">
        <v>180</v>
      </c>
      <c r="G476" s="109" t="s">
        <v>566</v>
      </c>
      <c r="H476" s="104" t="s">
        <v>2367</v>
      </c>
      <c r="I476" s="105" t="s">
        <v>1894</v>
      </c>
      <c r="J476" s="104" t="s">
        <v>2372</v>
      </c>
      <c r="K476" s="104">
        <v>104</v>
      </c>
      <c r="L476"/>
      <c r="M476" s="104">
        <v>103</v>
      </c>
      <c r="N476"/>
      <c r="P476" s="104">
        <v>1</v>
      </c>
      <c r="Q476"/>
      <c r="R476" s="104">
        <v>104</v>
      </c>
      <c r="S476" s="104">
        <v>0</v>
      </c>
      <c r="T476" s="104">
        <v>0</v>
      </c>
      <c r="U476" s="104">
        <v>3</v>
      </c>
      <c r="V476" s="104">
        <v>5</v>
      </c>
      <c r="W476" s="104">
        <v>0</v>
      </c>
      <c r="X476" s="104">
        <v>5</v>
      </c>
      <c r="Y476" s="104">
        <v>0</v>
      </c>
      <c r="Z476" s="104">
        <v>0</v>
      </c>
      <c r="AA476" s="104">
        <v>0</v>
      </c>
      <c r="AB476" s="104">
        <v>0</v>
      </c>
      <c r="AC476" s="104">
        <v>0</v>
      </c>
      <c r="AD476" s="104">
        <v>0</v>
      </c>
      <c r="AE476" s="104">
        <v>0</v>
      </c>
      <c r="AF476" s="104">
        <v>14</v>
      </c>
      <c r="AG476" s="104">
        <v>22</v>
      </c>
      <c r="AH476" s="104">
        <v>24</v>
      </c>
      <c r="AI476" s="104">
        <v>18</v>
      </c>
      <c r="AJ476" s="104">
        <v>6</v>
      </c>
      <c r="AK476" s="104">
        <v>20</v>
      </c>
      <c r="AL476" s="104">
        <v>0</v>
      </c>
      <c r="AM476" s="104">
        <v>0</v>
      </c>
    </row>
    <row r="477" spans="1:39">
      <c r="A477" s="104" t="s">
        <v>2365</v>
      </c>
      <c r="B477" s="104" t="s">
        <v>2366</v>
      </c>
      <c r="C477" s="104" t="s">
        <v>180</v>
      </c>
      <c r="D477" s="104" t="s">
        <v>180</v>
      </c>
      <c r="E477" s="104" t="s">
        <v>180</v>
      </c>
      <c r="F477" s="104" t="s">
        <v>1895</v>
      </c>
      <c r="G477" s="109" t="s">
        <v>567</v>
      </c>
      <c r="H477" s="104" t="s">
        <v>2367</v>
      </c>
      <c r="I477" s="105" t="s">
        <v>1896</v>
      </c>
      <c r="J477" s="104" t="s">
        <v>2372</v>
      </c>
      <c r="K477" s="104">
        <v>92</v>
      </c>
      <c r="L477"/>
      <c r="M477" s="104">
        <v>88</v>
      </c>
      <c r="N477"/>
      <c r="P477" s="104">
        <v>4</v>
      </c>
      <c r="Q477"/>
      <c r="R477" s="104">
        <v>92</v>
      </c>
      <c r="S477" s="104">
        <v>0</v>
      </c>
      <c r="T477" s="104">
        <v>0</v>
      </c>
      <c r="U477" s="104">
        <v>3</v>
      </c>
      <c r="V477" s="104">
        <v>5</v>
      </c>
      <c r="W477" s="104">
        <v>0</v>
      </c>
      <c r="X477" s="104">
        <v>5</v>
      </c>
      <c r="Y477" s="104">
        <v>0</v>
      </c>
      <c r="Z477" s="104">
        <v>0</v>
      </c>
      <c r="AA477" s="104">
        <v>0</v>
      </c>
      <c r="AB477" s="104">
        <v>0</v>
      </c>
      <c r="AC477" s="104">
        <v>0</v>
      </c>
      <c r="AD477" s="104">
        <v>0</v>
      </c>
      <c r="AE477" s="104">
        <v>0</v>
      </c>
      <c r="AF477" s="104">
        <v>11</v>
      </c>
      <c r="AG477" s="104">
        <v>11</v>
      </c>
      <c r="AH477" s="104">
        <v>14</v>
      </c>
      <c r="AI477" s="104">
        <v>17</v>
      </c>
      <c r="AJ477" s="104">
        <v>18</v>
      </c>
      <c r="AK477" s="104">
        <v>21</v>
      </c>
      <c r="AL477" s="104">
        <v>0</v>
      </c>
      <c r="AM477" s="104">
        <v>0</v>
      </c>
    </row>
    <row r="478" spans="1:39">
      <c r="A478" s="104" t="s">
        <v>2365</v>
      </c>
      <c r="B478" s="104" t="s">
        <v>2366</v>
      </c>
      <c r="C478" s="104" t="s">
        <v>180</v>
      </c>
      <c r="D478" s="104" t="s">
        <v>180</v>
      </c>
      <c r="E478" s="104" t="s">
        <v>180</v>
      </c>
      <c r="F478" s="104" t="s">
        <v>543</v>
      </c>
      <c r="G478" s="109" t="s">
        <v>561</v>
      </c>
      <c r="H478" s="104" t="s">
        <v>2367</v>
      </c>
      <c r="I478" s="105" t="s">
        <v>1891</v>
      </c>
      <c r="J478" s="104" t="s">
        <v>2372</v>
      </c>
      <c r="K478" s="104">
        <v>76</v>
      </c>
      <c r="L478"/>
      <c r="M478" s="104">
        <v>76</v>
      </c>
      <c r="N478"/>
      <c r="P478" s="104">
        <v>0</v>
      </c>
      <c r="Q478"/>
      <c r="R478" s="104">
        <v>74</v>
      </c>
      <c r="S478" s="104">
        <v>1</v>
      </c>
      <c r="T478" s="104">
        <v>1</v>
      </c>
      <c r="U478" s="104">
        <v>3</v>
      </c>
      <c r="V478" s="104">
        <v>5</v>
      </c>
      <c r="W478" s="104">
        <v>0</v>
      </c>
      <c r="X478" s="104">
        <v>5</v>
      </c>
      <c r="Y478" s="104">
        <v>0</v>
      </c>
      <c r="Z478" s="104">
        <v>0</v>
      </c>
      <c r="AA478" s="104">
        <v>0</v>
      </c>
      <c r="AB478" s="104">
        <v>0</v>
      </c>
      <c r="AC478" s="104">
        <v>0</v>
      </c>
      <c r="AD478" s="104">
        <v>0</v>
      </c>
      <c r="AE478" s="104">
        <v>0</v>
      </c>
      <c r="AF478" s="104">
        <v>9</v>
      </c>
      <c r="AG478" s="104">
        <v>16</v>
      </c>
      <c r="AH478" s="104">
        <v>12</v>
      </c>
      <c r="AI478" s="104">
        <v>13</v>
      </c>
      <c r="AJ478" s="104">
        <v>10</v>
      </c>
      <c r="AK478" s="104">
        <v>16</v>
      </c>
      <c r="AL478" s="104">
        <v>0</v>
      </c>
      <c r="AM478" s="104">
        <v>0</v>
      </c>
    </row>
    <row r="479" spans="1:39">
      <c r="A479" s="104" t="s">
        <v>2365</v>
      </c>
      <c r="B479" s="104" t="s">
        <v>2366</v>
      </c>
      <c r="C479" s="104" t="s">
        <v>180</v>
      </c>
      <c r="D479" s="104" t="s">
        <v>180</v>
      </c>
      <c r="E479" s="104" t="s">
        <v>180</v>
      </c>
      <c r="F479" s="104" t="s">
        <v>562</v>
      </c>
      <c r="G479" s="109" t="s">
        <v>563</v>
      </c>
      <c r="H479" s="104" t="s">
        <v>2367</v>
      </c>
      <c r="I479" s="105" t="s">
        <v>1892</v>
      </c>
      <c r="J479" s="104" t="s">
        <v>2372</v>
      </c>
      <c r="K479" s="104">
        <v>70</v>
      </c>
      <c r="L479"/>
      <c r="M479" s="104">
        <v>70</v>
      </c>
      <c r="N479"/>
      <c r="P479" s="104">
        <v>0</v>
      </c>
      <c r="Q479"/>
      <c r="R479" s="104">
        <v>70</v>
      </c>
      <c r="S479" s="104">
        <v>0</v>
      </c>
      <c r="T479" s="104">
        <v>0</v>
      </c>
      <c r="U479" s="104">
        <v>3</v>
      </c>
      <c r="V479" s="104">
        <v>3</v>
      </c>
      <c r="W479" s="104">
        <v>0</v>
      </c>
      <c r="X479" s="104">
        <v>3</v>
      </c>
      <c r="Y479" s="104">
        <v>0</v>
      </c>
      <c r="Z479" s="104">
        <v>0</v>
      </c>
      <c r="AA479" s="104">
        <v>0</v>
      </c>
      <c r="AB479" s="104">
        <v>0</v>
      </c>
      <c r="AC479" s="104">
        <v>0</v>
      </c>
      <c r="AD479" s="104">
        <v>0</v>
      </c>
      <c r="AE479" s="104">
        <v>0</v>
      </c>
      <c r="AF479" s="104">
        <v>11</v>
      </c>
      <c r="AG479" s="104">
        <v>12</v>
      </c>
      <c r="AH479" s="104">
        <v>10</v>
      </c>
      <c r="AI479" s="104">
        <v>14</v>
      </c>
      <c r="AJ479" s="104">
        <v>8</v>
      </c>
      <c r="AK479" s="104">
        <v>15</v>
      </c>
      <c r="AL479" s="104">
        <v>0</v>
      </c>
      <c r="AM479" s="104">
        <v>0</v>
      </c>
    </row>
    <row r="480" spans="1:39">
      <c r="A480" s="104" t="s">
        <v>2365</v>
      </c>
      <c r="B480" s="104" t="s">
        <v>2366</v>
      </c>
      <c r="C480" s="104" t="s">
        <v>180</v>
      </c>
      <c r="D480" s="104" t="s">
        <v>180</v>
      </c>
      <c r="E480" s="104" t="s">
        <v>180</v>
      </c>
      <c r="F480" s="104" t="s">
        <v>559</v>
      </c>
      <c r="G480" s="109" t="s">
        <v>560</v>
      </c>
      <c r="H480" s="104" t="s">
        <v>2367</v>
      </c>
      <c r="I480" s="105" t="s">
        <v>1890</v>
      </c>
      <c r="J480" s="104" t="s">
        <v>2372</v>
      </c>
      <c r="K480" s="104">
        <v>136</v>
      </c>
      <c r="L480"/>
      <c r="M480" s="104">
        <v>136</v>
      </c>
      <c r="N480"/>
      <c r="P480" s="104">
        <v>0</v>
      </c>
      <c r="Q480"/>
      <c r="R480" s="104">
        <v>136</v>
      </c>
      <c r="S480" s="104">
        <v>0</v>
      </c>
      <c r="T480" s="104">
        <v>0</v>
      </c>
      <c r="U480" s="104">
        <v>3</v>
      </c>
      <c r="V480" s="104">
        <v>6</v>
      </c>
      <c r="W480" s="104">
        <v>0</v>
      </c>
      <c r="X480" s="104">
        <v>6</v>
      </c>
      <c r="Y480" s="104">
        <v>0</v>
      </c>
      <c r="Z480" s="104">
        <v>0</v>
      </c>
      <c r="AA480" s="104">
        <v>0</v>
      </c>
      <c r="AB480" s="104">
        <v>0</v>
      </c>
      <c r="AC480" s="104">
        <v>0</v>
      </c>
      <c r="AD480" s="104">
        <v>0</v>
      </c>
      <c r="AE480" s="104">
        <v>0</v>
      </c>
      <c r="AF480" s="104">
        <v>17</v>
      </c>
      <c r="AG480" s="104">
        <v>23</v>
      </c>
      <c r="AH480" s="104">
        <v>26</v>
      </c>
      <c r="AI480" s="104">
        <v>25</v>
      </c>
      <c r="AJ480" s="104">
        <v>30</v>
      </c>
      <c r="AK480" s="104">
        <v>15</v>
      </c>
      <c r="AL480" s="104">
        <v>0</v>
      </c>
      <c r="AM480" s="104">
        <v>0</v>
      </c>
    </row>
    <row r="481" spans="1:39" ht="18">
      <c r="A481" s="104" t="s">
        <v>2365</v>
      </c>
      <c r="B481" s="104" t="s">
        <v>2366</v>
      </c>
      <c r="C481" s="104" t="s">
        <v>180</v>
      </c>
      <c r="D481" s="104" t="s">
        <v>180</v>
      </c>
      <c r="E481" s="104" t="s">
        <v>180</v>
      </c>
      <c r="F481" s="104" t="s">
        <v>180</v>
      </c>
      <c r="G481" s="109" t="s">
        <v>2420</v>
      </c>
      <c r="H481" s="104" t="s">
        <v>2367</v>
      </c>
      <c r="I481" s="105" t="s">
        <v>2421</v>
      </c>
      <c r="J481" s="104" t="s">
        <v>2372</v>
      </c>
      <c r="K481" s="104">
        <v>88</v>
      </c>
      <c r="L481"/>
      <c r="M481" s="104">
        <v>85</v>
      </c>
      <c r="N481"/>
      <c r="P481" s="104">
        <v>3</v>
      </c>
      <c r="Q481"/>
      <c r="R481" s="104">
        <v>88</v>
      </c>
      <c r="S481" s="104">
        <v>0</v>
      </c>
      <c r="T481" s="104">
        <v>0</v>
      </c>
      <c r="U481" s="104">
        <v>3</v>
      </c>
      <c r="V481" s="104">
        <v>5</v>
      </c>
      <c r="W481" s="104">
        <v>0</v>
      </c>
      <c r="X481" s="104">
        <v>5</v>
      </c>
      <c r="Y481" s="104">
        <v>0</v>
      </c>
      <c r="Z481" s="104">
        <v>0</v>
      </c>
      <c r="AA481" s="104">
        <v>0</v>
      </c>
      <c r="AB481" s="104">
        <v>0</v>
      </c>
      <c r="AC481" s="104">
        <v>0</v>
      </c>
      <c r="AD481" s="104">
        <v>0</v>
      </c>
      <c r="AE481" s="104">
        <v>0</v>
      </c>
      <c r="AF481" s="104">
        <v>13</v>
      </c>
      <c r="AG481" s="104">
        <v>12</v>
      </c>
      <c r="AH481" s="104">
        <v>11</v>
      </c>
      <c r="AI481" s="104">
        <v>14</v>
      </c>
      <c r="AJ481" s="104">
        <v>20</v>
      </c>
      <c r="AK481" s="104">
        <v>18</v>
      </c>
      <c r="AL481" s="104">
        <v>0</v>
      </c>
      <c r="AM481" s="104">
        <v>0</v>
      </c>
    </row>
    <row r="482" spans="1:39" ht="18">
      <c r="A482" s="104" t="s">
        <v>2365</v>
      </c>
      <c r="B482" s="104" t="s">
        <v>2366</v>
      </c>
      <c r="C482" s="104" t="s">
        <v>180</v>
      </c>
      <c r="D482" s="104" t="s">
        <v>180</v>
      </c>
      <c r="E482" s="104" t="s">
        <v>180</v>
      </c>
      <c r="F482" s="104" t="s">
        <v>554</v>
      </c>
      <c r="G482" s="109" t="s">
        <v>556</v>
      </c>
      <c r="H482" s="104" t="s">
        <v>2367</v>
      </c>
      <c r="I482" s="105" t="s">
        <v>1888</v>
      </c>
      <c r="J482" s="104" t="s">
        <v>2372</v>
      </c>
      <c r="K482" s="104">
        <v>247</v>
      </c>
      <c r="L482"/>
      <c r="M482" s="104">
        <v>241</v>
      </c>
      <c r="N482"/>
      <c r="P482" s="104">
        <v>6</v>
      </c>
      <c r="Q482"/>
      <c r="R482" s="104">
        <v>245</v>
      </c>
      <c r="S482" s="104">
        <v>0</v>
      </c>
      <c r="T482" s="104">
        <v>2</v>
      </c>
      <c r="U482" s="104">
        <v>3</v>
      </c>
      <c r="V482" s="104">
        <v>11</v>
      </c>
      <c r="W482" s="104">
        <v>0</v>
      </c>
      <c r="X482" s="104">
        <v>11</v>
      </c>
      <c r="Y482" s="104">
        <v>0</v>
      </c>
      <c r="Z482" s="104">
        <v>0</v>
      </c>
      <c r="AA482" s="104">
        <v>0</v>
      </c>
      <c r="AB482" s="104">
        <v>0</v>
      </c>
      <c r="AC482" s="104">
        <v>0</v>
      </c>
      <c r="AD482" s="104">
        <v>0</v>
      </c>
      <c r="AE482" s="104">
        <v>0</v>
      </c>
      <c r="AF482" s="104">
        <v>44</v>
      </c>
      <c r="AG482" s="104">
        <v>41</v>
      </c>
      <c r="AH482" s="104">
        <v>47</v>
      </c>
      <c r="AI482" s="104">
        <v>40</v>
      </c>
      <c r="AJ482" s="104">
        <v>30</v>
      </c>
      <c r="AK482" s="104">
        <v>45</v>
      </c>
      <c r="AL482" s="104">
        <v>0</v>
      </c>
      <c r="AM482" s="104">
        <v>0</v>
      </c>
    </row>
    <row r="483" spans="1:39" ht="27">
      <c r="A483" s="104" t="s">
        <v>2365</v>
      </c>
      <c r="B483" s="104" t="s">
        <v>2366</v>
      </c>
      <c r="C483" s="104" t="s">
        <v>180</v>
      </c>
      <c r="D483" s="104" t="s">
        <v>180</v>
      </c>
      <c r="E483" s="104" t="s">
        <v>180</v>
      </c>
      <c r="F483" s="104" t="s">
        <v>541</v>
      </c>
      <c r="G483" s="109" t="s">
        <v>542</v>
      </c>
      <c r="H483" s="104" t="s">
        <v>2367</v>
      </c>
      <c r="I483" s="105" t="s">
        <v>1910</v>
      </c>
      <c r="J483" s="104" t="s">
        <v>2372</v>
      </c>
      <c r="K483" s="104">
        <v>5</v>
      </c>
      <c r="L483"/>
      <c r="M483" s="104">
        <v>5</v>
      </c>
      <c r="N483"/>
      <c r="P483" s="104">
        <v>0</v>
      </c>
      <c r="Q483"/>
      <c r="R483" s="104">
        <v>5</v>
      </c>
      <c r="S483" s="104">
        <v>0</v>
      </c>
      <c r="T483" s="104">
        <v>0</v>
      </c>
      <c r="U483" s="104">
        <v>3</v>
      </c>
      <c r="V483" s="104">
        <v>3</v>
      </c>
      <c r="W483" s="104">
        <v>0</v>
      </c>
      <c r="X483" s="104">
        <v>3</v>
      </c>
      <c r="Y483" s="104">
        <v>0</v>
      </c>
      <c r="Z483" s="104">
        <v>0</v>
      </c>
      <c r="AA483" s="104">
        <v>0</v>
      </c>
      <c r="AB483" s="104">
        <v>0</v>
      </c>
      <c r="AC483" s="104">
        <v>0</v>
      </c>
      <c r="AD483" s="104">
        <v>0</v>
      </c>
      <c r="AE483" s="104">
        <v>0</v>
      </c>
      <c r="AF483" s="104">
        <v>0</v>
      </c>
      <c r="AG483" s="104">
        <v>1</v>
      </c>
      <c r="AH483" s="104">
        <v>3</v>
      </c>
      <c r="AI483" s="104">
        <v>0</v>
      </c>
      <c r="AJ483" s="104">
        <v>1</v>
      </c>
      <c r="AK483" s="104">
        <v>0</v>
      </c>
      <c r="AL483" s="104">
        <v>0</v>
      </c>
      <c r="AM483" s="104">
        <v>0</v>
      </c>
    </row>
    <row r="484" spans="1:39" ht="18">
      <c r="A484" s="104" t="s">
        <v>2365</v>
      </c>
      <c r="B484" s="104" t="s">
        <v>2366</v>
      </c>
      <c r="C484" s="104" t="s">
        <v>180</v>
      </c>
      <c r="D484" s="104" t="s">
        <v>180</v>
      </c>
      <c r="E484" s="104" t="s">
        <v>180</v>
      </c>
      <c r="F484" s="104" t="s">
        <v>1181</v>
      </c>
      <c r="G484" s="109" t="s">
        <v>612</v>
      </c>
      <c r="H484" s="104" t="s">
        <v>2367</v>
      </c>
      <c r="I484" s="105" t="s">
        <v>613</v>
      </c>
      <c r="J484" s="104" t="s">
        <v>2372</v>
      </c>
      <c r="K484" s="104">
        <v>129</v>
      </c>
      <c r="L484"/>
      <c r="M484" s="104">
        <v>129</v>
      </c>
      <c r="N484"/>
      <c r="P484" s="104">
        <v>0</v>
      </c>
      <c r="Q484"/>
      <c r="R484" s="104">
        <v>129</v>
      </c>
      <c r="S484" s="104">
        <v>0</v>
      </c>
      <c r="T484" s="104">
        <v>0</v>
      </c>
      <c r="U484" s="104">
        <v>3</v>
      </c>
      <c r="V484" s="104">
        <v>7</v>
      </c>
      <c r="W484" s="104">
        <v>0</v>
      </c>
      <c r="X484" s="104">
        <v>7</v>
      </c>
      <c r="Y484" s="104">
        <v>0</v>
      </c>
      <c r="Z484" s="104">
        <v>0</v>
      </c>
      <c r="AA484" s="104">
        <v>0</v>
      </c>
      <c r="AB484" s="104">
        <v>0</v>
      </c>
      <c r="AC484" s="104">
        <v>0</v>
      </c>
      <c r="AD484" s="104">
        <v>0</v>
      </c>
      <c r="AE484" s="104">
        <v>0</v>
      </c>
      <c r="AF484" s="104">
        <v>13</v>
      </c>
      <c r="AG484" s="104">
        <v>19</v>
      </c>
      <c r="AH484" s="104">
        <v>27</v>
      </c>
      <c r="AI484" s="104">
        <v>23</v>
      </c>
      <c r="AJ484" s="104">
        <v>29</v>
      </c>
      <c r="AK484" s="104">
        <v>18</v>
      </c>
      <c r="AL484" s="104">
        <v>0</v>
      </c>
      <c r="AM484" s="104">
        <v>0</v>
      </c>
    </row>
    <row r="485" spans="1:39">
      <c r="A485" s="104" t="s">
        <v>2365</v>
      </c>
      <c r="B485" s="104" t="s">
        <v>2366</v>
      </c>
      <c r="C485" s="104" t="s">
        <v>180</v>
      </c>
      <c r="D485" s="104" t="s">
        <v>180</v>
      </c>
      <c r="E485" s="104" t="s">
        <v>180</v>
      </c>
      <c r="F485" s="104" t="s">
        <v>543</v>
      </c>
      <c r="G485" s="109" t="s">
        <v>544</v>
      </c>
      <c r="H485" s="104" t="s">
        <v>2367</v>
      </c>
      <c r="I485" s="105" t="s">
        <v>1881</v>
      </c>
      <c r="J485" s="104" t="s">
        <v>2372</v>
      </c>
      <c r="K485" s="104">
        <v>125</v>
      </c>
      <c r="L485"/>
      <c r="M485" s="104">
        <v>122</v>
      </c>
      <c r="N485"/>
      <c r="P485" s="104">
        <v>3</v>
      </c>
      <c r="Q485"/>
      <c r="R485" s="104">
        <v>125</v>
      </c>
      <c r="S485" s="104">
        <v>0</v>
      </c>
      <c r="T485" s="104">
        <v>0</v>
      </c>
      <c r="U485" s="104">
        <v>3</v>
      </c>
      <c r="V485" s="104">
        <v>6</v>
      </c>
      <c r="W485" s="104">
        <v>0</v>
      </c>
      <c r="X485" s="104">
        <v>6</v>
      </c>
      <c r="Y485" s="104">
        <v>0</v>
      </c>
      <c r="Z485" s="104">
        <v>0</v>
      </c>
      <c r="AA485" s="104">
        <v>0</v>
      </c>
      <c r="AB485" s="104">
        <v>0</v>
      </c>
      <c r="AC485" s="104">
        <v>0</v>
      </c>
      <c r="AD485" s="104">
        <v>0</v>
      </c>
      <c r="AE485" s="104">
        <v>0</v>
      </c>
      <c r="AF485" s="104">
        <v>20</v>
      </c>
      <c r="AG485" s="104">
        <v>21</v>
      </c>
      <c r="AH485" s="104">
        <v>18</v>
      </c>
      <c r="AI485" s="104">
        <v>21</v>
      </c>
      <c r="AJ485" s="104">
        <v>26</v>
      </c>
      <c r="AK485" s="104">
        <v>19</v>
      </c>
      <c r="AL485" s="104">
        <v>0</v>
      </c>
      <c r="AM485" s="104">
        <v>0</v>
      </c>
    </row>
    <row r="486" spans="1:39" ht="18">
      <c r="A486" s="104" t="s">
        <v>2365</v>
      </c>
      <c r="B486" s="104" t="s">
        <v>2366</v>
      </c>
      <c r="C486" s="104" t="s">
        <v>180</v>
      </c>
      <c r="D486" s="104" t="s">
        <v>180</v>
      </c>
      <c r="E486" s="104" t="s">
        <v>180</v>
      </c>
      <c r="F486" s="104" t="s">
        <v>180</v>
      </c>
      <c r="G486" s="109" t="s">
        <v>610</v>
      </c>
      <c r="H486" s="104" t="s">
        <v>2367</v>
      </c>
      <c r="I486" s="105" t="s">
        <v>1740</v>
      </c>
      <c r="J486" s="104" t="s">
        <v>2394</v>
      </c>
      <c r="K486" s="104">
        <v>250</v>
      </c>
      <c r="L486"/>
      <c r="M486" s="104">
        <v>246</v>
      </c>
      <c r="N486"/>
      <c r="P486" s="104">
        <v>4</v>
      </c>
      <c r="Q486"/>
      <c r="R486" s="104">
        <v>249</v>
      </c>
      <c r="S486" s="104">
        <v>1</v>
      </c>
      <c r="T486" s="104">
        <v>0</v>
      </c>
      <c r="U486" s="104">
        <v>4</v>
      </c>
      <c r="V486" s="104">
        <v>14</v>
      </c>
      <c r="W486" s="104">
        <v>0</v>
      </c>
      <c r="X486" s="104">
        <v>14</v>
      </c>
      <c r="Y486" s="104">
        <v>0</v>
      </c>
      <c r="Z486" s="104">
        <v>0</v>
      </c>
      <c r="AA486" s="104">
        <v>0</v>
      </c>
      <c r="AB486" s="104">
        <v>0</v>
      </c>
      <c r="AC486" s="104">
        <v>0</v>
      </c>
      <c r="AD486" s="104">
        <v>14</v>
      </c>
      <c r="AE486" s="104">
        <v>19</v>
      </c>
      <c r="AF486" s="104">
        <v>27</v>
      </c>
      <c r="AG486" s="104">
        <v>39</v>
      </c>
      <c r="AH486" s="104">
        <v>36</v>
      </c>
      <c r="AI486" s="104">
        <v>39</v>
      </c>
      <c r="AJ486" s="104">
        <v>41</v>
      </c>
      <c r="AK486" s="104">
        <v>35</v>
      </c>
      <c r="AL486" s="104">
        <v>0</v>
      </c>
      <c r="AM486" s="104">
        <v>0</v>
      </c>
    </row>
    <row r="487" spans="1:39" ht="18">
      <c r="A487" s="104" t="s">
        <v>2365</v>
      </c>
      <c r="B487" s="104" t="s">
        <v>2366</v>
      </c>
      <c r="C487" s="104" t="s">
        <v>180</v>
      </c>
      <c r="D487" s="104" t="s">
        <v>180</v>
      </c>
      <c r="E487" s="104" t="s">
        <v>180</v>
      </c>
      <c r="F487" s="104" t="s">
        <v>180</v>
      </c>
      <c r="G487" s="109" t="s">
        <v>611</v>
      </c>
      <c r="H487" s="104" t="s">
        <v>2367</v>
      </c>
      <c r="I487" s="105" t="s">
        <v>1730</v>
      </c>
      <c r="J487" s="104" t="s">
        <v>2372</v>
      </c>
      <c r="K487" s="104">
        <v>225</v>
      </c>
      <c r="L487"/>
      <c r="M487" s="104">
        <v>222</v>
      </c>
      <c r="N487"/>
      <c r="P487" s="104">
        <v>3</v>
      </c>
      <c r="Q487"/>
      <c r="R487" s="104">
        <v>225</v>
      </c>
      <c r="S487" s="104">
        <v>0</v>
      </c>
      <c r="T487" s="104">
        <v>0</v>
      </c>
      <c r="U487" s="104">
        <v>3</v>
      </c>
      <c r="V487" s="104">
        <v>9</v>
      </c>
      <c r="W487" s="104">
        <v>0</v>
      </c>
      <c r="X487" s="104">
        <v>9</v>
      </c>
      <c r="Y487" s="104">
        <v>0</v>
      </c>
      <c r="Z487" s="104">
        <v>0</v>
      </c>
      <c r="AA487" s="104">
        <v>0</v>
      </c>
      <c r="AB487" s="104">
        <v>0</v>
      </c>
      <c r="AC487" s="104">
        <v>0</v>
      </c>
      <c r="AD487" s="104">
        <v>0</v>
      </c>
      <c r="AE487" s="104">
        <v>0</v>
      </c>
      <c r="AF487" s="104">
        <v>42</v>
      </c>
      <c r="AG487" s="104">
        <v>33</v>
      </c>
      <c r="AH487" s="104">
        <v>42</v>
      </c>
      <c r="AI487" s="104">
        <v>32</v>
      </c>
      <c r="AJ487" s="104">
        <v>37</v>
      </c>
      <c r="AK487" s="104">
        <v>39</v>
      </c>
      <c r="AL487" s="104">
        <v>0</v>
      </c>
      <c r="AM487" s="104">
        <v>0</v>
      </c>
    </row>
    <row r="488" spans="1:39">
      <c r="A488" s="104" t="s">
        <v>2365</v>
      </c>
      <c r="B488" s="104" t="s">
        <v>2366</v>
      </c>
      <c r="C488" s="104" t="s">
        <v>180</v>
      </c>
      <c r="D488" s="104" t="s">
        <v>180</v>
      </c>
      <c r="E488" s="104" t="s">
        <v>180</v>
      </c>
      <c r="F488" s="104" t="s">
        <v>180</v>
      </c>
      <c r="G488" s="109" t="s">
        <v>540</v>
      </c>
      <c r="H488" s="104" t="s">
        <v>2367</v>
      </c>
      <c r="I488" s="105" t="s">
        <v>1880</v>
      </c>
      <c r="J488" s="104" t="s">
        <v>2372</v>
      </c>
      <c r="K488" s="104">
        <v>202</v>
      </c>
      <c r="L488"/>
      <c r="M488" s="104">
        <v>201</v>
      </c>
      <c r="N488"/>
      <c r="P488" s="104">
        <v>1</v>
      </c>
      <c r="Q488"/>
      <c r="R488" s="104">
        <v>199</v>
      </c>
      <c r="S488" s="104">
        <v>0</v>
      </c>
      <c r="T488" s="104">
        <v>3</v>
      </c>
      <c r="U488" s="104">
        <v>3</v>
      </c>
      <c r="V488" s="104">
        <v>9</v>
      </c>
      <c r="W488" s="104">
        <v>0</v>
      </c>
      <c r="X488" s="104">
        <v>9</v>
      </c>
      <c r="Y488" s="104">
        <v>0</v>
      </c>
      <c r="Z488" s="104">
        <v>0</v>
      </c>
      <c r="AA488" s="104">
        <v>0</v>
      </c>
      <c r="AB488" s="104">
        <v>0</v>
      </c>
      <c r="AC488" s="104">
        <v>0</v>
      </c>
      <c r="AD488" s="104">
        <v>0</v>
      </c>
      <c r="AE488" s="104">
        <v>0</v>
      </c>
      <c r="AF488" s="104">
        <v>31</v>
      </c>
      <c r="AG488" s="104">
        <v>34</v>
      </c>
      <c r="AH488" s="104">
        <v>36</v>
      </c>
      <c r="AI488" s="104">
        <v>33</v>
      </c>
      <c r="AJ488" s="104">
        <v>42</v>
      </c>
      <c r="AK488" s="104">
        <v>26</v>
      </c>
      <c r="AL488" s="104">
        <v>0</v>
      </c>
      <c r="AM488" s="104">
        <v>0</v>
      </c>
    </row>
    <row r="489" spans="1:39">
      <c r="A489" s="104" t="s">
        <v>2365</v>
      </c>
      <c r="B489" s="104" t="s">
        <v>2366</v>
      </c>
      <c r="C489" s="104" t="s">
        <v>180</v>
      </c>
      <c r="D489" s="104" t="s">
        <v>180</v>
      </c>
      <c r="E489" s="104" t="s">
        <v>180</v>
      </c>
      <c r="F489" s="104" t="s">
        <v>538</v>
      </c>
      <c r="G489" s="109" t="s">
        <v>539</v>
      </c>
      <c r="H489" s="104" t="s">
        <v>2367</v>
      </c>
      <c r="I489" s="105" t="s">
        <v>1879</v>
      </c>
      <c r="J489" s="104" t="s">
        <v>2372</v>
      </c>
      <c r="K489" s="104">
        <v>197</v>
      </c>
      <c r="L489"/>
      <c r="M489" s="104">
        <v>190</v>
      </c>
      <c r="N489"/>
      <c r="P489" s="104">
        <v>7</v>
      </c>
      <c r="Q489"/>
      <c r="R489" s="104">
        <v>197</v>
      </c>
      <c r="S489" s="104">
        <v>0</v>
      </c>
      <c r="T489" s="104">
        <v>0</v>
      </c>
      <c r="U489" s="104">
        <v>3</v>
      </c>
      <c r="V489" s="104">
        <v>9</v>
      </c>
      <c r="W489" s="104">
        <v>0</v>
      </c>
      <c r="X489" s="104">
        <v>9</v>
      </c>
      <c r="Y489" s="104">
        <v>0</v>
      </c>
      <c r="Z489" s="104">
        <v>0</v>
      </c>
      <c r="AA489" s="104">
        <v>0</v>
      </c>
      <c r="AB489" s="104">
        <v>0</v>
      </c>
      <c r="AC489" s="104">
        <v>0</v>
      </c>
      <c r="AD489" s="104">
        <v>0</v>
      </c>
      <c r="AE489" s="104">
        <v>0</v>
      </c>
      <c r="AF489" s="104">
        <v>21</v>
      </c>
      <c r="AG489" s="104">
        <v>46</v>
      </c>
      <c r="AH489" s="104">
        <v>32</v>
      </c>
      <c r="AI489" s="104">
        <v>33</v>
      </c>
      <c r="AJ489" s="104">
        <v>25</v>
      </c>
      <c r="AK489" s="104">
        <v>40</v>
      </c>
      <c r="AL489" s="104">
        <v>0</v>
      </c>
      <c r="AM489" s="104">
        <v>0</v>
      </c>
    </row>
    <row r="490" spans="1:39">
      <c r="A490" s="104" t="s">
        <v>2365</v>
      </c>
      <c r="B490" s="104" t="s">
        <v>2366</v>
      </c>
      <c r="C490" s="104" t="s">
        <v>180</v>
      </c>
      <c r="D490" s="104" t="s">
        <v>180</v>
      </c>
      <c r="E490" s="104" t="s">
        <v>180</v>
      </c>
      <c r="F490" s="104" t="s">
        <v>607</v>
      </c>
      <c r="G490" s="109" t="s">
        <v>608</v>
      </c>
      <c r="H490" s="104" t="s">
        <v>2367</v>
      </c>
      <c r="I490" s="105" t="s">
        <v>609</v>
      </c>
      <c r="J490" s="104" t="s">
        <v>2372</v>
      </c>
      <c r="K490" s="104">
        <v>274</v>
      </c>
      <c r="L490"/>
      <c r="M490" s="104">
        <v>271</v>
      </c>
      <c r="N490"/>
      <c r="P490" s="104">
        <v>3</v>
      </c>
      <c r="Q490"/>
      <c r="R490" s="104">
        <v>272</v>
      </c>
      <c r="S490" s="104">
        <v>0</v>
      </c>
      <c r="T490" s="104">
        <v>2</v>
      </c>
      <c r="U490" s="104">
        <v>3</v>
      </c>
      <c r="V490" s="104">
        <v>11</v>
      </c>
      <c r="W490" s="104">
        <v>0</v>
      </c>
      <c r="X490" s="104">
        <v>11</v>
      </c>
      <c r="Y490" s="104">
        <v>0</v>
      </c>
      <c r="Z490" s="104">
        <v>0</v>
      </c>
      <c r="AA490" s="104">
        <v>0</v>
      </c>
      <c r="AB490" s="104">
        <v>0</v>
      </c>
      <c r="AC490" s="104">
        <v>0</v>
      </c>
      <c r="AD490" s="104">
        <v>0</v>
      </c>
      <c r="AE490" s="104">
        <v>0</v>
      </c>
      <c r="AF490" s="104">
        <v>40</v>
      </c>
      <c r="AG490" s="104">
        <v>38</v>
      </c>
      <c r="AH490" s="104">
        <v>51</v>
      </c>
      <c r="AI490" s="104">
        <v>55</v>
      </c>
      <c r="AJ490" s="104">
        <v>47</v>
      </c>
      <c r="AK490" s="104">
        <v>43</v>
      </c>
      <c r="AL490" s="104">
        <v>0</v>
      </c>
      <c r="AM490" s="104">
        <v>0</v>
      </c>
    </row>
    <row r="491" spans="1:39" ht="18">
      <c r="A491" s="104" t="s">
        <v>2365</v>
      </c>
      <c r="B491" s="104" t="s">
        <v>2366</v>
      </c>
      <c r="C491" s="104" t="s">
        <v>180</v>
      </c>
      <c r="D491" s="104" t="s">
        <v>180</v>
      </c>
      <c r="E491" s="104" t="s">
        <v>180</v>
      </c>
      <c r="F491" s="104" t="s">
        <v>2395</v>
      </c>
      <c r="G491" s="109" t="s">
        <v>2422</v>
      </c>
      <c r="H491" s="104" t="s">
        <v>2367</v>
      </c>
      <c r="I491" s="105" t="s">
        <v>2423</v>
      </c>
      <c r="J491" s="104" t="s">
        <v>2372</v>
      </c>
      <c r="K491" s="104">
        <v>70</v>
      </c>
      <c r="L491"/>
      <c r="M491" s="104">
        <v>68</v>
      </c>
      <c r="N491"/>
      <c r="P491" s="104">
        <v>2</v>
      </c>
      <c r="Q491"/>
      <c r="R491" s="104">
        <v>70</v>
      </c>
      <c r="S491" s="104">
        <v>0</v>
      </c>
      <c r="T491" s="104">
        <v>0</v>
      </c>
      <c r="U491" s="104">
        <v>3</v>
      </c>
      <c r="V491" s="104">
        <v>3</v>
      </c>
      <c r="W491" s="104">
        <v>0</v>
      </c>
      <c r="X491" s="104">
        <v>3</v>
      </c>
      <c r="Y491" s="104">
        <v>0</v>
      </c>
      <c r="Z491" s="104">
        <v>0</v>
      </c>
      <c r="AA491" s="104">
        <v>0</v>
      </c>
      <c r="AB491" s="104">
        <v>0</v>
      </c>
      <c r="AC491" s="104">
        <v>0</v>
      </c>
      <c r="AD491" s="104">
        <v>0</v>
      </c>
      <c r="AE491" s="104">
        <v>0</v>
      </c>
      <c r="AF491" s="104">
        <v>7</v>
      </c>
      <c r="AG491" s="104">
        <v>15</v>
      </c>
      <c r="AH491" s="104">
        <v>14</v>
      </c>
      <c r="AI491" s="104">
        <v>10</v>
      </c>
      <c r="AJ491" s="104">
        <v>12</v>
      </c>
      <c r="AK491" s="104">
        <v>12</v>
      </c>
      <c r="AL491" s="104">
        <v>0</v>
      </c>
      <c r="AM491" s="104">
        <v>0</v>
      </c>
    </row>
    <row r="492" spans="1:39">
      <c r="A492" s="104" t="s">
        <v>2365</v>
      </c>
      <c r="B492" s="104" t="s">
        <v>2366</v>
      </c>
      <c r="C492" s="104" t="s">
        <v>180</v>
      </c>
      <c r="D492" s="104" t="s">
        <v>180</v>
      </c>
      <c r="E492" s="104" t="s">
        <v>180</v>
      </c>
      <c r="F492" s="104" t="s">
        <v>180</v>
      </c>
      <c r="G492" s="109" t="s">
        <v>2424</v>
      </c>
      <c r="H492" s="104" t="s">
        <v>2367</v>
      </c>
      <c r="I492" s="105" t="s">
        <v>2425</v>
      </c>
      <c r="J492" s="104" t="s">
        <v>2372</v>
      </c>
      <c r="K492" s="104">
        <v>61</v>
      </c>
      <c r="L492"/>
      <c r="M492" s="104">
        <v>26</v>
      </c>
      <c r="N492"/>
      <c r="P492" s="104">
        <v>35</v>
      </c>
      <c r="Q492"/>
      <c r="R492" s="104">
        <v>60</v>
      </c>
      <c r="S492" s="104">
        <v>0</v>
      </c>
      <c r="T492" s="104">
        <v>1</v>
      </c>
      <c r="U492" s="104">
        <v>3</v>
      </c>
      <c r="V492" s="104">
        <v>3</v>
      </c>
      <c r="W492" s="104">
        <v>0</v>
      </c>
      <c r="X492" s="104">
        <v>3</v>
      </c>
      <c r="Y492" s="104">
        <v>0</v>
      </c>
      <c r="Z492" s="104">
        <v>0</v>
      </c>
      <c r="AA492" s="104">
        <v>0</v>
      </c>
      <c r="AB492" s="104">
        <v>0</v>
      </c>
      <c r="AC492" s="104">
        <v>0</v>
      </c>
      <c r="AD492" s="104">
        <v>0</v>
      </c>
      <c r="AE492" s="104">
        <v>0</v>
      </c>
      <c r="AF492" s="104">
        <v>6</v>
      </c>
      <c r="AG492" s="104">
        <v>8</v>
      </c>
      <c r="AH492" s="104">
        <v>9</v>
      </c>
      <c r="AI492" s="104">
        <v>16</v>
      </c>
      <c r="AJ492" s="104">
        <v>10</v>
      </c>
      <c r="AK492" s="104">
        <v>12</v>
      </c>
      <c r="AL492" s="104">
        <v>0</v>
      </c>
      <c r="AM492" s="104">
        <v>0</v>
      </c>
    </row>
    <row r="493" spans="1:39" ht="18">
      <c r="A493" s="104" t="s">
        <v>2365</v>
      </c>
      <c r="B493" s="104" t="s">
        <v>2366</v>
      </c>
      <c r="C493" s="104" t="s">
        <v>180</v>
      </c>
      <c r="D493" s="104" t="s">
        <v>180</v>
      </c>
      <c r="E493" s="104" t="s">
        <v>180</v>
      </c>
      <c r="F493" s="104" t="s">
        <v>1125</v>
      </c>
      <c r="G493" s="109" t="s">
        <v>1126</v>
      </c>
      <c r="H493" s="104" t="s">
        <v>2367</v>
      </c>
      <c r="I493" s="105" t="s">
        <v>1125</v>
      </c>
      <c r="J493" s="104" t="s">
        <v>2368</v>
      </c>
      <c r="K493" s="104">
        <v>8</v>
      </c>
      <c r="L493"/>
      <c r="M493" s="104">
        <v>8</v>
      </c>
      <c r="N493"/>
      <c r="P493" s="104">
        <v>0</v>
      </c>
      <c r="Q493"/>
      <c r="R493" s="104">
        <v>8</v>
      </c>
      <c r="S493" s="104">
        <v>0</v>
      </c>
      <c r="T493" s="104">
        <v>0</v>
      </c>
      <c r="U493" s="104">
        <v>1</v>
      </c>
      <c r="V493" s="104">
        <v>3</v>
      </c>
      <c r="W493" s="104">
        <v>0</v>
      </c>
      <c r="X493" s="104">
        <v>2</v>
      </c>
      <c r="Y493" s="104">
        <v>0</v>
      </c>
      <c r="Z493" s="104">
        <v>2</v>
      </c>
      <c r="AA493" s="104">
        <v>0</v>
      </c>
      <c r="AB493" s="104">
        <v>1</v>
      </c>
      <c r="AC493" s="104">
        <v>1</v>
      </c>
      <c r="AD493" s="104">
        <v>3</v>
      </c>
      <c r="AE493" s="104">
        <v>1</v>
      </c>
      <c r="AF493" s="104">
        <v>0</v>
      </c>
      <c r="AG493" s="104">
        <v>0</v>
      </c>
      <c r="AH493" s="104">
        <v>0</v>
      </c>
      <c r="AI493" s="104">
        <v>0</v>
      </c>
      <c r="AJ493" s="104">
        <v>0</v>
      </c>
      <c r="AK493" s="104">
        <v>0</v>
      </c>
      <c r="AL493" s="104">
        <v>0</v>
      </c>
      <c r="AM493" s="104">
        <v>0</v>
      </c>
    </row>
    <row r="494" spans="1:39" ht="18">
      <c r="A494" s="104" t="s">
        <v>2365</v>
      </c>
      <c r="B494" s="104" t="s">
        <v>2366</v>
      </c>
      <c r="C494" s="104" t="s">
        <v>180</v>
      </c>
      <c r="D494" s="104" t="s">
        <v>180</v>
      </c>
      <c r="E494" s="104" t="s">
        <v>180</v>
      </c>
      <c r="F494" s="104" t="s">
        <v>614</v>
      </c>
      <c r="G494" s="109" t="s">
        <v>615</v>
      </c>
      <c r="H494" s="104" t="s">
        <v>2367</v>
      </c>
      <c r="I494" s="105" t="s">
        <v>616</v>
      </c>
      <c r="J494" s="104" t="s">
        <v>2372</v>
      </c>
      <c r="K494" s="104">
        <v>73</v>
      </c>
      <c r="L494"/>
      <c r="M494" s="104">
        <v>73</v>
      </c>
      <c r="N494"/>
      <c r="P494" s="104">
        <v>0</v>
      </c>
      <c r="Q494"/>
      <c r="R494" s="104">
        <v>73</v>
      </c>
      <c r="S494" s="104">
        <v>0</v>
      </c>
      <c r="T494" s="104">
        <v>0</v>
      </c>
      <c r="U494" s="104">
        <v>3</v>
      </c>
      <c r="V494" s="104">
        <v>5</v>
      </c>
      <c r="W494" s="104">
        <v>0</v>
      </c>
      <c r="X494" s="104">
        <v>5</v>
      </c>
      <c r="Y494" s="104">
        <v>0</v>
      </c>
      <c r="Z494" s="104">
        <v>0</v>
      </c>
      <c r="AA494" s="104">
        <v>0</v>
      </c>
      <c r="AB494" s="104">
        <v>0</v>
      </c>
      <c r="AC494" s="104">
        <v>0</v>
      </c>
      <c r="AD494" s="104">
        <v>0</v>
      </c>
      <c r="AE494" s="104">
        <v>0</v>
      </c>
      <c r="AF494" s="104">
        <v>8</v>
      </c>
      <c r="AG494" s="104">
        <v>8</v>
      </c>
      <c r="AH494" s="104">
        <v>15</v>
      </c>
      <c r="AI494" s="104">
        <v>13</v>
      </c>
      <c r="AJ494" s="104">
        <v>13</v>
      </c>
      <c r="AK494" s="104">
        <v>16</v>
      </c>
      <c r="AL494" s="104">
        <v>0</v>
      </c>
      <c r="AM494" s="104">
        <v>0</v>
      </c>
    </row>
    <row r="495" spans="1:39">
      <c r="A495" s="104" t="s">
        <v>2365</v>
      </c>
      <c r="B495" s="104" t="s">
        <v>2366</v>
      </c>
      <c r="C495" s="104" t="s">
        <v>180</v>
      </c>
      <c r="D495" s="104" t="s">
        <v>180</v>
      </c>
      <c r="E495" s="104" t="s">
        <v>180</v>
      </c>
      <c r="F495" s="104" t="s">
        <v>471</v>
      </c>
      <c r="G495" s="109" t="s">
        <v>577</v>
      </c>
      <c r="H495" s="104" t="s">
        <v>2367</v>
      </c>
      <c r="I495" s="105" t="s">
        <v>1903</v>
      </c>
      <c r="J495" s="104" t="s">
        <v>2372</v>
      </c>
      <c r="K495" s="104">
        <v>81</v>
      </c>
      <c r="L495"/>
      <c r="M495" s="104">
        <v>80</v>
      </c>
      <c r="N495"/>
      <c r="P495" s="104">
        <v>1</v>
      </c>
      <c r="Q495"/>
      <c r="R495" s="104">
        <v>81</v>
      </c>
      <c r="S495" s="104">
        <v>0</v>
      </c>
      <c r="T495" s="104">
        <v>0</v>
      </c>
      <c r="U495" s="104">
        <v>3</v>
      </c>
      <c r="V495" s="104">
        <v>4</v>
      </c>
      <c r="W495" s="104">
        <v>0</v>
      </c>
      <c r="X495" s="104">
        <v>4</v>
      </c>
      <c r="Y495" s="104">
        <v>0</v>
      </c>
      <c r="Z495" s="104">
        <v>0</v>
      </c>
      <c r="AA495" s="104">
        <v>0</v>
      </c>
      <c r="AB495" s="104">
        <v>0</v>
      </c>
      <c r="AC495" s="104">
        <v>0</v>
      </c>
      <c r="AD495" s="104">
        <v>0</v>
      </c>
      <c r="AE495" s="104">
        <v>0</v>
      </c>
      <c r="AF495" s="104">
        <v>20</v>
      </c>
      <c r="AG495" s="104">
        <v>18</v>
      </c>
      <c r="AH495" s="104">
        <v>8</v>
      </c>
      <c r="AI495" s="104">
        <v>11</v>
      </c>
      <c r="AJ495" s="104">
        <v>13</v>
      </c>
      <c r="AK495" s="104">
        <v>11</v>
      </c>
      <c r="AL495" s="104">
        <v>0</v>
      </c>
      <c r="AM495" s="104">
        <v>0</v>
      </c>
    </row>
    <row r="496" spans="1:39" ht="18">
      <c r="A496" s="104" t="s">
        <v>2365</v>
      </c>
      <c r="B496" s="104" t="s">
        <v>2366</v>
      </c>
      <c r="C496" s="104" t="s">
        <v>180</v>
      </c>
      <c r="D496" s="104" t="s">
        <v>180</v>
      </c>
      <c r="E496" s="104" t="s">
        <v>180</v>
      </c>
      <c r="F496" s="104" t="s">
        <v>568</v>
      </c>
      <c r="G496" s="109" t="s">
        <v>569</v>
      </c>
      <c r="H496" s="104" t="s">
        <v>2367</v>
      </c>
      <c r="I496" s="105" t="s">
        <v>1897</v>
      </c>
      <c r="J496" s="104" t="s">
        <v>2372</v>
      </c>
      <c r="K496" s="104">
        <v>82</v>
      </c>
      <c r="L496"/>
      <c r="M496" s="104">
        <v>63</v>
      </c>
      <c r="N496"/>
      <c r="P496" s="104">
        <v>19</v>
      </c>
      <c r="Q496"/>
      <c r="R496" s="104">
        <v>82</v>
      </c>
      <c r="S496" s="104">
        <v>0</v>
      </c>
      <c r="T496" s="104">
        <v>0</v>
      </c>
      <c r="U496" s="104">
        <v>3</v>
      </c>
      <c r="V496" s="104">
        <v>4</v>
      </c>
      <c r="W496" s="104">
        <v>0</v>
      </c>
      <c r="X496" s="104">
        <v>4</v>
      </c>
      <c r="Y496" s="104">
        <v>0</v>
      </c>
      <c r="Z496" s="104">
        <v>0</v>
      </c>
      <c r="AA496" s="104">
        <v>0</v>
      </c>
      <c r="AB496" s="104">
        <v>0</v>
      </c>
      <c r="AC496" s="104">
        <v>0</v>
      </c>
      <c r="AD496" s="104">
        <v>0</v>
      </c>
      <c r="AE496" s="104">
        <v>0</v>
      </c>
      <c r="AF496" s="104">
        <v>13</v>
      </c>
      <c r="AG496" s="104">
        <v>10</v>
      </c>
      <c r="AH496" s="104">
        <v>22</v>
      </c>
      <c r="AI496" s="104">
        <v>16</v>
      </c>
      <c r="AJ496" s="104">
        <v>11</v>
      </c>
      <c r="AK496" s="104">
        <v>10</v>
      </c>
      <c r="AL496" s="104">
        <v>0</v>
      </c>
      <c r="AM496" s="104">
        <v>0</v>
      </c>
    </row>
    <row r="497" spans="1:39" ht="18">
      <c r="A497" s="104" t="s">
        <v>2365</v>
      </c>
      <c r="B497" s="104" t="s">
        <v>2366</v>
      </c>
      <c r="C497" s="104" t="s">
        <v>180</v>
      </c>
      <c r="D497" s="104" t="s">
        <v>180</v>
      </c>
      <c r="E497" s="104" t="s">
        <v>180</v>
      </c>
      <c r="F497" s="104" t="s">
        <v>1899</v>
      </c>
      <c r="G497" s="109" t="s">
        <v>572</v>
      </c>
      <c r="H497" s="104" t="s">
        <v>2367</v>
      </c>
      <c r="I497" s="105" t="s">
        <v>1900</v>
      </c>
      <c r="J497" s="104" t="s">
        <v>2372</v>
      </c>
      <c r="K497" s="104">
        <v>60</v>
      </c>
      <c r="L497"/>
      <c r="M497" s="104">
        <v>60</v>
      </c>
      <c r="N497"/>
      <c r="P497" s="104">
        <v>0</v>
      </c>
      <c r="Q497"/>
      <c r="R497" s="104">
        <v>60</v>
      </c>
      <c r="S497" s="104">
        <v>0</v>
      </c>
      <c r="T497" s="104">
        <v>0</v>
      </c>
      <c r="U497" s="104">
        <v>3</v>
      </c>
      <c r="V497" s="104">
        <v>4</v>
      </c>
      <c r="W497" s="104">
        <v>0</v>
      </c>
      <c r="X497" s="104">
        <v>4</v>
      </c>
      <c r="Y497" s="104">
        <v>0</v>
      </c>
      <c r="Z497" s="104">
        <v>0</v>
      </c>
      <c r="AA497" s="104">
        <v>0</v>
      </c>
      <c r="AB497" s="104">
        <v>0</v>
      </c>
      <c r="AC497" s="104">
        <v>0</v>
      </c>
      <c r="AD497" s="104">
        <v>0</v>
      </c>
      <c r="AE497" s="104">
        <v>0</v>
      </c>
      <c r="AF497" s="104">
        <v>11</v>
      </c>
      <c r="AG497" s="104">
        <v>15</v>
      </c>
      <c r="AH497" s="104">
        <v>10</v>
      </c>
      <c r="AI497" s="104">
        <v>9</v>
      </c>
      <c r="AJ497" s="104">
        <v>7</v>
      </c>
      <c r="AK497" s="104">
        <v>8</v>
      </c>
      <c r="AL497" s="104">
        <v>0</v>
      </c>
      <c r="AM497" s="104">
        <v>0</v>
      </c>
    </row>
    <row r="498" spans="1:39" ht="27">
      <c r="A498" s="104" t="s">
        <v>2365</v>
      </c>
      <c r="B498" s="104" t="s">
        <v>2366</v>
      </c>
      <c r="C498" s="104" t="s">
        <v>180</v>
      </c>
      <c r="D498" s="104" t="s">
        <v>180</v>
      </c>
      <c r="E498" s="104" t="s">
        <v>180</v>
      </c>
      <c r="F498" s="104" t="s">
        <v>538</v>
      </c>
      <c r="G498" s="109" t="s">
        <v>623</v>
      </c>
      <c r="H498" s="104" t="s">
        <v>2367</v>
      </c>
      <c r="I498" s="105" t="s">
        <v>1732</v>
      </c>
      <c r="J498" s="104" t="s">
        <v>2372</v>
      </c>
      <c r="K498" s="104">
        <v>221</v>
      </c>
      <c r="L498"/>
      <c r="M498" s="104">
        <v>221</v>
      </c>
      <c r="N498"/>
      <c r="P498" s="104">
        <v>0</v>
      </c>
      <c r="Q498"/>
      <c r="R498" s="104">
        <v>221</v>
      </c>
      <c r="S498" s="104">
        <v>0</v>
      </c>
      <c r="T498" s="104">
        <v>0</v>
      </c>
      <c r="U498" s="104">
        <v>3</v>
      </c>
      <c r="V498" s="104">
        <v>9</v>
      </c>
      <c r="W498" s="104">
        <v>0</v>
      </c>
      <c r="X498" s="104">
        <v>9</v>
      </c>
      <c r="Y498" s="104">
        <v>0</v>
      </c>
      <c r="Z498" s="104">
        <v>0</v>
      </c>
      <c r="AA498" s="104">
        <v>0</v>
      </c>
      <c r="AB498" s="104">
        <v>0</v>
      </c>
      <c r="AC498" s="104">
        <v>0</v>
      </c>
      <c r="AD498" s="104">
        <v>0</v>
      </c>
      <c r="AE498" s="104">
        <v>0</v>
      </c>
      <c r="AF498" s="104">
        <v>45</v>
      </c>
      <c r="AG498" s="104">
        <v>25</v>
      </c>
      <c r="AH498" s="104">
        <v>50</v>
      </c>
      <c r="AI498" s="104">
        <v>27</v>
      </c>
      <c r="AJ498" s="104">
        <v>42</v>
      </c>
      <c r="AK498" s="104">
        <v>32</v>
      </c>
      <c r="AL498" s="104">
        <v>0</v>
      </c>
      <c r="AM498" s="104">
        <v>0</v>
      </c>
    </row>
    <row r="499" spans="1:39">
      <c r="A499" s="104" t="s">
        <v>2365</v>
      </c>
      <c r="B499" s="104" t="s">
        <v>2366</v>
      </c>
      <c r="C499" s="104" t="s">
        <v>180</v>
      </c>
      <c r="D499" s="104" t="s">
        <v>180</v>
      </c>
      <c r="E499" s="104" t="s">
        <v>180</v>
      </c>
      <c r="F499" s="104" t="s">
        <v>620</v>
      </c>
      <c r="G499" s="109" t="s">
        <v>621</v>
      </c>
      <c r="H499" s="104" t="s">
        <v>2367</v>
      </c>
      <c r="I499" s="105" t="s">
        <v>622</v>
      </c>
      <c r="J499" s="104" t="s">
        <v>2372</v>
      </c>
      <c r="K499" s="104">
        <v>72</v>
      </c>
      <c r="L499"/>
      <c r="M499" s="104">
        <v>71</v>
      </c>
      <c r="N499"/>
      <c r="P499" s="104">
        <v>1</v>
      </c>
      <c r="Q499"/>
      <c r="R499" s="104">
        <v>72</v>
      </c>
      <c r="S499" s="104">
        <v>0</v>
      </c>
      <c r="T499" s="104">
        <v>0</v>
      </c>
      <c r="U499" s="104">
        <v>3</v>
      </c>
      <c r="V499" s="104">
        <v>5</v>
      </c>
      <c r="W499" s="104">
        <v>0</v>
      </c>
      <c r="X499" s="104">
        <v>4</v>
      </c>
      <c r="Y499" s="104">
        <v>0</v>
      </c>
      <c r="Z499" s="104">
        <v>0</v>
      </c>
      <c r="AA499" s="104">
        <v>0</v>
      </c>
      <c r="AB499" s="104">
        <v>0</v>
      </c>
      <c r="AC499" s="104">
        <v>0</v>
      </c>
      <c r="AD499" s="104">
        <v>0</v>
      </c>
      <c r="AE499" s="104">
        <v>0</v>
      </c>
      <c r="AF499" s="104">
        <v>10</v>
      </c>
      <c r="AG499" s="104">
        <v>13</v>
      </c>
      <c r="AH499" s="104">
        <v>12</v>
      </c>
      <c r="AI499" s="104">
        <v>6</v>
      </c>
      <c r="AJ499" s="104">
        <v>21</v>
      </c>
      <c r="AK499" s="104">
        <v>10</v>
      </c>
      <c r="AL499" s="104">
        <v>0</v>
      </c>
      <c r="AM499" s="104">
        <v>0</v>
      </c>
    </row>
    <row r="500" spans="1:39">
      <c r="A500" s="104" t="s">
        <v>2365</v>
      </c>
      <c r="B500" s="104" t="s">
        <v>2366</v>
      </c>
      <c r="C500" s="104" t="s">
        <v>180</v>
      </c>
      <c r="D500" s="104" t="s">
        <v>180</v>
      </c>
      <c r="E500" s="104" t="s">
        <v>180</v>
      </c>
      <c r="F500" s="104" t="s">
        <v>180</v>
      </c>
      <c r="G500" s="109" t="s">
        <v>2426</v>
      </c>
      <c r="H500" s="104" t="s">
        <v>2367</v>
      </c>
      <c r="I500" s="105" t="s">
        <v>2427</v>
      </c>
      <c r="J500" s="104" t="s">
        <v>2372</v>
      </c>
      <c r="K500" s="104">
        <v>15</v>
      </c>
      <c r="L500"/>
      <c r="M500" s="104">
        <v>5</v>
      </c>
      <c r="N500"/>
      <c r="P500" s="104">
        <v>10</v>
      </c>
      <c r="Q500"/>
      <c r="R500" s="104">
        <v>15</v>
      </c>
      <c r="S500" s="104">
        <v>0</v>
      </c>
      <c r="T500" s="104">
        <v>0</v>
      </c>
      <c r="U500" s="104">
        <v>3</v>
      </c>
      <c r="V500" s="104">
        <v>3</v>
      </c>
      <c r="W500" s="104">
        <v>0</v>
      </c>
      <c r="X500" s="104">
        <v>1</v>
      </c>
      <c r="Y500" s="104">
        <v>0</v>
      </c>
      <c r="Z500" s="104">
        <v>0</v>
      </c>
      <c r="AA500" s="104">
        <v>0</v>
      </c>
      <c r="AB500" s="104">
        <v>0</v>
      </c>
      <c r="AC500" s="104">
        <v>0</v>
      </c>
      <c r="AD500" s="104">
        <v>0</v>
      </c>
      <c r="AE500" s="104">
        <v>0</v>
      </c>
      <c r="AF500" s="104">
        <v>5</v>
      </c>
      <c r="AG500" s="104">
        <v>1</v>
      </c>
      <c r="AH500" s="104">
        <v>3</v>
      </c>
      <c r="AI500" s="104">
        <v>1</v>
      </c>
      <c r="AJ500" s="104">
        <v>3</v>
      </c>
      <c r="AK500" s="104">
        <v>2</v>
      </c>
      <c r="AL500" s="104">
        <v>0</v>
      </c>
      <c r="AM500" s="104">
        <v>0</v>
      </c>
    </row>
    <row r="501" spans="1:39">
      <c r="A501" s="104" t="s">
        <v>2365</v>
      </c>
      <c r="B501" s="104" t="s">
        <v>2366</v>
      </c>
      <c r="C501" s="104" t="s">
        <v>180</v>
      </c>
      <c r="D501" s="104" t="s">
        <v>180</v>
      </c>
      <c r="E501" s="104" t="s">
        <v>180</v>
      </c>
      <c r="F501" s="104" t="s">
        <v>570</v>
      </c>
      <c r="G501" s="109" t="s">
        <v>2428</v>
      </c>
      <c r="H501" s="104" t="s">
        <v>2367</v>
      </c>
      <c r="I501" s="105" t="s">
        <v>2429</v>
      </c>
      <c r="J501" s="104" t="s">
        <v>2372</v>
      </c>
      <c r="K501" s="104">
        <v>9</v>
      </c>
      <c r="L501"/>
      <c r="M501" s="104">
        <v>7</v>
      </c>
      <c r="N501"/>
      <c r="P501" s="104">
        <v>2</v>
      </c>
      <c r="Q501"/>
      <c r="R501" s="104">
        <v>9</v>
      </c>
      <c r="S501" s="104">
        <v>0</v>
      </c>
      <c r="T501" s="104">
        <v>0</v>
      </c>
      <c r="U501" s="104">
        <v>3</v>
      </c>
      <c r="V501" s="104">
        <v>3</v>
      </c>
      <c r="W501" s="104">
        <v>0</v>
      </c>
      <c r="X501" s="104">
        <v>3</v>
      </c>
      <c r="Y501" s="104">
        <v>0</v>
      </c>
      <c r="Z501" s="104">
        <v>0</v>
      </c>
      <c r="AA501" s="104">
        <v>0</v>
      </c>
      <c r="AB501" s="104">
        <v>0</v>
      </c>
      <c r="AC501" s="104">
        <v>0</v>
      </c>
      <c r="AD501" s="104">
        <v>0</v>
      </c>
      <c r="AE501" s="104">
        <v>0</v>
      </c>
      <c r="AF501" s="104">
        <v>2</v>
      </c>
      <c r="AG501" s="104">
        <v>0</v>
      </c>
      <c r="AH501" s="104">
        <v>2</v>
      </c>
      <c r="AI501" s="104">
        <v>1</v>
      </c>
      <c r="AJ501" s="104">
        <v>2</v>
      </c>
      <c r="AK501" s="104">
        <v>2</v>
      </c>
      <c r="AL501" s="104">
        <v>0</v>
      </c>
      <c r="AM501" s="104">
        <v>0</v>
      </c>
    </row>
    <row r="502" spans="1:39">
      <c r="A502" s="104" t="s">
        <v>2365</v>
      </c>
      <c r="B502" s="104" t="s">
        <v>2366</v>
      </c>
      <c r="C502" s="104" t="s">
        <v>180</v>
      </c>
      <c r="D502" s="104" t="s">
        <v>180</v>
      </c>
      <c r="E502" s="104" t="s">
        <v>180</v>
      </c>
      <c r="F502" s="104" t="s">
        <v>180</v>
      </c>
      <c r="G502" s="109" t="s">
        <v>2430</v>
      </c>
      <c r="H502" s="104" t="s">
        <v>2367</v>
      </c>
      <c r="I502" s="105" t="s">
        <v>1134</v>
      </c>
      <c r="J502" s="104" t="s">
        <v>2372</v>
      </c>
      <c r="K502" s="104">
        <v>23</v>
      </c>
      <c r="L502"/>
      <c r="M502" s="104">
        <v>23</v>
      </c>
      <c r="N502"/>
      <c r="P502" s="104">
        <v>0</v>
      </c>
      <c r="Q502"/>
      <c r="R502" s="104">
        <v>23</v>
      </c>
      <c r="S502" s="104">
        <v>0</v>
      </c>
      <c r="T502" s="104">
        <v>0</v>
      </c>
      <c r="U502" s="104">
        <v>3</v>
      </c>
      <c r="V502" s="104">
        <v>3</v>
      </c>
      <c r="W502" s="104">
        <v>0</v>
      </c>
      <c r="X502" s="104">
        <v>3</v>
      </c>
      <c r="Y502" s="104">
        <v>0</v>
      </c>
      <c r="Z502" s="104">
        <v>0</v>
      </c>
      <c r="AA502" s="104">
        <v>0</v>
      </c>
      <c r="AB502" s="104">
        <v>0</v>
      </c>
      <c r="AC502" s="104">
        <v>0</v>
      </c>
      <c r="AD502" s="104">
        <v>0</v>
      </c>
      <c r="AE502" s="104">
        <v>0</v>
      </c>
      <c r="AF502" s="104">
        <v>1</v>
      </c>
      <c r="AG502" s="104">
        <v>3</v>
      </c>
      <c r="AH502" s="104">
        <v>5</v>
      </c>
      <c r="AI502" s="104">
        <v>2</v>
      </c>
      <c r="AJ502" s="104">
        <v>5</v>
      </c>
      <c r="AK502" s="104">
        <v>7</v>
      </c>
      <c r="AL502" s="104">
        <v>0</v>
      </c>
      <c r="AM502" s="104">
        <v>0</v>
      </c>
    </row>
    <row r="503" spans="1:39" ht="18">
      <c r="A503" s="104" t="s">
        <v>2365</v>
      </c>
      <c r="B503" s="104" t="s">
        <v>2366</v>
      </c>
      <c r="C503" s="104" t="s">
        <v>180</v>
      </c>
      <c r="D503" s="104" t="s">
        <v>180</v>
      </c>
      <c r="E503" s="104" t="s">
        <v>180</v>
      </c>
      <c r="F503" s="104" t="s">
        <v>554</v>
      </c>
      <c r="G503" s="109" t="s">
        <v>2431</v>
      </c>
      <c r="H503" s="104" t="s">
        <v>2367</v>
      </c>
      <c r="I503" s="105" t="s">
        <v>2432</v>
      </c>
      <c r="J503" s="104" t="s">
        <v>2372</v>
      </c>
      <c r="K503" s="104">
        <v>9</v>
      </c>
      <c r="L503"/>
      <c r="M503" s="104">
        <v>9</v>
      </c>
      <c r="N503"/>
      <c r="P503" s="104">
        <v>0</v>
      </c>
      <c r="Q503"/>
      <c r="R503" s="104">
        <v>8</v>
      </c>
      <c r="S503" s="104">
        <v>0</v>
      </c>
      <c r="T503" s="104">
        <v>1</v>
      </c>
      <c r="U503" s="104">
        <v>3</v>
      </c>
      <c r="V503" s="104">
        <v>3</v>
      </c>
      <c r="W503" s="104">
        <v>0</v>
      </c>
      <c r="X503" s="104">
        <v>3</v>
      </c>
      <c r="Y503" s="104">
        <v>0</v>
      </c>
      <c r="Z503" s="104">
        <v>0</v>
      </c>
      <c r="AA503" s="104">
        <v>0</v>
      </c>
      <c r="AB503" s="104">
        <v>0</v>
      </c>
      <c r="AC503" s="104">
        <v>0</v>
      </c>
      <c r="AD503" s="104">
        <v>0</v>
      </c>
      <c r="AE503" s="104">
        <v>0</v>
      </c>
      <c r="AF503" s="104">
        <v>2</v>
      </c>
      <c r="AG503" s="104">
        <v>1</v>
      </c>
      <c r="AH503" s="104">
        <v>1</v>
      </c>
      <c r="AI503" s="104">
        <v>1</v>
      </c>
      <c r="AJ503" s="104">
        <v>3</v>
      </c>
      <c r="AK503" s="104">
        <v>0</v>
      </c>
      <c r="AL503" s="104">
        <v>1</v>
      </c>
      <c r="AM503" s="104">
        <v>0</v>
      </c>
    </row>
    <row r="504" spans="1:39">
      <c r="A504" s="104" t="s">
        <v>2365</v>
      </c>
      <c r="B504" s="104" t="s">
        <v>2366</v>
      </c>
      <c r="C504" s="104" t="s">
        <v>180</v>
      </c>
      <c r="D504" s="104" t="s">
        <v>180</v>
      </c>
      <c r="E504" s="104" t="s">
        <v>180</v>
      </c>
      <c r="F504" s="104" t="s">
        <v>180</v>
      </c>
      <c r="G504" s="109" t="s">
        <v>2433</v>
      </c>
      <c r="H504" s="104" t="s">
        <v>2367</v>
      </c>
      <c r="I504" s="105" t="s">
        <v>2434</v>
      </c>
      <c r="J504" s="104" t="s">
        <v>2372</v>
      </c>
      <c r="K504" s="104">
        <v>55</v>
      </c>
      <c r="L504"/>
      <c r="M504" s="104">
        <v>55</v>
      </c>
      <c r="N504"/>
      <c r="P504" s="104">
        <v>0</v>
      </c>
      <c r="Q504"/>
      <c r="R504" s="104">
        <v>55</v>
      </c>
      <c r="S504" s="104">
        <v>0</v>
      </c>
      <c r="T504" s="104">
        <v>0</v>
      </c>
      <c r="U504" s="104">
        <v>3</v>
      </c>
      <c r="V504" s="104">
        <v>3</v>
      </c>
      <c r="W504" s="104">
        <v>0</v>
      </c>
      <c r="X504" s="104">
        <v>3</v>
      </c>
      <c r="Y504" s="104">
        <v>0</v>
      </c>
      <c r="Z504" s="104">
        <v>0</v>
      </c>
      <c r="AA504" s="104">
        <v>0</v>
      </c>
      <c r="AB504" s="104">
        <v>0</v>
      </c>
      <c r="AC504" s="104">
        <v>0</v>
      </c>
      <c r="AD504" s="104">
        <v>0</v>
      </c>
      <c r="AE504" s="104">
        <v>0</v>
      </c>
      <c r="AF504" s="104">
        <v>6</v>
      </c>
      <c r="AG504" s="104">
        <v>10</v>
      </c>
      <c r="AH504" s="104">
        <v>12</v>
      </c>
      <c r="AI504" s="104">
        <v>6</v>
      </c>
      <c r="AJ504" s="104">
        <v>8</v>
      </c>
      <c r="AK504" s="104">
        <v>13</v>
      </c>
      <c r="AL504" s="104">
        <v>0</v>
      </c>
      <c r="AM504" s="104">
        <v>0</v>
      </c>
    </row>
    <row r="505" spans="1:39">
      <c r="A505" s="104" t="s">
        <v>2365</v>
      </c>
      <c r="B505" s="104" t="s">
        <v>2366</v>
      </c>
      <c r="C505" s="104" t="s">
        <v>180</v>
      </c>
      <c r="D505" s="104" t="s">
        <v>180</v>
      </c>
      <c r="E505" s="104" t="s">
        <v>180</v>
      </c>
      <c r="F505" s="104" t="s">
        <v>607</v>
      </c>
      <c r="G505" s="109" t="s">
        <v>2435</v>
      </c>
      <c r="H505" s="104" t="s">
        <v>2367</v>
      </c>
      <c r="I505" s="105" t="s">
        <v>2436</v>
      </c>
      <c r="J505" s="104" t="s">
        <v>2372</v>
      </c>
      <c r="K505" s="104">
        <v>48</v>
      </c>
      <c r="L505"/>
      <c r="M505" s="104">
        <v>43</v>
      </c>
      <c r="N505"/>
      <c r="P505" s="104">
        <v>5</v>
      </c>
      <c r="Q505"/>
      <c r="R505" s="104">
        <v>48</v>
      </c>
      <c r="S505" s="104">
        <v>0</v>
      </c>
      <c r="T505" s="104">
        <v>0</v>
      </c>
      <c r="U505" s="104">
        <v>3</v>
      </c>
      <c r="V505" s="104">
        <v>3</v>
      </c>
      <c r="W505" s="104">
        <v>0</v>
      </c>
      <c r="X505" s="104">
        <v>3</v>
      </c>
      <c r="Y505" s="104">
        <v>0</v>
      </c>
      <c r="Z505" s="104">
        <v>0</v>
      </c>
      <c r="AA505" s="104">
        <v>0</v>
      </c>
      <c r="AB505" s="104">
        <v>0</v>
      </c>
      <c r="AC505" s="104">
        <v>0</v>
      </c>
      <c r="AD505" s="104">
        <v>0</v>
      </c>
      <c r="AE505" s="104">
        <v>0</v>
      </c>
      <c r="AF505" s="104">
        <v>5</v>
      </c>
      <c r="AG505" s="104">
        <v>7</v>
      </c>
      <c r="AH505" s="104">
        <v>7</v>
      </c>
      <c r="AI505" s="104">
        <v>12</v>
      </c>
      <c r="AJ505" s="104">
        <v>8</v>
      </c>
      <c r="AK505" s="104">
        <v>9</v>
      </c>
      <c r="AL505" s="104">
        <v>0</v>
      </c>
      <c r="AM505" s="104">
        <v>0</v>
      </c>
    </row>
    <row r="506" spans="1:39" ht="18">
      <c r="A506" s="104" t="s">
        <v>2365</v>
      </c>
      <c r="B506" s="104" t="s">
        <v>2366</v>
      </c>
      <c r="C506" s="104" t="s">
        <v>180</v>
      </c>
      <c r="D506" s="104" t="s">
        <v>180</v>
      </c>
      <c r="E506" s="104" t="s">
        <v>180</v>
      </c>
      <c r="F506" s="104" t="s">
        <v>2437</v>
      </c>
      <c r="G506" s="109" t="s">
        <v>2438</v>
      </c>
      <c r="H506" s="104" t="s">
        <v>2367</v>
      </c>
      <c r="I506" s="105" t="s">
        <v>2439</v>
      </c>
      <c r="J506" s="104" t="s">
        <v>2372</v>
      </c>
      <c r="K506" s="104">
        <v>19</v>
      </c>
      <c r="L506"/>
      <c r="M506" s="104">
        <v>19</v>
      </c>
      <c r="N506"/>
      <c r="P506" s="104">
        <v>0</v>
      </c>
      <c r="Q506"/>
      <c r="R506" s="104">
        <v>19</v>
      </c>
      <c r="S506" s="104">
        <v>0</v>
      </c>
      <c r="T506" s="104">
        <v>0</v>
      </c>
      <c r="U506" s="104">
        <v>3</v>
      </c>
      <c r="V506" s="104">
        <v>3</v>
      </c>
      <c r="W506" s="104">
        <v>0</v>
      </c>
      <c r="X506" s="104">
        <v>3</v>
      </c>
      <c r="Y506" s="104">
        <v>0</v>
      </c>
      <c r="Z506" s="104">
        <v>0</v>
      </c>
      <c r="AA506" s="104">
        <v>0</v>
      </c>
      <c r="AB506" s="104">
        <v>0</v>
      </c>
      <c r="AC506" s="104">
        <v>0</v>
      </c>
      <c r="AD506" s="104">
        <v>0</v>
      </c>
      <c r="AE506" s="104">
        <v>0</v>
      </c>
      <c r="AF506" s="104">
        <v>2</v>
      </c>
      <c r="AG506" s="104">
        <v>1</v>
      </c>
      <c r="AH506" s="104">
        <v>3</v>
      </c>
      <c r="AI506" s="104">
        <v>4</v>
      </c>
      <c r="AJ506" s="104">
        <v>7</v>
      </c>
      <c r="AK506" s="104">
        <v>2</v>
      </c>
      <c r="AL506" s="104">
        <v>0</v>
      </c>
      <c r="AM506" s="104">
        <v>0</v>
      </c>
    </row>
    <row r="507" spans="1:39">
      <c r="A507" s="104" t="s">
        <v>2365</v>
      </c>
      <c r="B507" s="104" t="s">
        <v>2366</v>
      </c>
      <c r="C507" s="104" t="s">
        <v>180</v>
      </c>
      <c r="D507" s="104" t="s">
        <v>180</v>
      </c>
      <c r="E507" s="104" t="s">
        <v>180</v>
      </c>
      <c r="F507" s="104" t="s">
        <v>581</v>
      </c>
      <c r="G507" s="109" t="s">
        <v>582</v>
      </c>
      <c r="H507" s="104" t="s">
        <v>2367</v>
      </c>
      <c r="I507" s="105" t="s">
        <v>1906</v>
      </c>
      <c r="J507" s="104" t="s">
        <v>2372</v>
      </c>
      <c r="K507" s="104">
        <v>60</v>
      </c>
      <c r="L507"/>
      <c r="M507" s="104">
        <v>59</v>
      </c>
      <c r="N507"/>
      <c r="P507" s="104">
        <v>1</v>
      </c>
      <c r="Q507"/>
      <c r="R507" s="104">
        <v>60</v>
      </c>
      <c r="S507" s="104">
        <v>0</v>
      </c>
      <c r="T507" s="104">
        <v>0</v>
      </c>
      <c r="U507" s="104">
        <v>3</v>
      </c>
      <c r="V507" s="104">
        <v>3</v>
      </c>
      <c r="W507" s="104">
        <v>0</v>
      </c>
      <c r="X507" s="104">
        <v>3</v>
      </c>
      <c r="Y507" s="104">
        <v>0</v>
      </c>
      <c r="Z507" s="104">
        <v>0</v>
      </c>
      <c r="AA507" s="104">
        <v>0</v>
      </c>
      <c r="AB507" s="104">
        <v>0</v>
      </c>
      <c r="AC507" s="104">
        <v>0</v>
      </c>
      <c r="AD507" s="104">
        <v>0</v>
      </c>
      <c r="AE507" s="104">
        <v>0</v>
      </c>
      <c r="AF507" s="104">
        <v>8</v>
      </c>
      <c r="AG507" s="104">
        <v>10</v>
      </c>
      <c r="AH507" s="104">
        <v>12</v>
      </c>
      <c r="AI507" s="104">
        <v>6</v>
      </c>
      <c r="AJ507" s="104">
        <v>10</v>
      </c>
      <c r="AK507" s="104">
        <v>14</v>
      </c>
      <c r="AL507" s="104">
        <v>0</v>
      </c>
      <c r="AM507" s="104">
        <v>0</v>
      </c>
    </row>
    <row r="508" spans="1:39">
      <c r="A508" s="104" t="s">
        <v>2365</v>
      </c>
      <c r="B508" s="104" t="s">
        <v>2366</v>
      </c>
      <c r="C508" s="104" t="s">
        <v>180</v>
      </c>
      <c r="D508" s="104" t="s">
        <v>180</v>
      </c>
      <c r="E508" s="104" t="s">
        <v>180</v>
      </c>
      <c r="F508" s="104" t="s">
        <v>180</v>
      </c>
      <c r="G508" s="109" t="s">
        <v>580</v>
      </c>
      <c r="H508" s="104" t="s">
        <v>2367</v>
      </c>
      <c r="I508" s="105" t="s">
        <v>1905</v>
      </c>
      <c r="J508" s="104" t="s">
        <v>2372</v>
      </c>
      <c r="K508" s="104">
        <v>58</v>
      </c>
      <c r="L508"/>
      <c r="M508" s="104">
        <v>58</v>
      </c>
      <c r="N508"/>
      <c r="P508" s="104">
        <v>0</v>
      </c>
      <c r="Q508"/>
      <c r="R508" s="104">
        <v>57</v>
      </c>
      <c r="S508" s="104">
        <v>0</v>
      </c>
      <c r="T508" s="104">
        <v>1</v>
      </c>
      <c r="U508" s="104">
        <v>3</v>
      </c>
      <c r="V508" s="104">
        <v>3</v>
      </c>
      <c r="W508" s="104">
        <v>0</v>
      </c>
      <c r="X508" s="104">
        <v>3</v>
      </c>
      <c r="Y508" s="104">
        <v>0</v>
      </c>
      <c r="Z508" s="104">
        <v>0</v>
      </c>
      <c r="AA508" s="104">
        <v>0</v>
      </c>
      <c r="AB508" s="104">
        <v>0</v>
      </c>
      <c r="AC508" s="104">
        <v>0</v>
      </c>
      <c r="AD508" s="104">
        <v>0</v>
      </c>
      <c r="AE508" s="104">
        <v>0</v>
      </c>
      <c r="AF508" s="104">
        <v>11</v>
      </c>
      <c r="AG508" s="104">
        <v>8</v>
      </c>
      <c r="AH508" s="104">
        <v>8</v>
      </c>
      <c r="AI508" s="104">
        <v>12</v>
      </c>
      <c r="AJ508" s="104">
        <v>11</v>
      </c>
      <c r="AK508" s="104">
        <v>8</v>
      </c>
      <c r="AL508" s="104">
        <v>0</v>
      </c>
      <c r="AM508" s="104">
        <v>0</v>
      </c>
    </row>
    <row r="509" spans="1:39">
      <c r="A509" s="104" t="s">
        <v>2365</v>
      </c>
      <c r="B509" s="104" t="s">
        <v>2366</v>
      </c>
      <c r="C509" s="104" t="s">
        <v>180</v>
      </c>
      <c r="D509" s="104" t="s">
        <v>180</v>
      </c>
      <c r="E509" s="104" t="s">
        <v>180</v>
      </c>
      <c r="F509" s="104" t="s">
        <v>180</v>
      </c>
      <c r="G509" s="109" t="s">
        <v>2440</v>
      </c>
      <c r="H509" s="104" t="s">
        <v>2367</v>
      </c>
      <c r="I509" s="105" t="s">
        <v>2441</v>
      </c>
      <c r="J509" s="104" t="s">
        <v>2372</v>
      </c>
      <c r="K509" s="104">
        <v>16</v>
      </c>
      <c r="L509"/>
      <c r="M509" s="104">
        <v>10</v>
      </c>
      <c r="N509"/>
      <c r="P509" s="104">
        <v>6</v>
      </c>
      <c r="Q509"/>
      <c r="R509" s="104">
        <v>16</v>
      </c>
      <c r="S509" s="104">
        <v>0</v>
      </c>
      <c r="T509" s="104">
        <v>0</v>
      </c>
      <c r="U509" s="104">
        <v>2</v>
      </c>
      <c r="V509" s="104">
        <v>2</v>
      </c>
      <c r="W509" s="104">
        <v>0</v>
      </c>
      <c r="X509" s="104">
        <v>2</v>
      </c>
      <c r="Y509" s="104">
        <v>0</v>
      </c>
      <c r="Z509" s="104">
        <v>0</v>
      </c>
      <c r="AA509" s="104">
        <v>0</v>
      </c>
      <c r="AB509" s="104">
        <v>0</v>
      </c>
      <c r="AC509" s="104">
        <v>0</v>
      </c>
      <c r="AD509" s="104">
        <v>0</v>
      </c>
      <c r="AE509" s="104">
        <v>0</v>
      </c>
      <c r="AF509" s="104">
        <v>0</v>
      </c>
      <c r="AG509" s="104">
        <v>0</v>
      </c>
      <c r="AH509" s="104">
        <v>3</v>
      </c>
      <c r="AI509" s="104">
        <v>3</v>
      </c>
      <c r="AJ509" s="104">
        <v>6</v>
      </c>
      <c r="AK509" s="104">
        <v>4</v>
      </c>
      <c r="AL509" s="104">
        <v>0</v>
      </c>
      <c r="AM509" s="104">
        <v>0</v>
      </c>
    </row>
    <row r="510" spans="1:39">
      <c r="A510" s="104" t="s">
        <v>2365</v>
      </c>
      <c r="B510" s="104" t="s">
        <v>2366</v>
      </c>
      <c r="C510" s="104" t="s">
        <v>180</v>
      </c>
      <c r="D510" s="104" t="s">
        <v>180</v>
      </c>
      <c r="E510" s="104" t="s">
        <v>180</v>
      </c>
      <c r="F510" s="104" t="s">
        <v>2409</v>
      </c>
      <c r="G510" s="109" t="s">
        <v>2442</v>
      </c>
      <c r="H510" s="104" t="s">
        <v>2367</v>
      </c>
      <c r="I510" s="105" t="s">
        <v>2443</v>
      </c>
      <c r="J510" s="104" t="s">
        <v>2372</v>
      </c>
      <c r="K510" s="104">
        <v>14</v>
      </c>
      <c r="L510"/>
      <c r="M510" s="104">
        <v>5</v>
      </c>
      <c r="N510"/>
      <c r="P510" s="104">
        <v>9</v>
      </c>
      <c r="Q510"/>
      <c r="R510" s="104">
        <v>14</v>
      </c>
      <c r="S510" s="104">
        <v>0</v>
      </c>
      <c r="T510" s="104">
        <v>0</v>
      </c>
      <c r="U510" s="104">
        <v>3</v>
      </c>
      <c r="V510" s="104">
        <v>3</v>
      </c>
      <c r="W510" s="104">
        <v>0</v>
      </c>
      <c r="X510" s="104">
        <v>3</v>
      </c>
      <c r="Y510" s="104">
        <v>0</v>
      </c>
      <c r="Z510" s="104">
        <v>0</v>
      </c>
      <c r="AA510" s="104">
        <v>0</v>
      </c>
      <c r="AB510" s="104">
        <v>0</v>
      </c>
      <c r="AC510" s="104">
        <v>0</v>
      </c>
      <c r="AD510" s="104">
        <v>0</v>
      </c>
      <c r="AE510" s="104">
        <v>0</v>
      </c>
      <c r="AF510" s="104">
        <v>1</v>
      </c>
      <c r="AG510" s="104">
        <v>0</v>
      </c>
      <c r="AH510" s="104">
        <v>3</v>
      </c>
      <c r="AI510" s="104">
        <v>1</v>
      </c>
      <c r="AJ510" s="104">
        <v>6</v>
      </c>
      <c r="AK510" s="104">
        <v>3</v>
      </c>
      <c r="AL510" s="104">
        <v>0</v>
      </c>
      <c r="AM510" s="104">
        <v>0</v>
      </c>
    </row>
    <row r="511" spans="1:39" ht="18">
      <c r="A511" s="104" t="s">
        <v>2365</v>
      </c>
      <c r="B511" s="104" t="s">
        <v>2366</v>
      </c>
      <c r="C511" s="104" t="s">
        <v>180</v>
      </c>
      <c r="D511" s="104" t="s">
        <v>180</v>
      </c>
      <c r="E511" s="104" t="s">
        <v>180</v>
      </c>
      <c r="F511" s="104" t="s">
        <v>628</v>
      </c>
      <c r="G511" s="109" t="s">
        <v>629</v>
      </c>
      <c r="H511" s="104" t="s">
        <v>2367</v>
      </c>
      <c r="I511" s="105" t="s">
        <v>630</v>
      </c>
      <c r="J511" s="104" t="s">
        <v>2394</v>
      </c>
      <c r="K511" s="104">
        <v>162</v>
      </c>
      <c r="L511"/>
      <c r="M511" s="104">
        <v>159</v>
      </c>
      <c r="N511"/>
      <c r="P511" s="104">
        <v>3</v>
      </c>
      <c r="Q511"/>
      <c r="R511" s="104">
        <v>162</v>
      </c>
      <c r="S511" s="104">
        <v>0</v>
      </c>
      <c r="T511" s="104">
        <v>0</v>
      </c>
      <c r="U511" s="104">
        <v>4</v>
      </c>
      <c r="V511" s="104">
        <v>10</v>
      </c>
      <c r="W511" s="104">
        <v>0</v>
      </c>
      <c r="X511" s="104">
        <v>10</v>
      </c>
      <c r="Y511" s="104">
        <v>0</v>
      </c>
      <c r="Z511" s="104">
        <v>0</v>
      </c>
      <c r="AA511" s="104">
        <v>0</v>
      </c>
      <c r="AB511" s="104">
        <v>6</v>
      </c>
      <c r="AC511" s="104">
        <v>7</v>
      </c>
      <c r="AD511" s="104">
        <v>18</v>
      </c>
      <c r="AE511" s="104">
        <v>13</v>
      </c>
      <c r="AF511" s="104">
        <v>19</v>
      </c>
      <c r="AG511" s="104">
        <v>20</v>
      </c>
      <c r="AH511" s="104">
        <v>21</v>
      </c>
      <c r="AI511" s="104">
        <v>21</v>
      </c>
      <c r="AJ511" s="104">
        <v>17</v>
      </c>
      <c r="AK511" s="104">
        <v>20</v>
      </c>
      <c r="AL511" s="104">
        <v>0</v>
      </c>
      <c r="AM511" s="104">
        <v>0</v>
      </c>
    </row>
    <row r="512" spans="1:39">
      <c r="A512" s="104" t="s">
        <v>2365</v>
      </c>
      <c r="B512" s="104" t="s">
        <v>2366</v>
      </c>
      <c r="C512" s="104" t="s">
        <v>180</v>
      </c>
      <c r="D512" s="104" t="s">
        <v>180</v>
      </c>
      <c r="E512" s="104" t="s">
        <v>180</v>
      </c>
      <c r="F512" s="104" t="s">
        <v>578</v>
      </c>
      <c r="G512" s="109" t="s">
        <v>579</v>
      </c>
      <c r="H512" s="104" t="s">
        <v>2367</v>
      </c>
      <c r="I512" s="105" t="s">
        <v>1904</v>
      </c>
      <c r="J512" s="104" t="s">
        <v>2372</v>
      </c>
      <c r="K512" s="104">
        <v>15</v>
      </c>
      <c r="L512"/>
      <c r="M512" s="104">
        <v>15</v>
      </c>
      <c r="N512"/>
      <c r="P512" s="104">
        <v>0</v>
      </c>
      <c r="Q512"/>
      <c r="R512" s="104">
        <v>15</v>
      </c>
      <c r="S512" s="104">
        <v>0</v>
      </c>
      <c r="T512" s="104">
        <v>0</v>
      </c>
      <c r="U512" s="104">
        <v>3</v>
      </c>
      <c r="V512" s="104">
        <v>3</v>
      </c>
      <c r="W512" s="104">
        <v>0</v>
      </c>
      <c r="X512" s="104">
        <v>3</v>
      </c>
      <c r="Y512" s="104">
        <v>0</v>
      </c>
      <c r="Z512" s="104">
        <v>0</v>
      </c>
      <c r="AA512" s="104">
        <v>0</v>
      </c>
      <c r="AB512" s="104">
        <v>0</v>
      </c>
      <c r="AC512" s="104">
        <v>0</v>
      </c>
      <c r="AD512" s="104">
        <v>0</v>
      </c>
      <c r="AE512" s="104">
        <v>0</v>
      </c>
      <c r="AF512" s="104">
        <v>0</v>
      </c>
      <c r="AG512" s="104">
        <v>2</v>
      </c>
      <c r="AH512" s="104">
        <v>2</v>
      </c>
      <c r="AI512" s="104">
        <v>3</v>
      </c>
      <c r="AJ512" s="104">
        <v>4</v>
      </c>
      <c r="AK512" s="104">
        <v>4</v>
      </c>
      <c r="AL512" s="104">
        <v>0</v>
      </c>
      <c r="AM512" s="104">
        <v>0</v>
      </c>
    </row>
    <row r="513" spans="1:39">
      <c r="A513" s="104" t="s">
        <v>2365</v>
      </c>
      <c r="B513" s="104" t="s">
        <v>2366</v>
      </c>
      <c r="C513" s="104" t="s">
        <v>180</v>
      </c>
      <c r="D513" s="104" t="s">
        <v>180</v>
      </c>
      <c r="E513" s="104" t="s">
        <v>180</v>
      </c>
      <c r="F513" s="104" t="s">
        <v>625</v>
      </c>
      <c r="G513" s="109" t="s">
        <v>626</v>
      </c>
      <c r="H513" s="104" t="s">
        <v>2367</v>
      </c>
      <c r="I513" s="105" t="s">
        <v>627</v>
      </c>
      <c r="J513" s="104" t="s">
        <v>2372</v>
      </c>
      <c r="K513" s="104">
        <v>157</v>
      </c>
      <c r="L513"/>
      <c r="M513" s="104">
        <v>156</v>
      </c>
      <c r="N513"/>
      <c r="P513" s="104">
        <v>1</v>
      </c>
      <c r="Q513"/>
      <c r="R513" s="104">
        <v>156</v>
      </c>
      <c r="S513" s="104">
        <v>0</v>
      </c>
      <c r="T513" s="104">
        <v>1</v>
      </c>
      <c r="U513" s="104">
        <v>3</v>
      </c>
      <c r="V513" s="104">
        <v>8</v>
      </c>
      <c r="W513" s="104">
        <v>0</v>
      </c>
      <c r="X513" s="104">
        <v>8</v>
      </c>
      <c r="Y513" s="104">
        <v>0</v>
      </c>
      <c r="Z513" s="104">
        <v>0</v>
      </c>
      <c r="AA513" s="104">
        <v>0</v>
      </c>
      <c r="AB513" s="104">
        <v>0</v>
      </c>
      <c r="AC513" s="104">
        <v>0</v>
      </c>
      <c r="AD513" s="104">
        <v>0</v>
      </c>
      <c r="AE513" s="104">
        <v>0</v>
      </c>
      <c r="AF513" s="104">
        <v>18</v>
      </c>
      <c r="AG513" s="104">
        <v>27</v>
      </c>
      <c r="AH513" s="104">
        <v>34</v>
      </c>
      <c r="AI513" s="104">
        <v>29</v>
      </c>
      <c r="AJ513" s="104">
        <v>23</v>
      </c>
      <c r="AK513" s="104">
        <v>26</v>
      </c>
      <c r="AL513" s="104">
        <v>0</v>
      </c>
      <c r="AM513" s="104">
        <v>0</v>
      </c>
    </row>
    <row r="514" spans="1:39">
      <c r="A514" s="104" t="s">
        <v>2365</v>
      </c>
      <c r="B514" s="104" t="s">
        <v>2366</v>
      </c>
      <c r="C514" s="104" t="s">
        <v>180</v>
      </c>
      <c r="D514" s="104" t="s">
        <v>180</v>
      </c>
      <c r="E514" s="104" t="s">
        <v>180</v>
      </c>
      <c r="F514" s="104" t="s">
        <v>575</v>
      </c>
      <c r="G514" s="109" t="s">
        <v>576</v>
      </c>
      <c r="H514" s="104" t="s">
        <v>2367</v>
      </c>
      <c r="I514" s="105" t="s">
        <v>1902</v>
      </c>
      <c r="J514" s="104" t="s">
        <v>2372</v>
      </c>
      <c r="K514" s="104">
        <v>10</v>
      </c>
      <c r="L514"/>
      <c r="M514" s="104">
        <v>10</v>
      </c>
      <c r="N514"/>
      <c r="P514" s="104">
        <v>0</v>
      </c>
      <c r="Q514"/>
      <c r="R514" s="104">
        <v>10</v>
      </c>
      <c r="S514" s="104">
        <v>0</v>
      </c>
      <c r="T514" s="104">
        <v>0</v>
      </c>
      <c r="U514" s="104">
        <v>3</v>
      </c>
      <c r="V514" s="104">
        <v>3</v>
      </c>
      <c r="W514" s="104">
        <v>0</v>
      </c>
      <c r="X514" s="104">
        <v>3</v>
      </c>
      <c r="Y514" s="104">
        <v>0</v>
      </c>
      <c r="Z514" s="104">
        <v>0</v>
      </c>
      <c r="AA514" s="104">
        <v>0</v>
      </c>
      <c r="AB514" s="104">
        <v>0</v>
      </c>
      <c r="AC514" s="104">
        <v>0</v>
      </c>
      <c r="AD514" s="104">
        <v>0</v>
      </c>
      <c r="AE514" s="104">
        <v>0</v>
      </c>
      <c r="AF514" s="104">
        <v>2</v>
      </c>
      <c r="AG514" s="104">
        <v>4</v>
      </c>
      <c r="AH514" s="104">
        <v>1</v>
      </c>
      <c r="AI514" s="104">
        <v>1</v>
      </c>
      <c r="AJ514" s="104">
        <v>0</v>
      </c>
      <c r="AK514" s="104">
        <v>2</v>
      </c>
      <c r="AL514" s="104">
        <v>0</v>
      </c>
      <c r="AM514" s="104">
        <v>0</v>
      </c>
    </row>
    <row r="515" spans="1:39">
      <c r="A515" s="104" t="s">
        <v>2365</v>
      </c>
      <c r="B515" s="104" t="s">
        <v>2366</v>
      </c>
      <c r="C515" s="104" t="s">
        <v>180</v>
      </c>
      <c r="D515" s="104" t="s">
        <v>180</v>
      </c>
      <c r="E515" s="104" t="s">
        <v>180</v>
      </c>
      <c r="F515" s="104" t="s">
        <v>573</v>
      </c>
      <c r="G515" s="109" t="s">
        <v>574</v>
      </c>
      <c r="H515" s="104" t="s">
        <v>2367</v>
      </c>
      <c r="I515" s="105" t="s">
        <v>1901</v>
      </c>
      <c r="J515" s="104" t="s">
        <v>2372</v>
      </c>
      <c r="K515" s="104">
        <v>155</v>
      </c>
      <c r="L515"/>
      <c r="M515" s="104">
        <v>155</v>
      </c>
      <c r="N515"/>
      <c r="P515" s="104">
        <v>0</v>
      </c>
      <c r="Q515"/>
      <c r="R515" s="104">
        <v>155</v>
      </c>
      <c r="S515" s="104">
        <v>0</v>
      </c>
      <c r="T515" s="104">
        <v>0</v>
      </c>
      <c r="U515" s="104">
        <v>3</v>
      </c>
      <c r="V515" s="104">
        <v>8</v>
      </c>
      <c r="W515" s="104">
        <v>0</v>
      </c>
      <c r="X515" s="104">
        <v>8</v>
      </c>
      <c r="Y515" s="104">
        <v>0</v>
      </c>
      <c r="Z515" s="104">
        <v>0</v>
      </c>
      <c r="AA515" s="104">
        <v>0</v>
      </c>
      <c r="AB515" s="104">
        <v>0</v>
      </c>
      <c r="AC515" s="104">
        <v>0</v>
      </c>
      <c r="AD515" s="104">
        <v>0</v>
      </c>
      <c r="AE515" s="104">
        <v>0</v>
      </c>
      <c r="AF515" s="104">
        <v>14</v>
      </c>
      <c r="AG515" s="104">
        <v>18</v>
      </c>
      <c r="AH515" s="104">
        <v>27</v>
      </c>
      <c r="AI515" s="104">
        <v>37</v>
      </c>
      <c r="AJ515" s="104">
        <v>25</v>
      </c>
      <c r="AK515" s="104">
        <v>34</v>
      </c>
      <c r="AL515" s="104">
        <v>0</v>
      </c>
      <c r="AM515" s="104">
        <v>0</v>
      </c>
    </row>
    <row r="516" spans="1:39">
      <c r="A516" s="104" t="s">
        <v>2365</v>
      </c>
      <c r="B516" s="104" t="s">
        <v>2366</v>
      </c>
      <c r="C516" s="104" t="s">
        <v>180</v>
      </c>
      <c r="D516" s="104" t="s">
        <v>180</v>
      </c>
      <c r="E516" s="104" t="s">
        <v>180</v>
      </c>
      <c r="F516" s="104" t="s">
        <v>570</v>
      </c>
      <c r="G516" s="109" t="s">
        <v>571</v>
      </c>
      <c r="H516" s="104" t="s">
        <v>2367</v>
      </c>
      <c r="I516" s="105" t="s">
        <v>1898</v>
      </c>
      <c r="J516" s="104" t="s">
        <v>2372</v>
      </c>
      <c r="K516" s="104">
        <v>25</v>
      </c>
      <c r="L516"/>
      <c r="M516" s="104">
        <v>25</v>
      </c>
      <c r="N516"/>
      <c r="P516" s="104">
        <v>0</v>
      </c>
      <c r="Q516"/>
      <c r="R516" s="104">
        <v>24</v>
      </c>
      <c r="S516" s="104">
        <v>0</v>
      </c>
      <c r="T516" s="104">
        <v>1</v>
      </c>
      <c r="U516" s="104">
        <v>3</v>
      </c>
      <c r="V516" s="104">
        <v>3</v>
      </c>
      <c r="W516" s="104">
        <v>0</v>
      </c>
      <c r="X516" s="104">
        <v>3</v>
      </c>
      <c r="Y516" s="104">
        <v>0</v>
      </c>
      <c r="Z516" s="104">
        <v>0</v>
      </c>
      <c r="AA516" s="104">
        <v>0</v>
      </c>
      <c r="AB516" s="104">
        <v>0</v>
      </c>
      <c r="AC516" s="104">
        <v>0</v>
      </c>
      <c r="AD516" s="104">
        <v>0</v>
      </c>
      <c r="AE516" s="104">
        <v>0</v>
      </c>
      <c r="AF516" s="104">
        <v>3</v>
      </c>
      <c r="AG516" s="104">
        <v>2</v>
      </c>
      <c r="AH516" s="104">
        <v>4</v>
      </c>
      <c r="AI516" s="104">
        <v>7</v>
      </c>
      <c r="AJ516" s="104">
        <v>6</v>
      </c>
      <c r="AK516" s="104">
        <v>3</v>
      </c>
      <c r="AL516" s="104">
        <v>0</v>
      </c>
      <c r="AM516" s="104">
        <v>0</v>
      </c>
    </row>
    <row r="517" spans="1:39" ht="18">
      <c r="A517" s="104" t="s">
        <v>2365</v>
      </c>
      <c r="B517" s="104" t="s">
        <v>2366</v>
      </c>
      <c r="C517" s="104" t="s">
        <v>180</v>
      </c>
      <c r="D517" s="104" t="s">
        <v>180</v>
      </c>
      <c r="E517" s="104" t="s">
        <v>180</v>
      </c>
      <c r="F517" s="104" t="s">
        <v>1171</v>
      </c>
      <c r="G517" s="109" t="s">
        <v>2444</v>
      </c>
      <c r="H517" s="104" t="s">
        <v>2367</v>
      </c>
      <c r="I517" s="105" t="s">
        <v>2445</v>
      </c>
      <c r="J517" s="104" t="s">
        <v>2372</v>
      </c>
      <c r="K517" s="104">
        <v>42</v>
      </c>
      <c r="L517"/>
      <c r="M517" s="104">
        <v>42</v>
      </c>
      <c r="N517"/>
      <c r="P517" s="104">
        <v>0</v>
      </c>
      <c r="Q517"/>
      <c r="R517" s="104">
        <v>42</v>
      </c>
      <c r="S517" s="104">
        <v>0</v>
      </c>
      <c r="T517" s="104">
        <v>0</v>
      </c>
      <c r="U517" s="104">
        <v>3</v>
      </c>
      <c r="V517" s="104">
        <v>5</v>
      </c>
      <c r="W517" s="104">
        <v>0</v>
      </c>
      <c r="X517" s="104">
        <v>5</v>
      </c>
      <c r="Y517" s="104">
        <v>0</v>
      </c>
      <c r="Z517" s="104">
        <v>0</v>
      </c>
      <c r="AA517" s="104">
        <v>0</v>
      </c>
      <c r="AB517" s="104">
        <v>0</v>
      </c>
      <c r="AC517" s="104">
        <v>0</v>
      </c>
      <c r="AD517" s="104">
        <v>0</v>
      </c>
      <c r="AE517" s="104">
        <v>0</v>
      </c>
      <c r="AF517" s="104">
        <v>7</v>
      </c>
      <c r="AG517" s="104">
        <v>3</v>
      </c>
      <c r="AH517" s="104">
        <v>8</v>
      </c>
      <c r="AI517" s="104">
        <v>7</v>
      </c>
      <c r="AJ517" s="104">
        <v>9</v>
      </c>
      <c r="AK517" s="104">
        <v>8</v>
      </c>
      <c r="AL517" s="104">
        <v>0</v>
      </c>
      <c r="AM517" s="104">
        <v>0</v>
      </c>
    </row>
    <row r="518" spans="1:39">
      <c r="A518" s="104" t="s">
        <v>2365</v>
      </c>
      <c r="B518" s="104" t="s">
        <v>2366</v>
      </c>
      <c r="C518" s="104" t="s">
        <v>180</v>
      </c>
      <c r="D518" s="104" t="s">
        <v>180</v>
      </c>
      <c r="E518" s="104" t="s">
        <v>180</v>
      </c>
      <c r="F518" s="104" t="s">
        <v>570</v>
      </c>
      <c r="G518" s="109" t="s">
        <v>583</v>
      </c>
      <c r="H518" s="104" t="s">
        <v>2367</v>
      </c>
      <c r="I518" s="105" t="s">
        <v>1907</v>
      </c>
      <c r="J518" s="104" t="s">
        <v>2372</v>
      </c>
      <c r="K518" s="104">
        <v>35</v>
      </c>
      <c r="L518"/>
      <c r="M518" s="104">
        <v>35</v>
      </c>
      <c r="N518"/>
      <c r="P518" s="104">
        <v>0</v>
      </c>
      <c r="Q518"/>
      <c r="R518" s="104">
        <v>35</v>
      </c>
      <c r="S518" s="104">
        <v>0</v>
      </c>
      <c r="T518" s="104">
        <v>0</v>
      </c>
      <c r="U518" s="104">
        <v>3</v>
      </c>
      <c r="V518" s="104">
        <v>3</v>
      </c>
      <c r="W518" s="104">
        <v>0</v>
      </c>
      <c r="X518" s="104">
        <v>3</v>
      </c>
      <c r="Y518" s="104">
        <v>0</v>
      </c>
      <c r="Z518" s="104">
        <v>0</v>
      </c>
      <c r="AA518" s="104">
        <v>0</v>
      </c>
      <c r="AB518" s="104">
        <v>0</v>
      </c>
      <c r="AC518" s="104">
        <v>0</v>
      </c>
      <c r="AD518" s="104">
        <v>0</v>
      </c>
      <c r="AE518" s="104">
        <v>0</v>
      </c>
      <c r="AF518" s="104">
        <v>7</v>
      </c>
      <c r="AG518" s="104">
        <v>3</v>
      </c>
      <c r="AH518" s="104">
        <v>5</v>
      </c>
      <c r="AI518" s="104">
        <v>7</v>
      </c>
      <c r="AJ518" s="104">
        <v>5</v>
      </c>
      <c r="AK518" s="104">
        <v>8</v>
      </c>
      <c r="AL518" s="104">
        <v>0</v>
      </c>
      <c r="AM518" s="104">
        <v>0</v>
      </c>
    </row>
    <row r="519" spans="1:39" ht="18">
      <c r="A519" s="104" t="s">
        <v>2365</v>
      </c>
      <c r="B519" s="104" t="s">
        <v>2366</v>
      </c>
      <c r="C519" s="104" t="s">
        <v>180</v>
      </c>
      <c r="D519" s="104" t="s">
        <v>180</v>
      </c>
      <c r="E519" s="104" t="s">
        <v>180</v>
      </c>
      <c r="F519" s="104" t="s">
        <v>559</v>
      </c>
      <c r="G519" s="109" t="s">
        <v>1234</v>
      </c>
      <c r="H519" s="104" t="s">
        <v>2367</v>
      </c>
      <c r="I519" s="105" t="s">
        <v>1235</v>
      </c>
      <c r="J519" s="104" t="s">
        <v>2368</v>
      </c>
      <c r="K519" s="104">
        <v>10</v>
      </c>
      <c r="L519"/>
      <c r="M519" s="104">
        <v>10</v>
      </c>
      <c r="N519"/>
      <c r="P519" s="104">
        <v>0</v>
      </c>
      <c r="Q519"/>
      <c r="R519" s="104">
        <v>10</v>
      </c>
      <c r="S519" s="104">
        <v>0</v>
      </c>
      <c r="T519" s="104">
        <v>0</v>
      </c>
      <c r="U519" s="104">
        <v>1</v>
      </c>
      <c r="V519" s="104">
        <v>1</v>
      </c>
      <c r="W519" s="104">
        <v>0</v>
      </c>
      <c r="X519" s="104">
        <v>1</v>
      </c>
      <c r="Y519" s="104">
        <v>0</v>
      </c>
      <c r="Z519" s="104">
        <v>0</v>
      </c>
      <c r="AA519" s="104">
        <v>0</v>
      </c>
      <c r="AB519" s="104">
        <v>0</v>
      </c>
      <c r="AC519" s="104">
        <v>0</v>
      </c>
      <c r="AD519" s="104">
        <v>0</v>
      </c>
      <c r="AE519" s="104">
        <v>0</v>
      </c>
      <c r="AF519" s="104">
        <v>7</v>
      </c>
      <c r="AG519" s="104">
        <v>3</v>
      </c>
      <c r="AH519" s="104">
        <v>0</v>
      </c>
      <c r="AI519" s="104">
        <v>0</v>
      </c>
      <c r="AJ519" s="104">
        <v>0</v>
      </c>
      <c r="AK519" s="104">
        <v>0</v>
      </c>
      <c r="AL519" s="104">
        <v>0</v>
      </c>
      <c r="AM519" s="104">
        <v>0</v>
      </c>
    </row>
    <row r="520" spans="1:39" ht="18">
      <c r="A520" s="104" t="s">
        <v>2365</v>
      </c>
      <c r="B520" s="104" t="s">
        <v>2366</v>
      </c>
      <c r="C520" s="104" t="s">
        <v>180</v>
      </c>
      <c r="D520" s="104" t="s">
        <v>180</v>
      </c>
      <c r="E520" s="104" t="s">
        <v>180</v>
      </c>
      <c r="F520" s="104" t="s">
        <v>1260</v>
      </c>
      <c r="G520" s="109" t="s">
        <v>1160</v>
      </c>
      <c r="H520" s="104" t="s">
        <v>2367</v>
      </c>
      <c r="I520" s="105" t="s">
        <v>1161</v>
      </c>
      <c r="J520" s="104" t="s">
        <v>2368</v>
      </c>
      <c r="K520" s="104">
        <v>14</v>
      </c>
      <c r="L520"/>
      <c r="M520" s="104">
        <v>14</v>
      </c>
      <c r="N520"/>
      <c r="P520" s="104">
        <v>0</v>
      </c>
      <c r="Q520"/>
      <c r="R520" s="104">
        <v>14</v>
      </c>
      <c r="S520" s="104">
        <v>0</v>
      </c>
      <c r="T520" s="104">
        <v>0</v>
      </c>
      <c r="U520" s="104">
        <v>1</v>
      </c>
      <c r="V520" s="104">
        <v>2</v>
      </c>
      <c r="W520" s="104">
        <v>0</v>
      </c>
      <c r="X520" s="104">
        <v>2</v>
      </c>
      <c r="Y520" s="104">
        <v>0</v>
      </c>
      <c r="Z520" s="104">
        <v>0</v>
      </c>
      <c r="AA520" s="104">
        <v>0</v>
      </c>
      <c r="AB520" s="104">
        <v>5</v>
      </c>
      <c r="AC520" s="104">
        <v>0</v>
      </c>
      <c r="AD520" s="104">
        <v>6</v>
      </c>
      <c r="AE520" s="104">
        <v>3</v>
      </c>
      <c r="AF520" s="104">
        <v>0</v>
      </c>
      <c r="AG520" s="104">
        <v>0</v>
      </c>
      <c r="AH520" s="104">
        <v>0</v>
      </c>
      <c r="AI520" s="104">
        <v>0</v>
      </c>
      <c r="AJ520" s="104">
        <v>0</v>
      </c>
      <c r="AK520" s="104">
        <v>0</v>
      </c>
      <c r="AL520" s="104">
        <v>0</v>
      </c>
      <c r="AM520" s="104">
        <v>0</v>
      </c>
    </row>
    <row r="521" spans="1:39" ht="18">
      <c r="A521" s="104" t="s">
        <v>2365</v>
      </c>
      <c r="B521" s="104" t="s">
        <v>2366</v>
      </c>
      <c r="C521" s="104" t="s">
        <v>180</v>
      </c>
      <c r="D521" s="104" t="s">
        <v>180</v>
      </c>
      <c r="E521" s="104" t="s">
        <v>180</v>
      </c>
      <c r="F521" s="104" t="s">
        <v>562</v>
      </c>
      <c r="G521" s="109" t="s">
        <v>1224</v>
      </c>
      <c r="H521" s="104" t="s">
        <v>2367</v>
      </c>
      <c r="I521" s="105" t="s">
        <v>1225</v>
      </c>
      <c r="J521" s="104" t="s">
        <v>2368</v>
      </c>
      <c r="K521" s="104">
        <v>18</v>
      </c>
      <c r="L521"/>
      <c r="M521" s="104">
        <v>18</v>
      </c>
      <c r="N521"/>
      <c r="P521" s="104">
        <v>0</v>
      </c>
      <c r="Q521"/>
      <c r="R521" s="104">
        <v>18</v>
      </c>
      <c r="S521" s="104">
        <v>0</v>
      </c>
      <c r="T521" s="104">
        <v>0</v>
      </c>
      <c r="U521" s="104">
        <v>1</v>
      </c>
      <c r="V521" s="104">
        <v>2</v>
      </c>
      <c r="W521" s="104">
        <v>0</v>
      </c>
      <c r="X521" s="104">
        <v>2</v>
      </c>
      <c r="Y521" s="104">
        <v>0</v>
      </c>
      <c r="Z521" s="104">
        <v>0</v>
      </c>
      <c r="AA521" s="104">
        <v>0</v>
      </c>
      <c r="AB521" s="104">
        <v>3</v>
      </c>
      <c r="AC521" s="104">
        <v>5</v>
      </c>
      <c r="AD521" s="104">
        <v>5</v>
      </c>
      <c r="AE521" s="104">
        <v>5</v>
      </c>
      <c r="AF521" s="104">
        <v>0</v>
      </c>
      <c r="AG521" s="104">
        <v>0</v>
      </c>
      <c r="AH521" s="104">
        <v>0</v>
      </c>
      <c r="AI521" s="104">
        <v>0</v>
      </c>
      <c r="AJ521" s="104">
        <v>0</v>
      </c>
      <c r="AK521" s="104">
        <v>0</v>
      </c>
      <c r="AL521" s="104">
        <v>0</v>
      </c>
      <c r="AM521" s="104">
        <v>0</v>
      </c>
    </row>
    <row r="522" spans="1:39" ht="18">
      <c r="A522" s="104" t="s">
        <v>2365</v>
      </c>
      <c r="B522" s="104" t="s">
        <v>2366</v>
      </c>
      <c r="C522" s="104" t="s">
        <v>180</v>
      </c>
      <c r="D522" s="104" t="s">
        <v>180</v>
      </c>
      <c r="E522" s="104" t="s">
        <v>180</v>
      </c>
      <c r="F522" s="104" t="s">
        <v>1117</v>
      </c>
      <c r="G522" s="109" t="s">
        <v>1191</v>
      </c>
      <c r="H522" s="104" t="s">
        <v>2367</v>
      </c>
      <c r="I522" s="105" t="s">
        <v>1192</v>
      </c>
      <c r="J522" s="104" t="s">
        <v>2368</v>
      </c>
      <c r="K522" s="104">
        <v>11</v>
      </c>
      <c r="L522"/>
      <c r="M522" s="104">
        <v>9</v>
      </c>
      <c r="N522"/>
      <c r="P522" s="104">
        <v>2</v>
      </c>
      <c r="Q522"/>
      <c r="R522" s="104">
        <v>11</v>
      </c>
      <c r="S522" s="104">
        <v>0</v>
      </c>
      <c r="T522" s="104">
        <v>0</v>
      </c>
      <c r="U522" s="104">
        <v>1</v>
      </c>
      <c r="V522" s="104">
        <v>3</v>
      </c>
      <c r="W522" s="104">
        <v>0</v>
      </c>
      <c r="X522" s="104">
        <v>3</v>
      </c>
      <c r="Y522" s="104">
        <v>0</v>
      </c>
      <c r="Z522" s="104">
        <v>0</v>
      </c>
      <c r="AA522" s="104">
        <v>1</v>
      </c>
      <c r="AB522" s="104">
        <v>1</v>
      </c>
      <c r="AC522" s="104">
        <v>0</v>
      </c>
      <c r="AD522" s="104">
        <v>4</v>
      </c>
      <c r="AE522" s="104">
        <v>5</v>
      </c>
      <c r="AF522" s="104">
        <v>0</v>
      </c>
      <c r="AG522" s="104">
        <v>0</v>
      </c>
      <c r="AH522" s="104">
        <v>0</v>
      </c>
      <c r="AI522" s="104">
        <v>0</v>
      </c>
      <c r="AJ522" s="104">
        <v>0</v>
      </c>
      <c r="AK522" s="104">
        <v>0</v>
      </c>
      <c r="AL522" s="104">
        <v>0</v>
      </c>
      <c r="AM522" s="104">
        <v>0</v>
      </c>
    </row>
    <row r="523" spans="1:39" ht="18">
      <c r="A523" s="104" t="s">
        <v>2365</v>
      </c>
      <c r="B523" s="104" t="s">
        <v>2366</v>
      </c>
      <c r="C523" s="104" t="s">
        <v>180</v>
      </c>
      <c r="D523" s="104" t="s">
        <v>180</v>
      </c>
      <c r="E523" s="104" t="s">
        <v>180</v>
      </c>
      <c r="F523" s="104" t="s">
        <v>575</v>
      </c>
      <c r="G523" s="109" t="s">
        <v>1226</v>
      </c>
      <c r="H523" s="104" t="s">
        <v>2367</v>
      </c>
      <c r="I523" s="105" t="s">
        <v>1227</v>
      </c>
      <c r="J523" s="104" t="s">
        <v>2368</v>
      </c>
      <c r="K523" s="104">
        <v>8</v>
      </c>
      <c r="L523"/>
      <c r="M523" s="104">
        <v>8</v>
      </c>
      <c r="N523"/>
      <c r="P523" s="104">
        <v>0</v>
      </c>
      <c r="Q523"/>
      <c r="R523" s="104">
        <v>8</v>
      </c>
      <c r="S523" s="104">
        <v>0</v>
      </c>
      <c r="T523" s="104">
        <v>0</v>
      </c>
      <c r="U523" s="104">
        <v>1</v>
      </c>
      <c r="V523" s="104">
        <v>2</v>
      </c>
      <c r="W523" s="104">
        <v>0</v>
      </c>
      <c r="X523" s="104">
        <v>2</v>
      </c>
      <c r="Y523" s="104">
        <v>0</v>
      </c>
      <c r="Z523" s="104">
        <v>0</v>
      </c>
      <c r="AA523" s="104">
        <v>0</v>
      </c>
      <c r="AB523" s="104">
        <v>1</v>
      </c>
      <c r="AC523" s="104">
        <v>1</v>
      </c>
      <c r="AD523" s="104">
        <v>3</v>
      </c>
      <c r="AE523" s="104">
        <v>3</v>
      </c>
      <c r="AF523" s="104">
        <v>0</v>
      </c>
      <c r="AG523" s="104">
        <v>0</v>
      </c>
      <c r="AH523" s="104">
        <v>0</v>
      </c>
      <c r="AI523" s="104">
        <v>0</v>
      </c>
      <c r="AJ523" s="104">
        <v>0</v>
      </c>
      <c r="AK523" s="104">
        <v>0</v>
      </c>
      <c r="AL523" s="104">
        <v>0</v>
      </c>
      <c r="AM523" s="104">
        <v>0</v>
      </c>
    </row>
    <row r="524" spans="1:39" ht="18">
      <c r="A524" s="104" t="s">
        <v>2365</v>
      </c>
      <c r="B524" s="104" t="s">
        <v>2366</v>
      </c>
      <c r="C524" s="104" t="s">
        <v>180</v>
      </c>
      <c r="D524" s="104" t="s">
        <v>180</v>
      </c>
      <c r="E524" s="104" t="s">
        <v>180</v>
      </c>
      <c r="F524" s="104" t="s">
        <v>1260</v>
      </c>
      <c r="G524" s="109" t="s">
        <v>1230</v>
      </c>
      <c r="H524" s="104" t="s">
        <v>2367</v>
      </c>
      <c r="I524" s="105" t="s">
        <v>1231</v>
      </c>
      <c r="J524" s="104" t="s">
        <v>2368</v>
      </c>
      <c r="K524" s="104">
        <v>11</v>
      </c>
      <c r="L524"/>
      <c r="M524" s="104">
        <v>11</v>
      </c>
      <c r="N524"/>
      <c r="P524" s="104">
        <v>0</v>
      </c>
      <c r="Q524"/>
      <c r="R524" s="104">
        <v>11</v>
      </c>
      <c r="S524" s="104">
        <v>0</v>
      </c>
      <c r="T524" s="104">
        <v>0</v>
      </c>
      <c r="U524" s="104">
        <v>1</v>
      </c>
      <c r="V524" s="104">
        <v>2</v>
      </c>
      <c r="W524" s="104">
        <v>0</v>
      </c>
      <c r="X524" s="104">
        <v>2</v>
      </c>
      <c r="Y524" s="104">
        <v>0</v>
      </c>
      <c r="Z524" s="104">
        <v>0</v>
      </c>
      <c r="AA524" s="104">
        <v>1</v>
      </c>
      <c r="AB524" s="104">
        <v>1</v>
      </c>
      <c r="AC524" s="104">
        <v>3</v>
      </c>
      <c r="AD524" s="104">
        <v>4</v>
      </c>
      <c r="AE524" s="104">
        <v>2</v>
      </c>
      <c r="AF524" s="104">
        <v>0</v>
      </c>
      <c r="AG524" s="104">
        <v>0</v>
      </c>
      <c r="AH524" s="104">
        <v>0</v>
      </c>
      <c r="AI524" s="104">
        <v>0</v>
      </c>
      <c r="AJ524" s="104">
        <v>0</v>
      </c>
      <c r="AK524" s="104">
        <v>0</v>
      </c>
      <c r="AL524" s="104">
        <v>0</v>
      </c>
      <c r="AM524" s="104">
        <v>0</v>
      </c>
    </row>
    <row r="525" spans="1:39" ht="18">
      <c r="A525" s="104" t="s">
        <v>2365</v>
      </c>
      <c r="B525" s="104" t="s">
        <v>2366</v>
      </c>
      <c r="C525" s="104" t="s">
        <v>180</v>
      </c>
      <c r="D525" s="104" t="s">
        <v>180</v>
      </c>
      <c r="E525" s="104" t="s">
        <v>180</v>
      </c>
      <c r="F525" s="104" t="s">
        <v>1260</v>
      </c>
      <c r="G525" s="109" t="s">
        <v>1149</v>
      </c>
      <c r="H525" s="104" t="s">
        <v>2367</v>
      </c>
      <c r="I525" s="105" t="s">
        <v>1150</v>
      </c>
      <c r="J525" s="104" t="s">
        <v>2368</v>
      </c>
      <c r="K525" s="104">
        <v>12</v>
      </c>
      <c r="L525"/>
      <c r="M525" s="104">
        <v>11</v>
      </c>
      <c r="N525"/>
      <c r="P525" s="104">
        <v>1</v>
      </c>
      <c r="Q525"/>
      <c r="R525" s="104">
        <v>12</v>
      </c>
      <c r="S525" s="104">
        <v>0</v>
      </c>
      <c r="T525" s="104">
        <v>0</v>
      </c>
      <c r="U525" s="104">
        <v>1</v>
      </c>
      <c r="V525" s="104">
        <v>2</v>
      </c>
      <c r="W525" s="104">
        <v>0</v>
      </c>
      <c r="X525" s="104">
        <v>2</v>
      </c>
      <c r="Y525" s="104">
        <v>0</v>
      </c>
      <c r="Z525" s="104">
        <v>0</v>
      </c>
      <c r="AA525" s="104">
        <v>1</v>
      </c>
      <c r="AB525" s="104">
        <v>4</v>
      </c>
      <c r="AC525" s="104">
        <v>0</v>
      </c>
      <c r="AD525" s="104">
        <v>6</v>
      </c>
      <c r="AE525" s="104">
        <v>1</v>
      </c>
      <c r="AF525" s="104">
        <v>0</v>
      </c>
      <c r="AG525" s="104">
        <v>0</v>
      </c>
      <c r="AH525" s="104">
        <v>0</v>
      </c>
      <c r="AI525" s="104">
        <v>0</v>
      </c>
      <c r="AJ525" s="104">
        <v>0</v>
      </c>
      <c r="AK525" s="104">
        <v>0</v>
      </c>
      <c r="AL525" s="104">
        <v>0</v>
      </c>
      <c r="AM525" s="104">
        <v>0</v>
      </c>
    </row>
    <row r="526" spans="1:39" ht="18">
      <c r="A526" s="104" t="s">
        <v>2365</v>
      </c>
      <c r="B526" s="104" t="s">
        <v>2366</v>
      </c>
      <c r="C526" s="104" t="s">
        <v>180</v>
      </c>
      <c r="D526" s="104" t="s">
        <v>180</v>
      </c>
      <c r="E526" s="104" t="s">
        <v>180</v>
      </c>
      <c r="F526" s="104" t="s">
        <v>1260</v>
      </c>
      <c r="G526" s="109" t="s">
        <v>1201</v>
      </c>
      <c r="H526" s="104" t="s">
        <v>2367</v>
      </c>
      <c r="I526" s="105" t="s">
        <v>1202</v>
      </c>
      <c r="J526" s="104" t="s">
        <v>2368</v>
      </c>
      <c r="K526" s="104">
        <v>16</v>
      </c>
      <c r="L526"/>
      <c r="M526" s="104">
        <v>16</v>
      </c>
      <c r="N526"/>
      <c r="P526" s="104">
        <v>0</v>
      </c>
      <c r="Q526"/>
      <c r="R526" s="104">
        <v>16</v>
      </c>
      <c r="S526" s="104">
        <v>0</v>
      </c>
      <c r="T526" s="104">
        <v>0</v>
      </c>
      <c r="U526" s="104">
        <v>1</v>
      </c>
      <c r="V526" s="104">
        <v>3</v>
      </c>
      <c r="W526" s="104">
        <v>0</v>
      </c>
      <c r="X526" s="104">
        <v>2</v>
      </c>
      <c r="Y526" s="104">
        <v>0</v>
      </c>
      <c r="Z526" s="104">
        <v>1</v>
      </c>
      <c r="AA526" s="104">
        <v>0</v>
      </c>
      <c r="AB526" s="104">
        <v>2</v>
      </c>
      <c r="AC526" s="104">
        <v>4</v>
      </c>
      <c r="AD526" s="104">
        <v>2</v>
      </c>
      <c r="AE526" s="104">
        <v>7</v>
      </c>
      <c r="AF526" s="104">
        <v>0</v>
      </c>
      <c r="AG526" s="104">
        <v>0</v>
      </c>
      <c r="AH526" s="104">
        <v>0</v>
      </c>
      <c r="AI526" s="104">
        <v>0</v>
      </c>
      <c r="AJ526" s="104">
        <v>0</v>
      </c>
      <c r="AK526" s="104">
        <v>0</v>
      </c>
      <c r="AL526" s="104">
        <v>0</v>
      </c>
      <c r="AM526" s="104">
        <v>0</v>
      </c>
    </row>
    <row r="527" spans="1:39" ht="18">
      <c r="A527" s="104" t="s">
        <v>2365</v>
      </c>
      <c r="B527" s="104" t="s">
        <v>2366</v>
      </c>
      <c r="C527" s="104" t="s">
        <v>180</v>
      </c>
      <c r="D527" s="104" t="s">
        <v>180</v>
      </c>
      <c r="E527" s="104" t="s">
        <v>180</v>
      </c>
      <c r="F527" s="104" t="s">
        <v>1122</v>
      </c>
      <c r="G527" s="109" t="s">
        <v>1123</v>
      </c>
      <c r="H527" s="104" t="s">
        <v>2367</v>
      </c>
      <c r="I527" s="105" t="s">
        <v>1124</v>
      </c>
      <c r="J527" s="104" t="s">
        <v>2368</v>
      </c>
      <c r="K527" s="104">
        <v>12</v>
      </c>
      <c r="L527"/>
      <c r="M527" s="104">
        <v>12</v>
      </c>
      <c r="N527"/>
      <c r="P527" s="104">
        <v>0</v>
      </c>
      <c r="Q527"/>
      <c r="R527" s="104">
        <v>12</v>
      </c>
      <c r="S527" s="104">
        <v>0</v>
      </c>
      <c r="T527" s="104">
        <v>0</v>
      </c>
      <c r="U527" s="104">
        <v>1</v>
      </c>
      <c r="V527" s="104">
        <v>3</v>
      </c>
      <c r="W527" s="104">
        <v>0</v>
      </c>
      <c r="X527" s="104">
        <v>3</v>
      </c>
      <c r="Y527" s="104">
        <v>0</v>
      </c>
      <c r="Z527" s="104">
        <v>1</v>
      </c>
      <c r="AA527" s="104">
        <v>0</v>
      </c>
      <c r="AB527" s="104">
        <v>2</v>
      </c>
      <c r="AC527" s="104">
        <v>3</v>
      </c>
      <c r="AD527" s="104">
        <v>4</v>
      </c>
      <c r="AE527" s="104">
        <v>2</v>
      </c>
      <c r="AF527" s="104">
        <v>0</v>
      </c>
      <c r="AG527" s="104">
        <v>0</v>
      </c>
      <c r="AH527" s="104">
        <v>0</v>
      </c>
      <c r="AI527" s="104">
        <v>0</v>
      </c>
      <c r="AJ527" s="104">
        <v>0</v>
      </c>
      <c r="AK527" s="104">
        <v>0</v>
      </c>
      <c r="AL527" s="104">
        <v>0</v>
      </c>
      <c r="AM527" s="104">
        <v>0</v>
      </c>
    </row>
    <row r="528" spans="1:39" ht="18">
      <c r="A528" s="104" t="s">
        <v>2365</v>
      </c>
      <c r="B528" s="104" t="s">
        <v>2366</v>
      </c>
      <c r="C528" s="104" t="s">
        <v>180</v>
      </c>
      <c r="D528" s="104" t="s">
        <v>180</v>
      </c>
      <c r="E528" s="104" t="s">
        <v>180</v>
      </c>
      <c r="F528" s="104" t="s">
        <v>559</v>
      </c>
      <c r="G528" s="109" t="s">
        <v>1120</v>
      </c>
      <c r="H528" s="104" t="s">
        <v>2367</v>
      </c>
      <c r="I528" s="105" t="s">
        <v>581</v>
      </c>
      <c r="J528" s="104" t="s">
        <v>2368</v>
      </c>
      <c r="K528" s="104">
        <v>9</v>
      </c>
      <c r="L528"/>
      <c r="M528" s="104">
        <v>7</v>
      </c>
      <c r="N528"/>
      <c r="P528" s="104">
        <v>2</v>
      </c>
      <c r="Q528"/>
      <c r="R528" s="104">
        <v>9</v>
      </c>
      <c r="S528" s="104">
        <v>0</v>
      </c>
      <c r="T528" s="104">
        <v>0</v>
      </c>
      <c r="U528" s="104">
        <v>1</v>
      </c>
      <c r="V528" s="104">
        <v>3</v>
      </c>
      <c r="W528" s="104">
        <v>0</v>
      </c>
      <c r="X528" s="104">
        <v>3</v>
      </c>
      <c r="Y528" s="104">
        <v>0</v>
      </c>
      <c r="Z528" s="104">
        <v>1</v>
      </c>
      <c r="AA528" s="104">
        <v>1</v>
      </c>
      <c r="AB528" s="104">
        <v>2</v>
      </c>
      <c r="AC528" s="104">
        <v>1</v>
      </c>
      <c r="AD528" s="104">
        <v>1</v>
      </c>
      <c r="AE528" s="104">
        <v>3</v>
      </c>
      <c r="AF528" s="104">
        <v>0</v>
      </c>
      <c r="AG528" s="104">
        <v>0</v>
      </c>
      <c r="AH528" s="104">
        <v>0</v>
      </c>
      <c r="AI528" s="104">
        <v>0</v>
      </c>
      <c r="AJ528" s="104">
        <v>0</v>
      </c>
      <c r="AK528" s="104">
        <v>0</v>
      </c>
      <c r="AL528" s="104">
        <v>0</v>
      </c>
      <c r="AM528" s="104">
        <v>0</v>
      </c>
    </row>
    <row r="529" spans="1:39" ht="18">
      <c r="A529" s="104" t="s">
        <v>2365</v>
      </c>
      <c r="B529" s="104" t="s">
        <v>2366</v>
      </c>
      <c r="C529" s="104" t="s">
        <v>180</v>
      </c>
      <c r="D529" s="104" t="s">
        <v>180</v>
      </c>
      <c r="E529" s="104" t="s">
        <v>180</v>
      </c>
      <c r="F529" s="104" t="s">
        <v>1260</v>
      </c>
      <c r="G529" s="109" t="s">
        <v>1228</v>
      </c>
      <c r="H529" s="104" t="s">
        <v>2367</v>
      </c>
      <c r="I529" s="105" t="s">
        <v>1229</v>
      </c>
      <c r="J529" s="104" t="s">
        <v>2368</v>
      </c>
      <c r="K529" s="104">
        <v>8</v>
      </c>
      <c r="L529"/>
      <c r="M529" s="104">
        <v>8</v>
      </c>
      <c r="N529"/>
      <c r="P529" s="104">
        <v>0</v>
      </c>
      <c r="Q529"/>
      <c r="R529" s="104">
        <v>8</v>
      </c>
      <c r="S529" s="104">
        <v>0</v>
      </c>
      <c r="T529" s="104">
        <v>0</v>
      </c>
      <c r="U529" s="104">
        <v>1</v>
      </c>
      <c r="V529" s="104">
        <v>3</v>
      </c>
      <c r="W529" s="104">
        <v>0</v>
      </c>
      <c r="X529" s="104">
        <v>3</v>
      </c>
      <c r="Y529" s="104">
        <v>0</v>
      </c>
      <c r="Z529" s="104">
        <v>1</v>
      </c>
      <c r="AA529" s="104">
        <v>0</v>
      </c>
      <c r="AB529" s="104">
        <v>1</v>
      </c>
      <c r="AC529" s="104">
        <v>3</v>
      </c>
      <c r="AD529" s="104">
        <v>1</v>
      </c>
      <c r="AE529" s="104">
        <v>2</v>
      </c>
      <c r="AF529" s="104">
        <v>0</v>
      </c>
      <c r="AG529" s="104">
        <v>0</v>
      </c>
      <c r="AH529" s="104">
        <v>0</v>
      </c>
      <c r="AI529" s="104">
        <v>0</v>
      </c>
      <c r="AJ529" s="104">
        <v>0</v>
      </c>
      <c r="AK529" s="104">
        <v>0</v>
      </c>
      <c r="AL529" s="104">
        <v>0</v>
      </c>
      <c r="AM529" s="104">
        <v>0</v>
      </c>
    </row>
    <row r="530" spans="1:39" ht="18">
      <c r="A530" s="104" t="s">
        <v>2365</v>
      </c>
      <c r="B530" s="104" t="s">
        <v>2366</v>
      </c>
      <c r="C530" s="104" t="s">
        <v>180</v>
      </c>
      <c r="D530" s="104" t="s">
        <v>180</v>
      </c>
      <c r="E530" s="104" t="s">
        <v>180</v>
      </c>
      <c r="F530" s="104" t="s">
        <v>570</v>
      </c>
      <c r="G530" s="109" t="s">
        <v>1268</v>
      </c>
      <c r="H530" s="104" t="s">
        <v>2367</v>
      </c>
      <c r="I530" s="105" t="s">
        <v>1269</v>
      </c>
      <c r="J530" s="104" t="s">
        <v>2368</v>
      </c>
      <c r="K530" s="104">
        <v>11</v>
      </c>
      <c r="L530"/>
      <c r="M530" s="104">
        <v>11</v>
      </c>
      <c r="N530"/>
      <c r="P530" s="104">
        <v>0</v>
      </c>
      <c r="Q530"/>
      <c r="R530" s="104">
        <v>11</v>
      </c>
      <c r="S530" s="104">
        <v>0</v>
      </c>
      <c r="T530" s="104">
        <v>0</v>
      </c>
      <c r="U530" s="104">
        <v>3</v>
      </c>
      <c r="V530" s="104">
        <v>3</v>
      </c>
      <c r="W530" s="104">
        <v>0</v>
      </c>
      <c r="X530" s="104">
        <v>3</v>
      </c>
      <c r="Y530" s="104">
        <v>0</v>
      </c>
      <c r="Z530" s="104">
        <v>0</v>
      </c>
      <c r="AA530" s="104">
        <v>0</v>
      </c>
      <c r="AB530" s="104">
        <v>0</v>
      </c>
      <c r="AC530" s="104">
        <v>0</v>
      </c>
      <c r="AD530" s="104">
        <v>0</v>
      </c>
      <c r="AE530" s="104">
        <v>0</v>
      </c>
      <c r="AF530" s="104">
        <v>2</v>
      </c>
      <c r="AG530" s="104">
        <v>2</v>
      </c>
      <c r="AH530" s="104">
        <v>4</v>
      </c>
      <c r="AI530" s="104">
        <v>2</v>
      </c>
      <c r="AJ530" s="104">
        <v>1</v>
      </c>
      <c r="AK530" s="104">
        <v>0</v>
      </c>
      <c r="AL530" s="104">
        <v>0</v>
      </c>
      <c r="AM530" s="104">
        <v>0</v>
      </c>
    </row>
    <row r="531" spans="1:39" ht="18">
      <c r="A531" s="104" t="s">
        <v>2365</v>
      </c>
      <c r="B531" s="104" t="s">
        <v>2366</v>
      </c>
      <c r="C531" s="104" t="s">
        <v>180</v>
      </c>
      <c r="D531" s="104" t="s">
        <v>180</v>
      </c>
      <c r="E531" s="104" t="s">
        <v>180</v>
      </c>
      <c r="F531" s="104" t="s">
        <v>1172</v>
      </c>
      <c r="G531" s="109" t="s">
        <v>1173</v>
      </c>
      <c r="H531" s="104" t="s">
        <v>2367</v>
      </c>
      <c r="I531" s="105" t="s">
        <v>1172</v>
      </c>
      <c r="J531" s="104" t="s">
        <v>2368</v>
      </c>
      <c r="K531" s="104">
        <v>5</v>
      </c>
      <c r="L531"/>
      <c r="M531" s="104">
        <v>5</v>
      </c>
      <c r="N531"/>
      <c r="P531" s="104">
        <v>0</v>
      </c>
      <c r="Q531"/>
      <c r="R531" s="104">
        <v>5</v>
      </c>
      <c r="S531" s="104">
        <v>0</v>
      </c>
      <c r="T531" s="104">
        <v>0</v>
      </c>
      <c r="U531" s="104">
        <v>2</v>
      </c>
      <c r="V531" s="104">
        <v>2</v>
      </c>
      <c r="W531" s="104">
        <v>0</v>
      </c>
      <c r="X531" s="104">
        <v>2</v>
      </c>
      <c r="Y531" s="104">
        <v>0</v>
      </c>
      <c r="Z531" s="104">
        <v>0</v>
      </c>
      <c r="AA531" s="104">
        <v>0</v>
      </c>
      <c r="AB531" s="104">
        <v>0</v>
      </c>
      <c r="AC531" s="104">
        <v>0</v>
      </c>
      <c r="AD531" s="104">
        <v>0</v>
      </c>
      <c r="AE531" s="104">
        <v>0</v>
      </c>
      <c r="AF531" s="104">
        <v>1</v>
      </c>
      <c r="AG531" s="104">
        <v>0</v>
      </c>
      <c r="AH531" s="104">
        <v>0</v>
      </c>
      <c r="AI531" s="104">
        <v>4</v>
      </c>
      <c r="AJ531" s="104">
        <v>0</v>
      </c>
      <c r="AK531" s="104">
        <v>0</v>
      </c>
      <c r="AL531" s="104">
        <v>0</v>
      </c>
      <c r="AM531" s="104">
        <v>0</v>
      </c>
    </row>
    <row r="532" spans="1:39" ht="18">
      <c r="A532" s="104" t="s">
        <v>2365</v>
      </c>
      <c r="B532" s="104" t="s">
        <v>2366</v>
      </c>
      <c r="C532" s="104" t="s">
        <v>180</v>
      </c>
      <c r="D532" s="104" t="s">
        <v>180</v>
      </c>
      <c r="E532" s="104" t="s">
        <v>180</v>
      </c>
      <c r="F532" s="104" t="s">
        <v>750</v>
      </c>
      <c r="G532" s="109" t="s">
        <v>1212</v>
      </c>
      <c r="H532" s="104" t="s">
        <v>2367</v>
      </c>
      <c r="I532" s="105" t="s">
        <v>1213</v>
      </c>
      <c r="J532" s="104" t="s">
        <v>2368</v>
      </c>
      <c r="K532" s="104">
        <v>11</v>
      </c>
      <c r="L532"/>
      <c r="M532" s="104">
        <v>11</v>
      </c>
      <c r="N532"/>
      <c r="P532" s="104">
        <v>0</v>
      </c>
      <c r="Q532"/>
      <c r="R532" s="104">
        <v>11</v>
      </c>
      <c r="S532" s="104">
        <v>0</v>
      </c>
      <c r="T532" s="104">
        <v>0</v>
      </c>
      <c r="U532" s="104">
        <v>1</v>
      </c>
      <c r="V532" s="104">
        <v>3</v>
      </c>
      <c r="W532" s="104">
        <v>0</v>
      </c>
      <c r="X532" s="104">
        <v>3</v>
      </c>
      <c r="Y532" s="104">
        <v>0</v>
      </c>
      <c r="Z532" s="104">
        <v>1</v>
      </c>
      <c r="AA532" s="104">
        <v>0</v>
      </c>
      <c r="AB532" s="104">
        <v>2</v>
      </c>
      <c r="AC532" s="104">
        <v>1</v>
      </c>
      <c r="AD532" s="104">
        <v>4</v>
      </c>
      <c r="AE532" s="104">
        <v>3</v>
      </c>
      <c r="AF532" s="104">
        <v>0</v>
      </c>
      <c r="AG532" s="104">
        <v>0</v>
      </c>
      <c r="AH532" s="104">
        <v>0</v>
      </c>
      <c r="AI532" s="104">
        <v>0</v>
      </c>
      <c r="AJ532" s="104">
        <v>0</v>
      </c>
      <c r="AK532" s="104">
        <v>0</v>
      </c>
      <c r="AL532" s="104">
        <v>0</v>
      </c>
      <c r="AM532" s="104">
        <v>0</v>
      </c>
    </row>
    <row r="533" spans="1:39" ht="18">
      <c r="A533" s="104" t="s">
        <v>2365</v>
      </c>
      <c r="B533" s="104" t="s">
        <v>2366</v>
      </c>
      <c r="C533" s="104" t="s">
        <v>180</v>
      </c>
      <c r="D533" s="104" t="s">
        <v>180</v>
      </c>
      <c r="E533" s="104" t="s">
        <v>180</v>
      </c>
      <c r="F533" s="104" t="s">
        <v>581</v>
      </c>
      <c r="G533" s="109" t="s">
        <v>1147</v>
      </c>
      <c r="H533" s="104" t="s">
        <v>2367</v>
      </c>
      <c r="I533" s="105" t="s">
        <v>1148</v>
      </c>
      <c r="J533" s="104" t="s">
        <v>2368</v>
      </c>
      <c r="K533" s="104">
        <v>12</v>
      </c>
      <c r="L533"/>
      <c r="M533" s="104">
        <v>12</v>
      </c>
      <c r="N533"/>
      <c r="P533" s="104">
        <v>0</v>
      </c>
      <c r="Q533"/>
      <c r="R533" s="104">
        <v>12</v>
      </c>
      <c r="S533" s="104">
        <v>0</v>
      </c>
      <c r="T533" s="104">
        <v>0</v>
      </c>
      <c r="U533" s="104">
        <v>1</v>
      </c>
      <c r="V533" s="104">
        <v>1</v>
      </c>
      <c r="W533" s="104">
        <v>0</v>
      </c>
      <c r="X533" s="104">
        <v>1</v>
      </c>
      <c r="Y533" s="104">
        <v>0</v>
      </c>
      <c r="Z533" s="104">
        <v>0</v>
      </c>
      <c r="AA533" s="104">
        <v>0</v>
      </c>
      <c r="AB533" s="104">
        <v>0</v>
      </c>
      <c r="AC533" s="104">
        <v>0</v>
      </c>
      <c r="AD533" s="104">
        <v>0</v>
      </c>
      <c r="AE533" s="104">
        <v>0</v>
      </c>
      <c r="AF533" s="104">
        <v>0</v>
      </c>
      <c r="AG533" s="104">
        <v>0</v>
      </c>
      <c r="AH533" s="104">
        <v>2</v>
      </c>
      <c r="AI533" s="104">
        <v>10</v>
      </c>
      <c r="AJ533" s="104">
        <v>0</v>
      </c>
      <c r="AK533" s="104">
        <v>0</v>
      </c>
      <c r="AL533" s="104">
        <v>0</v>
      </c>
      <c r="AM533" s="104">
        <v>0</v>
      </c>
    </row>
    <row r="534" spans="1:39" ht="18">
      <c r="A534" s="104" t="s">
        <v>2365</v>
      </c>
      <c r="B534" s="104" t="s">
        <v>2366</v>
      </c>
      <c r="C534" s="104" t="s">
        <v>180</v>
      </c>
      <c r="D534" s="104" t="s">
        <v>180</v>
      </c>
      <c r="E534" s="104" t="s">
        <v>180</v>
      </c>
      <c r="F534" s="104" t="s">
        <v>1959</v>
      </c>
      <c r="G534" s="109" t="s">
        <v>1205</v>
      </c>
      <c r="H534" s="104" t="s">
        <v>2367</v>
      </c>
      <c r="I534" s="105" t="s">
        <v>1206</v>
      </c>
      <c r="J534" s="104" t="s">
        <v>2368</v>
      </c>
      <c r="K534" s="104">
        <v>7</v>
      </c>
      <c r="L534"/>
      <c r="M534" s="104">
        <v>6</v>
      </c>
      <c r="N534"/>
      <c r="P534" s="104">
        <v>1</v>
      </c>
      <c r="Q534"/>
      <c r="R534" s="104">
        <v>7</v>
      </c>
      <c r="S534" s="104">
        <v>0</v>
      </c>
      <c r="T534" s="104">
        <v>0</v>
      </c>
      <c r="U534" s="104">
        <v>1</v>
      </c>
      <c r="V534" s="104">
        <v>1</v>
      </c>
      <c r="W534" s="104">
        <v>0</v>
      </c>
      <c r="X534" s="104">
        <v>1</v>
      </c>
      <c r="Y534" s="104">
        <v>0</v>
      </c>
      <c r="Z534" s="104">
        <v>0</v>
      </c>
      <c r="AA534" s="104">
        <v>1</v>
      </c>
      <c r="AB534" s="104">
        <v>0</v>
      </c>
      <c r="AC534" s="104">
        <v>5</v>
      </c>
      <c r="AD534" s="104">
        <v>1</v>
      </c>
      <c r="AE534" s="104">
        <v>0</v>
      </c>
      <c r="AF534" s="104">
        <v>0</v>
      </c>
      <c r="AG534" s="104">
        <v>0</v>
      </c>
      <c r="AH534" s="104">
        <v>0</v>
      </c>
      <c r="AI534" s="104">
        <v>0</v>
      </c>
      <c r="AJ534" s="104">
        <v>0</v>
      </c>
      <c r="AK534" s="104">
        <v>0</v>
      </c>
      <c r="AL534" s="104">
        <v>0</v>
      </c>
      <c r="AM534" s="104">
        <v>0</v>
      </c>
    </row>
    <row r="535" spans="1:39" ht="18">
      <c r="A535" s="104" t="s">
        <v>2365</v>
      </c>
      <c r="B535" s="104" t="s">
        <v>2366</v>
      </c>
      <c r="C535" s="104" t="s">
        <v>180</v>
      </c>
      <c r="D535" s="104" t="s">
        <v>180</v>
      </c>
      <c r="E535" s="104" t="s">
        <v>180</v>
      </c>
      <c r="F535" s="104" t="s">
        <v>1124</v>
      </c>
      <c r="G535" s="109" t="s">
        <v>1276</v>
      </c>
      <c r="H535" s="104" t="s">
        <v>2367</v>
      </c>
      <c r="I535" s="105" t="s">
        <v>1277</v>
      </c>
      <c r="J535" s="104" t="s">
        <v>2368</v>
      </c>
      <c r="K535" s="104">
        <v>12</v>
      </c>
      <c r="L535"/>
      <c r="M535" s="104">
        <v>11</v>
      </c>
      <c r="N535"/>
      <c r="P535" s="104">
        <v>1</v>
      </c>
      <c r="Q535"/>
      <c r="R535" s="104">
        <v>12</v>
      </c>
      <c r="S535" s="104">
        <v>0</v>
      </c>
      <c r="T535" s="104">
        <v>0</v>
      </c>
      <c r="U535" s="104">
        <v>1</v>
      </c>
      <c r="V535" s="104">
        <v>3</v>
      </c>
      <c r="W535" s="104">
        <v>0</v>
      </c>
      <c r="X535" s="104">
        <v>3</v>
      </c>
      <c r="Y535" s="104">
        <v>0</v>
      </c>
      <c r="Z535" s="104">
        <v>1</v>
      </c>
      <c r="AA535" s="104">
        <v>0</v>
      </c>
      <c r="AB535" s="104">
        <v>3</v>
      </c>
      <c r="AC535" s="104">
        <v>0</v>
      </c>
      <c r="AD535" s="104">
        <v>7</v>
      </c>
      <c r="AE535" s="104">
        <v>1</v>
      </c>
      <c r="AF535" s="104">
        <v>0</v>
      </c>
      <c r="AG535" s="104">
        <v>0</v>
      </c>
      <c r="AH535" s="104">
        <v>0</v>
      </c>
      <c r="AI535" s="104">
        <v>0</v>
      </c>
      <c r="AJ535" s="104">
        <v>0</v>
      </c>
      <c r="AK535" s="104">
        <v>0</v>
      </c>
      <c r="AL535" s="104">
        <v>0</v>
      </c>
      <c r="AM535" s="104">
        <v>0</v>
      </c>
    </row>
    <row r="536" spans="1:39" ht="18">
      <c r="A536" s="104" t="s">
        <v>2365</v>
      </c>
      <c r="B536" s="104" t="s">
        <v>2366</v>
      </c>
      <c r="C536" s="104" t="s">
        <v>180</v>
      </c>
      <c r="D536" s="104" t="s">
        <v>180</v>
      </c>
      <c r="E536" s="104" t="s">
        <v>180</v>
      </c>
      <c r="F536" s="104" t="s">
        <v>1124</v>
      </c>
      <c r="G536" s="109" t="s">
        <v>1144</v>
      </c>
      <c r="H536" s="104" t="s">
        <v>2367</v>
      </c>
      <c r="I536" s="105" t="s">
        <v>1145</v>
      </c>
      <c r="J536" s="104" t="s">
        <v>2368</v>
      </c>
      <c r="K536" s="104">
        <v>9</v>
      </c>
      <c r="L536"/>
      <c r="M536" s="104">
        <v>8</v>
      </c>
      <c r="N536"/>
      <c r="P536" s="104">
        <v>1</v>
      </c>
      <c r="Q536"/>
      <c r="R536" s="104">
        <v>9</v>
      </c>
      <c r="S536" s="104">
        <v>0</v>
      </c>
      <c r="T536" s="104">
        <v>0</v>
      </c>
      <c r="U536" s="104">
        <v>1</v>
      </c>
      <c r="V536" s="104">
        <v>2</v>
      </c>
      <c r="W536" s="104">
        <v>0</v>
      </c>
      <c r="X536" s="104">
        <v>2</v>
      </c>
      <c r="Y536" s="104">
        <v>0</v>
      </c>
      <c r="Z536" s="104">
        <v>0</v>
      </c>
      <c r="AA536" s="104">
        <v>0</v>
      </c>
      <c r="AB536" s="104">
        <v>1</v>
      </c>
      <c r="AC536" s="104">
        <v>0</v>
      </c>
      <c r="AD536" s="104">
        <v>4</v>
      </c>
      <c r="AE536" s="104">
        <v>4</v>
      </c>
      <c r="AF536" s="104">
        <v>0</v>
      </c>
      <c r="AG536" s="104">
        <v>0</v>
      </c>
      <c r="AH536" s="104">
        <v>0</v>
      </c>
      <c r="AI536" s="104">
        <v>0</v>
      </c>
      <c r="AJ536" s="104">
        <v>0</v>
      </c>
      <c r="AK536" s="104">
        <v>0</v>
      </c>
      <c r="AL536" s="104">
        <v>0</v>
      </c>
      <c r="AM536" s="104">
        <v>0</v>
      </c>
    </row>
    <row r="537" spans="1:39" ht="18">
      <c r="A537" s="104" t="s">
        <v>2365</v>
      </c>
      <c r="B537" s="104" t="s">
        <v>2366</v>
      </c>
      <c r="C537" s="104" t="s">
        <v>180</v>
      </c>
      <c r="D537" s="104" t="s">
        <v>180</v>
      </c>
      <c r="E537" s="104" t="s">
        <v>180</v>
      </c>
      <c r="F537" s="104" t="s">
        <v>546</v>
      </c>
      <c r="G537" s="109" t="s">
        <v>1210</v>
      </c>
      <c r="H537" s="104" t="s">
        <v>2367</v>
      </c>
      <c r="I537" s="105" t="s">
        <v>1211</v>
      </c>
      <c r="J537" s="104" t="s">
        <v>2368</v>
      </c>
      <c r="K537" s="104">
        <v>10</v>
      </c>
      <c r="L537"/>
      <c r="M537" s="104">
        <v>10</v>
      </c>
      <c r="N537"/>
      <c r="P537" s="104">
        <v>0</v>
      </c>
      <c r="Q537"/>
      <c r="R537" s="104">
        <v>10</v>
      </c>
      <c r="S537" s="104">
        <v>0</v>
      </c>
      <c r="T537" s="104">
        <v>0</v>
      </c>
      <c r="U537" s="104">
        <v>1</v>
      </c>
      <c r="V537" s="104">
        <v>3</v>
      </c>
      <c r="W537" s="104">
        <v>0</v>
      </c>
      <c r="X537" s="104">
        <v>3</v>
      </c>
      <c r="Y537" s="104">
        <v>0</v>
      </c>
      <c r="Z537" s="104">
        <v>4</v>
      </c>
      <c r="AA537" s="104">
        <v>0</v>
      </c>
      <c r="AB537" s="104">
        <v>1</v>
      </c>
      <c r="AC537" s="104">
        <v>0</v>
      </c>
      <c r="AD537" s="104">
        <v>1</v>
      </c>
      <c r="AE537" s="104">
        <v>4</v>
      </c>
      <c r="AF537" s="104">
        <v>0</v>
      </c>
      <c r="AG537" s="104">
        <v>0</v>
      </c>
      <c r="AH537" s="104">
        <v>0</v>
      </c>
      <c r="AI537" s="104">
        <v>0</v>
      </c>
      <c r="AJ537" s="104">
        <v>0</v>
      </c>
      <c r="AK537" s="104">
        <v>0</v>
      </c>
      <c r="AL537" s="104">
        <v>0</v>
      </c>
      <c r="AM537" s="104">
        <v>0</v>
      </c>
    </row>
    <row r="538" spans="1:39" ht="18">
      <c r="A538" s="104" t="s">
        <v>2365</v>
      </c>
      <c r="B538" s="104" t="s">
        <v>2366</v>
      </c>
      <c r="C538" s="104" t="s">
        <v>180</v>
      </c>
      <c r="D538" s="104" t="s">
        <v>180</v>
      </c>
      <c r="E538" s="104" t="s">
        <v>180</v>
      </c>
      <c r="F538" s="104" t="s">
        <v>543</v>
      </c>
      <c r="G538" s="109" t="s">
        <v>1182</v>
      </c>
      <c r="H538" s="104" t="s">
        <v>2367</v>
      </c>
      <c r="I538" s="105" t="s">
        <v>1183</v>
      </c>
      <c r="J538" s="104" t="s">
        <v>2368</v>
      </c>
      <c r="K538" s="104">
        <v>15</v>
      </c>
      <c r="L538"/>
      <c r="M538" s="104">
        <v>15</v>
      </c>
      <c r="N538"/>
      <c r="P538" s="104">
        <v>0</v>
      </c>
      <c r="Q538"/>
      <c r="R538" s="104">
        <v>15</v>
      </c>
      <c r="S538" s="104">
        <v>0</v>
      </c>
      <c r="T538" s="104">
        <v>0</v>
      </c>
      <c r="U538" s="104">
        <v>1</v>
      </c>
      <c r="V538" s="104">
        <v>2</v>
      </c>
      <c r="W538" s="104">
        <v>0</v>
      </c>
      <c r="X538" s="104">
        <v>2</v>
      </c>
      <c r="Y538" s="104">
        <v>0</v>
      </c>
      <c r="Z538" s="104">
        <v>0</v>
      </c>
      <c r="AA538" s="104">
        <v>0</v>
      </c>
      <c r="AB538" s="104">
        <v>1</v>
      </c>
      <c r="AC538" s="104">
        <v>2</v>
      </c>
      <c r="AD538" s="104">
        <v>7</v>
      </c>
      <c r="AE538" s="104">
        <v>5</v>
      </c>
      <c r="AF538" s="104">
        <v>0</v>
      </c>
      <c r="AG538" s="104">
        <v>0</v>
      </c>
      <c r="AH538" s="104">
        <v>0</v>
      </c>
      <c r="AI538" s="104">
        <v>0</v>
      </c>
      <c r="AJ538" s="104">
        <v>0</v>
      </c>
      <c r="AK538" s="104">
        <v>0</v>
      </c>
      <c r="AL538" s="104">
        <v>0</v>
      </c>
      <c r="AM538" s="104">
        <v>0</v>
      </c>
    </row>
    <row r="539" spans="1:39" ht="18">
      <c r="A539" s="104" t="s">
        <v>2365</v>
      </c>
      <c r="B539" s="104" t="s">
        <v>2366</v>
      </c>
      <c r="C539" s="104" t="s">
        <v>180</v>
      </c>
      <c r="D539" s="104" t="s">
        <v>180</v>
      </c>
      <c r="E539" s="104" t="s">
        <v>180</v>
      </c>
      <c r="F539" s="104" t="s">
        <v>1127</v>
      </c>
      <c r="G539" s="109" t="s">
        <v>1128</v>
      </c>
      <c r="H539" s="104" t="s">
        <v>2367</v>
      </c>
      <c r="I539" s="105" t="s">
        <v>1129</v>
      </c>
      <c r="J539" s="104" t="s">
        <v>2368</v>
      </c>
      <c r="K539" s="104">
        <v>14</v>
      </c>
      <c r="L539"/>
      <c r="M539" s="104">
        <v>14</v>
      </c>
      <c r="N539"/>
      <c r="P539" s="104">
        <v>0</v>
      </c>
      <c r="Q539"/>
      <c r="R539" s="104">
        <v>14</v>
      </c>
      <c r="S539" s="104">
        <v>0</v>
      </c>
      <c r="T539" s="104">
        <v>0</v>
      </c>
      <c r="U539" s="104">
        <v>1</v>
      </c>
      <c r="V539" s="104">
        <v>1</v>
      </c>
      <c r="W539" s="104">
        <v>0</v>
      </c>
      <c r="X539" s="104">
        <v>1</v>
      </c>
      <c r="Y539" s="104">
        <v>0</v>
      </c>
      <c r="Z539" s="104">
        <v>1</v>
      </c>
      <c r="AA539" s="104">
        <v>0</v>
      </c>
      <c r="AB539" s="104">
        <v>1</v>
      </c>
      <c r="AC539" s="104">
        <v>1</v>
      </c>
      <c r="AD539" s="104">
        <v>6</v>
      </c>
      <c r="AE539" s="104">
        <v>5</v>
      </c>
      <c r="AF539" s="104">
        <v>0</v>
      </c>
      <c r="AG539" s="104">
        <v>0</v>
      </c>
      <c r="AH539" s="104">
        <v>0</v>
      </c>
      <c r="AI539" s="104">
        <v>0</v>
      </c>
      <c r="AJ539" s="104">
        <v>0</v>
      </c>
      <c r="AK539" s="104">
        <v>0</v>
      </c>
      <c r="AL539" s="104">
        <v>0</v>
      </c>
      <c r="AM539" s="104">
        <v>0</v>
      </c>
    </row>
    <row r="540" spans="1:39" ht="18">
      <c r="A540" s="104" t="s">
        <v>2365</v>
      </c>
      <c r="B540" s="104" t="s">
        <v>2366</v>
      </c>
      <c r="C540" s="104" t="s">
        <v>180</v>
      </c>
      <c r="D540" s="104" t="s">
        <v>180</v>
      </c>
      <c r="E540" s="104" t="s">
        <v>180</v>
      </c>
      <c r="F540" s="104" t="s">
        <v>581</v>
      </c>
      <c r="G540" s="109" t="s">
        <v>1199</v>
      </c>
      <c r="H540" s="104" t="s">
        <v>2367</v>
      </c>
      <c r="I540" s="105" t="s">
        <v>1200</v>
      </c>
      <c r="J540" s="104" t="s">
        <v>2368</v>
      </c>
      <c r="K540" s="104">
        <v>9</v>
      </c>
      <c r="L540"/>
      <c r="M540" s="104">
        <v>8</v>
      </c>
      <c r="N540"/>
      <c r="P540" s="104">
        <v>1</v>
      </c>
      <c r="Q540"/>
      <c r="R540" s="104">
        <v>9</v>
      </c>
      <c r="S540" s="104">
        <v>0</v>
      </c>
      <c r="T540" s="104">
        <v>0</v>
      </c>
      <c r="U540" s="104">
        <v>1</v>
      </c>
      <c r="V540" s="104">
        <v>2</v>
      </c>
      <c r="W540" s="104">
        <v>0</v>
      </c>
      <c r="X540" s="104">
        <v>2</v>
      </c>
      <c r="Y540" s="104">
        <v>0</v>
      </c>
      <c r="Z540" s="104">
        <v>0</v>
      </c>
      <c r="AA540" s="104">
        <v>0</v>
      </c>
      <c r="AB540" s="104">
        <v>1</v>
      </c>
      <c r="AC540" s="104">
        <v>1</v>
      </c>
      <c r="AD540" s="104">
        <v>5</v>
      </c>
      <c r="AE540" s="104">
        <v>2</v>
      </c>
      <c r="AF540" s="104">
        <v>0</v>
      </c>
      <c r="AG540" s="104">
        <v>0</v>
      </c>
      <c r="AH540" s="104">
        <v>0</v>
      </c>
      <c r="AI540" s="104">
        <v>0</v>
      </c>
      <c r="AJ540" s="104">
        <v>0</v>
      </c>
      <c r="AK540" s="104">
        <v>0</v>
      </c>
      <c r="AL540" s="104">
        <v>0</v>
      </c>
      <c r="AM540" s="104">
        <v>0</v>
      </c>
    </row>
    <row r="541" spans="1:39" ht="18">
      <c r="A541" s="104" t="s">
        <v>2365</v>
      </c>
      <c r="B541" s="104" t="s">
        <v>2366</v>
      </c>
      <c r="C541" s="104" t="s">
        <v>180</v>
      </c>
      <c r="D541" s="104" t="s">
        <v>180</v>
      </c>
      <c r="E541" s="104" t="s">
        <v>180</v>
      </c>
      <c r="F541" s="104" t="s">
        <v>581</v>
      </c>
      <c r="G541" s="109" t="s">
        <v>1119</v>
      </c>
      <c r="H541" s="104" t="s">
        <v>2367</v>
      </c>
      <c r="I541" s="105" t="s">
        <v>474</v>
      </c>
      <c r="J541" s="104" t="s">
        <v>2368</v>
      </c>
      <c r="K541" s="104">
        <v>8</v>
      </c>
      <c r="L541"/>
      <c r="M541" s="104">
        <v>8</v>
      </c>
      <c r="N541"/>
      <c r="P541" s="104">
        <v>0</v>
      </c>
      <c r="Q541"/>
      <c r="R541" s="104">
        <v>8</v>
      </c>
      <c r="S541" s="104">
        <v>0</v>
      </c>
      <c r="T541" s="104">
        <v>0</v>
      </c>
      <c r="U541" s="104">
        <v>1</v>
      </c>
      <c r="V541" s="104">
        <v>2</v>
      </c>
      <c r="W541" s="104">
        <v>0</v>
      </c>
      <c r="X541" s="104">
        <v>2</v>
      </c>
      <c r="Y541" s="104">
        <v>0</v>
      </c>
      <c r="Z541" s="104">
        <v>0</v>
      </c>
      <c r="AA541" s="104">
        <v>0</v>
      </c>
      <c r="AB541" s="104">
        <v>1</v>
      </c>
      <c r="AC541" s="104">
        <v>1</v>
      </c>
      <c r="AD541" s="104">
        <v>1</v>
      </c>
      <c r="AE541" s="104">
        <v>5</v>
      </c>
      <c r="AF541" s="104">
        <v>0</v>
      </c>
      <c r="AG541" s="104">
        <v>0</v>
      </c>
      <c r="AH541" s="104">
        <v>0</v>
      </c>
      <c r="AI541" s="104">
        <v>0</v>
      </c>
      <c r="AJ541" s="104">
        <v>0</v>
      </c>
      <c r="AK541" s="104">
        <v>0</v>
      </c>
      <c r="AL541" s="104">
        <v>0</v>
      </c>
      <c r="AM541" s="104">
        <v>0</v>
      </c>
    </row>
    <row r="542" spans="1:39" ht="18">
      <c r="A542" s="104" t="s">
        <v>2365</v>
      </c>
      <c r="B542" s="104" t="s">
        <v>2366</v>
      </c>
      <c r="C542" s="104" t="s">
        <v>180</v>
      </c>
      <c r="D542" s="104" t="s">
        <v>180</v>
      </c>
      <c r="E542" s="104" t="s">
        <v>180</v>
      </c>
      <c r="F542" s="104" t="s">
        <v>750</v>
      </c>
      <c r="G542" s="109" t="s">
        <v>1196</v>
      </c>
      <c r="H542" s="104" t="s">
        <v>2367</v>
      </c>
      <c r="I542" s="105" t="s">
        <v>1197</v>
      </c>
      <c r="J542" s="104" t="s">
        <v>2368</v>
      </c>
      <c r="K542" s="104">
        <v>10</v>
      </c>
      <c r="L542"/>
      <c r="M542" s="104">
        <v>9</v>
      </c>
      <c r="N542"/>
      <c r="P542" s="104">
        <v>1</v>
      </c>
      <c r="Q542"/>
      <c r="R542" s="104">
        <v>10</v>
      </c>
      <c r="S542" s="104">
        <v>0</v>
      </c>
      <c r="T542" s="104">
        <v>0</v>
      </c>
      <c r="U542" s="104">
        <v>1</v>
      </c>
      <c r="V542" s="104">
        <v>3</v>
      </c>
      <c r="W542" s="104">
        <v>0</v>
      </c>
      <c r="X542" s="104">
        <v>3</v>
      </c>
      <c r="Y542" s="104">
        <v>0</v>
      </c>
      <c r="Z542" s="104">
        <v>1</v>
      </c>
      <c r="AA542" s="104">
        <v>0</v>
      </c>
      <c r="AB542" s="104">
        <v>2</v>
      </c>
      <c r="AC542" s="104">
        <v>2</v>
      </c>
      <c r="AD542" s="104">
        <v>2</v>
      </c>
      <c r="AE542" s="104">
        <v>3</v>
      </c>
      <c r="AF542" s="104">
        <v>0</v>
      </c>
      <c r="AG542" s="104">
        <v>0</v>
      </c>
      <c r="AH542" s="104">
        <v>0</v>
      </c>
      <c r="AI542" s="104">
        <v>0</v>
      </c>
      <c r="AJ542" s="104">
        <v>0</v>
      </c>
      <c r="AK542" s="104">
        <v>0</v>
      </c>
      <c r="AL542" s="104">
        <v>0</v>
      </c>
      <c r="AM542" s="104">
        <v>0</v>
      </c>
    </row>
    <row r="543" spans="1:39" ht="18">
      <c r="A543" s="104" t="s">
        <v>2365</v>
      </c>
      <c r="B543" s="104" t="s">
        <v>2366</v>
      </c>
      <c r="C543" s="104" t="s">
        <v>180</v>
      </c>
      <c r="D543" s="104" t="s">
        <v>180</v>
      </c>
      <c r="E543" s="104" t="s">
        <v>180</v>
      </c>
      <c r="F543" s="104" t="s">
        <v>625</v>
      </c>
      <c r="G543" s="109" t="s">
        <v>1137</v>
      </c>
      <c r="H543" s="104" t="s">
        <v>2367</v>
      </c>
      <c r="I543" s="105" t="s">
        <v>1138</v>
      </c>
      <c r="J543" s="104" t="s">
        <v>2368</v>
      </c>
      <c r="K543" s="104">
        <v>7</v>
      </c>
      <c r="L543"/>
      <c r="M543" s="104">
        <v>7</v>
      </c>
      <c r="N543"/>
      <c r="P543" s="104">
        <v>0</v>
      </c>
      <c r="Q543"/>
      <c r="R543" s="104">
        <v>7</v>
      </c>
      <c r="S543" s="104">
        <v>0</v>
      </c>
      <c r="T543" s="104">
        <v>0</v>
      </c>
      <c r="U543" s="104">
        <v>1</v>
      </c>
      <c r="V543" s="104">
        <v>3</v>
      </c>
      <c r="W543" s="104">
        <v>0</v>
      </c>
      <c r="X543" s="104">
        <v>3</v>
      </c>
      <c r="Y543" s="104">
        <v>0</v>
      </c>
      <c r="Z543" s="104">
        <v>1</v>
      </c>
      <c r="AA543" s="104">
        <v>0</v>
      </c>
      <c r="AB543" s="104">
        <v>1</v>
      </c>
      <c r="AC543" s="104">
        <v>0</v>
      </c>
      <c r="AD543" s="104">
        <v>3</v>
      </c>
      <c r="AE543" s="104">
        <v>2</v>
      </c>
      <c r="AF543" s="104">
        <v>0</v>
      </c>
      <c r="AG543" s="104">
        <v>0</v>
      </c>
      <c r="AH543" s="104">
        <v>0</v>
      </c>
      <c r="AI543" s="104">
        <v>0</v>
      </c>
      <c r="AJ543" s="104">
        <v>0</v>
      </c>
      <c r="AK543" s="104">
        <v>0</v>
      </c>
      <c r="AL543" s="104">
        <v>0</v>
      </c>
      <c r="AM543" s="104">
        <v>0</v>
      </c>
    </row>
    <row r="544" spans="1:39" ht="18">
      <c r="A544" s="104" t="s">
        <v>2365</v>
      </c>
      <c r="B544" s="104" t="s">
        <v>2366</v>
      </c>
      <c r="C544" s="104" t="s">
        <v>180</v>
      </c>
      <c r="D544" s="104" t="s">
        <v>180</v>
      </c>
      <c r="E544" s="104" t="s">
        <v>180</v>
      </c>
      <c r="F544" s="104" t="s">
        <v>554</v>
      </c>
      <c r="G544" s="109" t="s">
        <v>1216</v>
      </c>
      <c r="H544" s="104" t="s">
        <v>2367</v>
      </c>
      <c r="I544" s="105" t="s">
        <v>1217</v>
      </c>
      <c r="J544" s="104" t="s">
        <v>2368</v>
      </c>
      <c r="K544" s="104">
        <v>10</v>
      </c>
      <c r="L544"/>
      <c r="M544" s="104">
        <v>10</v>
      </c>
      <c r="N544"/>
      <c r="P544" s="104">
        <v>0</v>
      </c>
      <c r="Q544"/>
      <c r="R544" s="104">
        <v>10</v>
      </c>
      <c r="S544" s="104">
        <v>0</v>
      </c>
      <c r="T544" s="104">
        <v>0</v>
      </c>
      <c r="U544" s="104">
        <v>1</v>
      </c>
      <c r="V544" s="104">
        <v>3</v>
      </c>
      <c r="W544" s="104">
        <v>0</v>
      </c>
      <c r="X544" s="104">
        <v>2</v>
      </c>
      <c r="Y544" s="104">
        <v>0</v>
      </c>
      <c r="Z544" s="104">
        <v>0</v>
      </c>
      <c r="AA544" s="104">
        <v>1</v>
      </c>
      <c r="AB544" s="104">
        <v>3</v>
      </c>
      <c r="AC544" s="104">
        <v>0</v>
      </c>
      <c r="AD544" s="104">
        <v>2</v>
      </c>
      <c r="AE544" s="104">
        <v>4</v>
      </c>
      <c r="AF544" s="104">
        <v>0</v>
      </c>
      <c r="AG544" s="104">
        <v>0</v>
      </c>
      <c r="AH544" s="104">
        <v>0</v>
      </c>
      <c r="AI544" s="104">
        <v>0</v>
      </c>
      <c r="AJ544" s="104">
        <v>0</v>
      </c>
      <c r="AK544" s="104">
        <v>0</v>
      </c>
      <c r="AL544" s="104">
        <v>0</v>
      </c>
      <c r="AM544" s="104">
        <v>0</v>
      </c>
    </row>
    <row r="545" spans="1:39" ht="18">
      <c r="A545" s="104" t="s">
        <v>2365</v>
      </c>
      <c r="B545" s="104" t="s">
        <v>2366</v>
      </c>
      <c r="C545" s="104" t="s">
        <v>180</v>
      </c>
      <c r="D545" s="104" t="s">
        <v>180</v>
      </c>
      <c r="E545" s="104" t="s">
        <v>180</v>
      </c>
      <c r="F545" s="104" t="s">
        <v>607</v>
      </c>
      <c r="G545" s="109" t="s">
        <v>1264</v>
      </c>
      <c r="H545" s="104" t="s">
        <v>2367</v>
      </c>
      <c r="I545" s="105" t="s">
        <v>1265</v>
      </c>
      <c r="J545" s="104" t="s">
        <v>2368</v>
      </c>
      <c r="K545" s="104">
        <v>8</v>
      </c>
      <c r="L545"/>
      <c r="M545" s="104">
        <v>8</v>
      </c>
      <c r="N545"/>
      <c r="P545" s="104">
        <v>0</v>
      </c>
      <c r="Q545"/>
      <c r="R545" s="104">
        <v>8</v>
      </c>
      <c r="S545" s="104">
        <v>0</v>
      </c>
      <c r="T545" s="104">
        <v>0</v>
      </c>
      <c r="U545" s="104">
        <v>1</v>
      </c>
      <c r="V545" s="104">
        <v>3</v>
      </c>
      <c r="W545" s="104">
        <v>0</v>
      </c>
      <c r="X545" s="104">
        <v>2</v>
      </c>
      <c r="Y545" s="104">
        <v>0</v>
      </c>
      <c r="Z545" s="104">
        <v>1</v>
      </c>
      <c r="AA545" s="104">
        <v>1</v>
      </c>
      <c r="AB545" s="104">
        <v>2</v>
      </c>
      <c r="AC545" s="104">
        <v>1</v>
      </c>
      <c r="AD545" s="104">
        <v>2</v>
      </c>
      <c r="AE545" s="104">
        <v>1</v>
      </c>
      <c r="AF545" s="104">
        <v>0</v>
      </c>
      <c r="AG545" s="104">
        <v>0</v>
      </c>
      <c r="AH545" s="104">
        <v>0</v>
      </c>
      <c r="AI545" s="104">
        <v>0</v>
      </c>
      <c r="AJ545" s="104">
        <v>0</v>
      </c>
      <c r="AK545" s="104">
        <v>0</v>
      </c>
      <c r="AL545" s="104">
        <v>0</v>
      </c>
      <c r="AM545" s="104">
        <v>0</v>
      </c>
    </row>
    <row r="546" spans="1:39" ht="18">
      <c r="A546" s="104" t="s">
        <v>2365</v>
      </c>
      <c r="B546" s="104" t="s">
        <v>2366</v>
      </c>
      <c r="C546" s="104" t="s">
        <v>180</v>
      </c>
      <c r="D546" s="104" t="s">
        <v>180</v>
      </c>
      <c r="E546" s="104" t="s">
        <v>180</v>
      </c>
      <c r="F546" s="104" t="s">
        <v>607</v>
      </c>
      <c r="G546" s="109" t="s">
        <v>1266</v>
      </c>
      <c r="H546" s="104" t="s">
        <v>2367</v>
      </c>
      <c r="I546" s="105" t="s">
        <v>1267</v>
      </c>
      <c r="J546" s="104" t="s">
        <v>2368</v>
      </c>
      <c r="K546" s="104">
        <v>7</v>
      </c>
      <c r="L546"/>
      <c r="M546" s="104">
        <v>7</v>
      </c>
      <c r="N546"/>
      <c r="P546" s="104">
        <v>0</v>
      </c>
      <c r="Q546"/>
      <c r="R546" s="104">
        <v>7</v>
      </c>
      <c r="S546" s="104">
        <v>0</v>
      </c>
      <c r="T546" s="104">
        <v>0</v>
      </c>
      <c r="U546" s="104">
        <v>1</v>
      </c>
      <c r="V546" s="104">
        <v>3</v>
      </c>
      <c r="W546" s="104">
        <v>0</v>
      </c>
      <c r="X546" s="104">
        <v>2</v>
      </c>
      <c r="Y546" s="104">
        <v>0</v>
      </c>
      <c r="Z546" s="104">
        <v>1</v>
      </c>
      <c r="AA546" s="104">
        <v>0</v>
      </c>
      <c r="AB546" s="104">
        <v>1</v>
      </c>
      <c r="AC546" s="104">
        <v>1</v>
      </c>
      <c r="AD546" s="104">
        <v>2</v>
      </c>
      <c r="AE546" s="104">
        <v>2</v>
      </c>
      <c r="AF546" s="104">
        <v>0</v>
      </c>
      <c r="AG546" s="104">
        <v>0</v>
      </c>
      <c r="AH546" s="104">
        <v>0</v>
      </c>
      <c r="AI546" s="104">
        <v>0</v>
      </c>
      <c r="AJ546" s="104">
        <v>0</v>
      </c>
      <c r="AK546" s="104">
        <v>0</v>
      </c>
      <c r="AL546" s="104">
        <v>0</v>
      </c>
      <c r="AM546" s="104">
        <v>0</v>
      </c>
    </row>
    <row r="547" spans="1:39" ht="18">
      <c r="A547" s="104" t="s">
        <v>2365</v>
      </c>
      <c r="B547" s="104" t="s">
        <v>2366</v>
      </c>
      <c r="C547" s="104" t="s">
        <v>180</v>
      </c>
      <c r="D547" s="104" t="s">
        <v>180</v>
      </c>
      <c r="E547" s="104" t="s">
        <v>180</v>
      </c>
      <c r="F547" s="104" t="s">
        <v>559</v>
      </c>
      <c r="G547" s="109" t="s">
        <v>1133</v>
      </c>
      <c r="H547" s="104" t="s">
        <v>2367</v>
      </c>
      <c r="I547" s="105" t="s">
        <v>1134</v>
      </c>
      <c r="J547" s="104" t="s">
        <v>2368</v>
      </c>
      <c r="K547" s="104">
        <v>6</v>
      </c>
      <c r="L547"/>
      <c r="M547" s="104">
        <v>6</v>
      </c>
      <c r="N547"/>
      <c r="P547" s="104">
        <v>0</v>
      </c>
      <c r="Q547"/>
      <c r="R547" s="104">
        <v>6</v>
      </c>
      <c r="S547" s="104">
        <v>0</v>
      </c>
      <c r="T547" s="104">
        <v>0</v>
      </c>
      <c r="U547" s="104">
        <v>1</v>
      </c>
      <c r="V547" s="104">
        <v>1</v>
      </c>
      <c r="W547" s="104">
        <v>0</v>
      </c>
      <c r="X547" s="104">
        <v>1</v>
      </c>
      <c r="Y547" s="104">
        <v>0</v>
      </c>
      <c r="Z547" s="104">
        <v>0</v>
      </c>
      <c r="AA547" s="104">
        <v>0</v>
      </c>
      <c r="AB547" s="104">
        <v>0</v>
      </c>
      <c r="AC547" s="104">
        <v>0</v>
      </c>
      <c r="AD547" s="104">
        <v>4</v>
      </c>
      <c r="AE547" s="104">
        <v>2</v>
      </c>
      <c r="AF547" s="104">
        <v>0</v>
      </c>
      <c r="AG547" s="104">
        <v>0</v>
      </c>
      <c r="AH547" s="104">
        <v>0</v>
      </c>
      <c r="AI547" s="104">
        <v>0</v>
      </c>
      <c r="AJ547" s="104">
        <v>0</v>
      </c>
      <c r="AK547" s="104">
        <v>0</v>
      </c>
      <c r="AL547" s="104">
        <v>0</v>
      </c>
      <c r="AM547" s="104">
        <v>0</v>
      </c>
    </row>
    <row r="548" spans="1:39" ht="18">
      <c r="A548" s="104" t="s">
        <v>2365</v>
      </c>
      <c r="B548" s="104" t="s">
        <v>2366</v>
      </c>
      <c r="C548" s="104" t="s">
        <v>180</v>
      </c>
      <c r="D548" s="104" t="s">
        <v>180</v>
      </c>
      <c r="E548" s="104" t="s">
        <v>180</v>
      </c>
      <c r="F548" s="104" t="s">
        <v>1125</v>
      </c>
      <c r="G548" s="109" t="s">
        <v>1222</v>
      </c>
      <c r="H548" s="104" t="s">
        <v>2367</v>
      </c>
      <c r="I548" s="105" t="s">
        <v>1223</v>
      </c>
      <c r="J548" s="104" t="s">
        <v>2368</v>
      </c>
      <c r="K548" s="104">
        <v>9</v>
      </c>
      <c r="L548"/>
      <c r="M548" s="104">
        <v>9</v>
      </c>
      <c r="N548"/>
      <c r="P548" s="104">
        <v>0</v>
      </c>
      <c r="Q548"/>
      <c r="R548" s="104">
        <v>9</v>
      </c>
      <c r="S548" s="104">
        <v>0</v>
      </c>
      <c r="T548" s="104">
        <v>0</v>
      </c>
      <c r="U548" s="104">
        <v>1</v>
      </c>
      <c r="V548" s="104">
        <v>3</v>
      </c>
      <c r="W548" s="104">
        <v>0</v>
      </c>
      <c r="X548" s="104">
        <v>2</v>
      </c>
      <c r="Y548" s="104">
        <v>0</v>
      </c>
      <c r="Z548" s="104">
        <v>0</v>
      </c>
      <c r="AA548" s="104">
        <v>1</v>
      </c>
      <c r="AB548" s="104">
        <v>2</v>
      </c>
      <c r="AC548" s="104">
        <v>1</v>
      </c>
      <c r="AD548" s="104">
        <v>0</v>
      </c>
      <c r="AE548" s="104">
        <v>5</v>
      </c>
      <c r="AF548" s="104">
        <v>0</v>
      </c>
      <c r="AG548" s="104">
        <v>0</v>
      </c>
      <c r="AH548" s="104">
        <v>0</v>
      </c>
      <c r="AI548" s="104">
        <v>0</v>
      </c>
      <c r="AJ548" s="104">
        <v>0</v>
      </c>
      <c r="AK548" s="104">
        <v>0</v>
      </c>
      <c r="AL548" s="104">
        <v>0</v>
      </c>
      <c r="AM548" s="104">
        <v>0</v>
      </c>
    </row>
    <row r="549" spans="1:39" ht="18">
      <c r="A549" s="104" t="s">
        <v>2365</v>
      </c>
      <c r="B549" s="104" t="s">
        <v>2366</v>
      </c>
      <c r="C549" s="104" t="s">
        <v>180</v>
      </c>
      <c r="D549" s="104" t="s">
        <v>180</v>
      </c>
      <c r="E549" s="104" t="s">
        <v>180</v>
      </c>
      <c r="F549" s="104" t="s">
        <v>1304</v>
      </c>
      <c r="G549" s="109" t="s">
        <v>1305</v>
      </c>
      <c r="H549" s="104" t="s">
        <v>2367</v>
      </c>
      <c r="I549" s="105" t="s">
        <v>1306</v>
      </c>
      <c r="J549" s="104" t="s">
        <v>2368</v>
      </c>
      <c r="K549" s="104">
        <v>13</v>
      </c>
      <c r="L549"/>
      <c r="M549" s="104">
        <v>13</v>
      </c>
      <c r="N549"/>
      <c r="P549" s="104">
        <v>0</v>
      </c>
      <c r="Q549"/>
      <c r="R549" s="104">
        <v>13</v>
      </c>
      <c r="S549" s="104">
        <v>0</v>
      </c>
      <c r="T549" s="104">
        <v>0</v>
      </c>
      <c r="U549" s="104">
        <v>3</v>
      </c>
      <c r="V549" s="104">
        <v>3</v>
      </c>
      <c r="W549" s="104">
        <v>0</v>
      </c>
      <c r="X549" s="104">
        <v>3</v>
      </c>
      <c r="Y549" s="104">
        <v>0</v>
      </c>
      <c r="Z549" s="104">
        <v>0</v>
      </c>
      <c r="AA549" s="104">
        <v>0</v>
      </c>
      <c r="AB549" s="104">
        <v>0</v>
      </c>
      <c r="AC549" s="104">
        <v>0</v>
      </c>
      <c r="AD549" s="104">
        <v>0</v>
      </c>
      <c r="AE549" s="104">
        <v>0</v>
      </c>
      <c r="AF549" s="104">
        <v>3</v>
      </c>
      <c r="AG549" s="104">
        <v>0</v>
      </c>
      <c r="AH549" s="104">
        <v>1</v>
      </c>
      <c r="AI549" s="104">
        <v>3</v>
      </c>
      <c r="AJ549" s="104">
        <v>3</v>
      </c>
      <c r="AK549" s="104">
        <v>3</v>
      </c>
      <c r="AL549" s="104">
        <v>0</v>
      </c>
      <c r="AM549" s="104">
        <v>0</v>
      </c>
    </row>
    <row r="550" spans="1:39" ht="18">
      <c r="A550" s="104" t="s">
        <v>2365</v>
      </c>
      <c r="B550" s="104" t="s">
        <v>2366</v>
      </c>
      <c r="C550" s="104" t="s">
        <v>180</v>
      </c>
      <c r="D550" s="104" t="s">
        <v>180</v>
      </c>
      <c r="E550" s="104" t="s">
        <v>180</v>
      </c>
      <c r="F550" s="104" t="s">
        <v>180</v>
      </c>
      <c r="G550" s="109" t="s">
        <v>1203</v>
      </c>
      <c r="H550" s="104" t="s">
        <v>2367</v>
      </c>
      <c r="I550" s="105" t="s">
        <v>1204</v>
      </c>
      <c r="J550" s="104" t="s">
        <v>2368</v>
      </c>
      <c r="K550" s="104">
        <v>9</v>
      </c>
      <c r="L550"/>
      <c r="M550" s="104">
        <v>9</v>
      </c>
      <c r="N550"/>
      <c r="P550" s="104">
        <v>0</v>
      </c>
      <c r="Q550"/>
      <c r="R550" s="104">
        <v>9</v>
      </c>
      <c r="S550" s="104">
        <v>0</v>
      </c>
      <c r="T550" s="104">
        <v>0</v>
      </c>
      <c r="U550" s="104">
        <v>1</v>
      </c>
      <c r="V550" s="104">
        <v>2</v>
      </c>
      <c r="W550" s="104">
        <v>0</v>
      </c>
      <c r="X550" s="104">
        <v>2</v>
      </c>
      <c r="Y550" s="104">
        <v>0</v>
      </c>
      <c r="Z550" s="104">
        <v>1</v>
      </c>
      <c r="AA550" s="104">
        <v>1</v>
      </c>
      <c r="AB550" s="104">
        <v>0</v>
      </c>
      <c r="AC550" s="104">
        <v>1</v>
      </c>
      <c r="AD550" s="104">
        <v>3</v>
      </c>
      <c r="AE550" s="104">
        <v>3</v>
      </c>
      <c r="AF550" s="104">
        <v>0</v>
      </c>
      <c r="AG550" s="104">
        <v>0</v>
      </c>
      <c r="AH550" s="104">
        <v>0</v>
      </c>
      <c r="AI550" s="104">
        <v>0</v>
      </c>
      <c r="AJ550" s="104">
        <v>0</v>
      </c>
      <c r="AK550" s="104">
        <v>0</v>
      </c>
      <c r="AL550" s="104">
        <v>0</v>
      </c>
      <c r="AM550" s="104">
        <v>0</v>
      </c>
    </row>
    <row r="551" spans="1:39" ht="18">
      <c r="A551" s="104" t="s">
        <v>2365</v>
      </c>
      <c r="B551" s="104" t="s">
        <v>2366</v>
      </c>
      <c r="C551" s="104" t="s">
        <v>180</v>
      </c>
      <c r="D551" s="104" t="s">
        <v>180</v>
      </c>
      <c r="E551" s="104" t="s">
        <v>180</v>
      </c>
      <c r="F551" s="104" t="s">
        <v>543</v>
      </c>
      <c r="G551" s="109" t="s">
        <v>1135</v>
      </c>
      <c r="H551" s="104" t="s">
        <v>2367</v>
      </c>
      <c r="I551" s="105" t="s">
        <v>1136</v>
      </c>
      <c r="J551" s="104" t="s">
        <v>2368</v>
      </c>
      <c r="K551" s="104">
        <v>8</v>
      </c>
      <c r="L551"/>
      <c r="M551" s="104">
        <v>8</v>
      </c>
      <c r="N551"/>
      <c r="P551" s="104">
        <v>0</v>
      </c>
      <c r="Q551"/>
      <c r="R551" s="104">
        <v>8</v>
      </c>
      <c r="S551" s="104">
        <v>0</v>
      </c>
      <c r="T551" s="104">
        <v>0</v>
      </c>
      <c r="U551" s="104">
        <v>1</v>
      </c>
      <c r="V551" s="104">
        <v>3</v>
      </c>
      <c r="W551" s="104">
        <v>0</v>
      </c>
      <c r="X551" s="104">
        <v>3</v>
      </c>
      <c r="Y551" s="104">
        <v>0</v>
      </c>
      <c r="Z551" s="104">
        <v>0</v>
      </c>
      <c r="AA551" s="104">
        <v>2</v>
      </c>
      <c r="AB551" s="104">
        <v>3</v>
      </c>
      <c r="AC551" s="104">
        <v>0</v>
      </c>
      <c r="AD551" s="104">
        <v>2</v>
      </c>
      <c r="AE551" s="104">
        <v>1</v>
      </c>
      <c r="AF551" s="104">
        <v>0</v>
      </c>
      <c r="AG551" s="104">
        <v>0</v>
      </c>
      <c r="AH551" s="104">
        <v>0</v>
      </c>
      <c r="AI551" s="104">
        <v>0</v>
      </c>
      <c r="AJ551" s="104">
        <v>0</v>
      </c>
      <c r="AK551" s="104">
        <v>0</v>
      </c>
      <c r="AL551" s="104">
        <v>0</v>
      </c>
      <c r="AM551" s="104">
        <v>0</v>
      </c>
    </row>
    <row r="552" spans="1:39" ht="18">
      <c r="A552" s="104" t="s">
        <v>2365</v>
      </c>
      <c r="B552" s="104" t="s">
        <v>2366</v>
      </c>
      <c r="C552" s="104" t="s">
        <v>180</v>
      </c>
      <c r="D552" s="104" t="s">
        <v>180</v>
      </c>
      <c r="E552" s="104" t="s">
        <v>180</v>
      </c>
      <c r="F552" s="104" t="s">
        <v>570</v>
      </c>
      <c r="G552" s="109" t="s">
        <v>1189</v>
      </c>
      <c r="H552" s="104" t="s">
        <v>2367</v>
      </c>
      <c r="I552" s="105" t="s">
        <v>1190</v>
      </c>
      <c r="J552" s="104" t="s">
        <v>2368</v>
      </c>
      <c r="K552" s="104">
        <v>13</v>
      </c>
      <c r="L552"/>
      <c r="M552" s="104">
        <v>13</v>
      </c>
      <c r="N552"/>
      <c r="P552" s="104">
        <v>0</v>
      </c>
      <c r="Q552"/>
      <c r="R552" s="104">
        <v>13</v>
      </c>
      <c r="S552" s="104">
        <v>0</v>
      </c>
      <c r="T552" s="104">
        <v>0</v>
      </c>
      <c r="U552" s="104">
        <v>1</v>
      </c>
      <c r="V552" s="104">
        <v>3</v>
      </c>
      <c r="W552" s="104">
        <v>0</v>
      </c>
      <c r="X552" s="104">
        <v>3</v>
      </c>
      <c r="Y552" s="104">
        <v>0</v>
      </c>
      <c r="Z552" s="104">
        <v>1</v>
      </c>
      <c r="AA552" s="104">
        <v>2</v>
      </c>
      <c r="AB552" s="104">
        <v>3</v>
      </c>
      <c r="AC552" s="104">
        <v>1</v>
      </c>
      <c r="AD552" s="104">
        <v>1</v>
      </c>
      <c r="AE552" s="104">
        <v>5</v>
      </c>
      <c r="AF552" s="104">
        <v>0</v>
      </c>
      <c r="AG552" s="104">
        <v>0</v>
      </c>
      <c r="AH552" s="104">
        <v>0</v>
      </c>
      <c r="AI552" s="104">
        <v>0</v>
      </c>
      <c r="AJ552" s="104">
        <v>0</v>
      </c>
      <c r="AK552" s="104">
        <v>0</v>
      </c>
      <c r="AL552" s="104">
        <v>0</v>
      </c>
      <c r="AM552" s="104">
        <v>0</v>
      </c>
    </row>
    <row r="553" spans="1:39" ht="18">
      <c r="A553" s="104" t="s">
        <v>2365</v>
      </c>
      <c r="B553" s="104" t="s">
        <v>2366</v>
      </c>
      <c r="C553" s="104" t="s">
        <v>180</v>
      </c>
      <c r="D553" s="104" t="s">
        <v>180</v>
      </c>
      <c r="E553" s="104" t="s">
        <v>180</v>
      </c>
      <c r="F553" s="104" t="s">
        <v>180</v>
      </c>
      <c r="G553" s="109" t="s">
        <v>2446</v>
      </c>
      <c r="H553" s="104" t="s">
        <v>2367</v>
      </c>
      <c r="I553" s="105" t="s">
        <v>2447</v>
      </c>
      <c r="J553" s="104" t="s">
        <v>2368</v>
      </c>
      <c r="K553" s="104">
        <v>7</v>
      </c>
      <c r="L553"/>
      <c r="M553" s="104">
        <v>7</v>
      </c>
      <c r="N553"/>
      <c r="P553" s="104">
        <v>0</v>
      </c>
      <c r="Q553"/>
      <c r="R553" s="104">
        <v>7</v>
      </c>
      <c r="S553" s="104">
        <v>0</v>
      </c>
      <c r="T553" s="104">
        <v>0</v>
      </c>
      <c r="U553" s="104">
        <v>3</v>
      </c>
      <c r="V553" s="104">
        <v>3</v>
      </c>
      <c r="W553" s="104">
        <v>0</v>
      </c>
      <c r="X553" s="104">
        <v>1</v>
      </c>
      <c r="Y553" s="104">
        <v>0</v>
      </c>
      <c r="Z553" s="104">
        <v>0</v>
      </c>
      <c r="AA553" s="104">
        <v>0</v>
      </c>
      <c r="AB553" s="104">
        <v>0</v>
      </c>
      <c r="AC553" s="104">
        <v>0</v>
      </c>
      <c r="AD553" s="104">
        <v>0</v>
      </c>
      <c r="AE553" s="104">
        <v>0</v>
      </c>
      <c r="AF553" s="104">
        <v>3</v>
      </c>
      <c r="AG553" s="104">
        <v>1</v>
      </c>
      <c r="AH553" s="104">
        <v>2</v>
      </c>
      <c r="AI553" s="104">
        <v>1</v>
      </c>
      <c r="AJ553" s="104">
        <v>0</v>
      </c>
      <c r="AK553" s="104">
        <v>0</v>
      </c>
      <c r="AL553" s="104">
        <v>0</v>
      </c>
      <c r="AM553" s="104">
        <v>0</v>
      </c>
    </row>
    <row r="554" spans="1:39" ht="18">
      <c r="A554" s="104" t="s">
        <v>2365</v>
      </c>
      <c r="B554" s="104" t="s">
        <v>2366</v>
      </c>
      <c r="C554" s="104" t="s">
        <v>180</v>
      </c>
      <c r="D554" s="104" t="s">
        <v>180</v>
      </c>
      <c r="E554" s="104" t="s">
        <v>180</v>
      </c>
      <c r="F554" s="104" t="s">
        <v>322</v>
      </c>
      <c r="G554" s="109" t="s">
        <v>1162</v>
      </c>
      <c r="H554" s="104" t="s">
        <v>2367</v>
      </c>
      <c r="I554" s="105" t="s">
        <v>1163</v>
      </c>
      <c r="J554" s="104" t="s">
        <v>2368</v>
      </c>
      <c r="K554" s="104">
        <v>9</v>
      </c>
      <c r="L554"/>
      <c r="M554" s="104">
        <v>9</v>
      </c>
      <c r="N554"/>
      <c r="P554" s="104">
        <v>0</v>
      </c>
      <c r="Q554"/>
      <c r="R554" s="104">
        <v>8</v>
      </c>
      <c r="S554" s="104">
        <v>0</v>
      </c>
      <c r="T554" s="104">
        <v>1</v>
      </c>
      <c r="U554" s="104">
        <v>1</v>
      </c>
      <c r="V554" s="104">
        <v>3</v>
      </c>
      <c r="W554" s="104">
        <v>0</v>
      </c>
      <c r="X554" s="104">
        <v>3</v>
      </c>
      <c r="Y554" s="104">
        <v>0</v>
      </c>
      <c r="Z554" s="104">
        <v>1</v>
      </c>
      <c r="AA554" s="104">
        <v>1</v>
      </c>
      <c r="AB554" s="104">
        <v>2</v>
      </c>
      <c r="AC554" s="104">
        <v>1</v>
      </c>
      <c r="AD554" s="104">
        <v>1</v>
      </c>
      <c r="AE554" s="104">
        <v>3</v>
      </c>
      <c r="AF554" s="104">
        <v>0</v>
      </c>
      <c r="AG554" s="104">
        <v>0</v>
      </c>
      <c r="AH554" s="104">
        <v>0</v>
      </c>
      <c r="AI554" s="104">
        <v>0</v>
      </c>
      <c r="AJ554" s="104">
        <v>0</v>
      </c>
      <c r="AK554" s="104">
        <v>0</v>
      </c>
      <c r="AL554" s="104">
        <v>0</v>
      </c>
      <c r="AM554" s="104">
        <v>0</v>
      </c>
    </row>
    <row r="555" spans="1:39" ht="18">
      <c r="A555" s="104" t="s">
        <v>2365</v>
      </c>
      <c r="B555" s="104" t="s">
        <v>2366</v>
      </c>
      <c r="C555" s="104" t="s">
        <v>180</v>
      </c>
      <c r="D555" s="104" t="s">
        <v>180</v>
      </c>
      <c r="E555" s="104" t="s">
        <v>180</v>
      </c>
      <c r="F555" s="104" t="s">
        <v>1556</v>
      </c>
      <c r="G555" s="109" t="s">
        <v>1964</v>
      </c>
      <c r="H555" s="104" t="s">
        <v>2367</v>
      </c>
      <c r="I555" s="105" t="s">
        <v>1965</v>
      </c>
      <c r="J555" s="104" t="s">
        <v>2368</v>
      </c>
      <c r="K555" s="104">
        <v>9</v>
      </c>
      <c r="L555"/>
      <c r="M555" s="104">
        <v>9</v>
      </c>
      <c r="N555"/>
      <c r="P555" s="104">
        <v>0</v>
      </c>
      <c r="Q555"/>
      <c r="R555" s="104">
        <v>9</v>
      </c>
      <c r="S555" s="104">
        <v>0</v>
      </c>
      <c r="T555" s="104">
        <v>0</v>
      </c>
      <c r="U555" s="104">
        <v>1</v>
      </c>
      <c r="V555" s="104">
        <v>3</v>
      </c>
      <c r="W555" s="104">
        <v>0</v>
      </c>
      <c r="X555" s="104">
        <v>3</v>
      </c>
      <c r="Y555" s="104">
        <v>0</v>
      </c>
      <c r="Z555" s="104">
        <v>1</v>
      </c>
      <c r="AA555" s="104">
        <v>3</v>
      </c>
      <c r="AB555" s="104">
        <v>3</v>
      </c>
      <c r="AC555" s="104">
        <v>1</v>
      </c>
      <c r="AD555" s="104">
        <v>1</v>
      </c>
      <c r="AE555" s="104">
        <v>0</v>
      </c>
      <c r="AF555" s="104">
        <v>0</v>
      </c>
      <c r="AG555" s="104">
        <v>0</v>
      </c>
      <c r="AH555" s="104">
        <v>0</v>
      </c>
      <c r="AI555" s="104">
        <v>0</v>
      </c>
      <c r="AJ555" s="104">
        <v>0</v>
      </c>
      <c r="AK555" s="104">
        <v>0</v>
      </c>
      <c r="AL555" s="104">
        <v>0</v>
      </c>
      <c r="AM555" s="104">
        <v>0</v>
      </c>
    </row>
    <row r="556" spans="1:39" ht="18">
      <c r="A556" s="104" t="s">
        <v>2365</v>
      </c>
      <c r="B556" s="104" t="s">
        <v>2366</v>
      </c>
      <c r="C556" s="104" t="s">
        <v>180</v>
      </c>
      <c r="D556" s="104" t="s">
        <v>180</v>
      </c>
      <c r="E556" s="104" t="s">
        <v>180</v>
      </c>
      <c r="F556" s="104" t="s">
        <v>1556</v>
      </c>
      <c r="G556" s="109" t="s">
        <v>1962</v>
      </c>
      <c r="H556" s="104" t="s">
        <v>2367</v>
      </c>
      <c r="I556" s="105" t="s">
        <v>1963</v>
      </c>
      <c r="J556" s="104" t="s">
        <v>2368</v>
      </c>
      <c r="K556" s="104">
        <v>9</v>
      </c>
      <c r="L556"/>
      <c r="M556" s="104">
        <v>9</v>
      </c>
      <c r="N556"/>
      <c r="P556" s="104">
        <v>0</v>
      </c>
      <c r="Q556"/>
      <c r="R556" s="104">
        <v>9</v>
      </c>
      <c r="S556" s="104">
        <v>0</v>
      </c>
      <c r="T556" s="104">
        <v>0</v>
      </c>
      <c r="U556" s="104">
        <v>1</v>
      </c>
      <c r="V556" s="104">
        <v>2</v>
      </c>
      <c r="W556" s="104">
        <v>0</v>
      </c>
      <c r="X556" s="104">
        <v>2</v>
      </c>
      <c r="Y556" s="104">
        <v>0</v>
      </c>
      <c r="Z556" s="104">
        <v>0</v>
      </c>
      <c r="AA556" s="104">
        <v>0</v>
      </c>
      <c r="AB556" s="104">
        <v>3</v>
      </c>
      <c r="AC556" s="104">
        <v>3</v>
      </c>
      <c r="AD556" s="104">
        <v>2</v>
      </c>
      <c r="AE556" s="104">
        <v>1</v>
      </c>
      <c r="AF556" s="104">
        <v>0</v>
      </c>
      <c r="AG556" s="104">
        <v>0</v>
      </c>
      <c r="AH556" s="104">
        <v>0</v>
      </c>
      <c r="AI556" s="104">
        <v>0</v>
      </c>
      <c r="AJ556" s="104">
        <v>0</v>
      </c>
      <c r="AK556" s="104">
        <v>0</v>
      </c>
      <c r="AL556" s="104">
        <v>0</v>
      </c>
      <c r="AM556" s="104">
        <v>0</v>
      </c>
    </row>
    <row r="557" spans="1:39" ht="18">
      <c r="A557" s="104" t="s">
        <v>2365</v>
      </c>
      <c r="B557" s="104" t="s">
        <v>2366</v>
      </c>
      <c r="C557" s="104" t="s">
        <v>180</v>
      </c>
      <c r="D557" s="104" t="s">
        <v>180</v>
      </c>
      <c r="E557" s="104" t="s">
        <v>180</v>
      </c>
      <c r="F557" s="104" t="s">
        <v>175</v>
      </c>
      <c r="G557" s="109" t="s">
        <v>1966</v>
      </c>
      <c r="H557" s="104" t="s">
        <v>2367</v>
      </c>
      <c r="I557" s="105" t="s">
        <v>1967</v>
      </c>
      <c r="J557" s="104" t="s">
        <v>2368</v>
      </c>
      <c r="K557" s="104">
        <v>8</v>
      </c>
      <c r="L557"/>
      <c r="M557" s="104">
        <v>8</v>
      </c>
      <c r="N557"/>
      <c r="P557" s="104">
        <v>0</v>
      </c>
      <c r="Q557"/>
      <c r="R557" s="104">
        <v>8</v>
      </c>
      <c r="S557" s="104">
        <v>0</v>
      </c>
      <c r="T557" s="104">
        <v>0</v>
      </c>
      <c r="U557" s="104">
        <v>1</v>
      </c>
      <c r="V557" s="104">
        <v>3</v>
      </c>
      <c r="W557" s="104">
        <v>0</v>
      </c>
      <c r="X557" s="104">
        <v>3</v>
      </c>
      <c r="Y557" s="104">
        <v>0</v>
      </c>
      <c r="Z557" s="104">
        <v>0</v>
      </c>
      <c r="AA557" s="104">
        <v>1</v>
      </c>
      <c r="AB557" s="104">
        <v>2</v>
      </c>
      <c r="AC557" s="104">
        <v>1</v>
      </c>
      <c r="AD557" s="104">
        <v>3</v>
      </c>
      <c r="AE557" s="104">
        <v>1</v>
      </c>
      <c r="AF557" s="104">
        <v>0</v>
      </c>
      <c r="AG557" s="104">
        <v>0</v>
      </c>
      <c r="AH557" s="104">
        <v>0</v>
      </c>
      <c r="AI557" s="104">
        <v>0</v>
      </c>
      <c r="AJ557" s="104">
        <v>0</v>
      </c>
      <c r="AK557" s="104">
        <v>0</v>
      </c>
      <c r="AL557" s="104">
        <v>0</v>
      </c>
      <c r="AM557" s="104">
        <v>0</v>
      </c>
    </row>
    <row r="558" spans="1:39" ht="18">
      <c r="A558" s="104" t="s">
        <v>2365</v>
      </c>
      <c r="B558" s="104" t="s">
        <v>2366</v>
      </c>
      <c r="C558" s="104" t="s">
        <v>180</v>
      </c>
      <c r="D558" s="104" t="s">
        <v>180</v>
      </c>
      <c r="E558" s="104" t="s">
        <v>180</v>
      </c>
      <c r="F558" s="104" t="s">
        <v>1959</v>
      </c>
      <c r="G558" s="109" t="s">
        <v>1960</v>
      </c>
      <c r="H558" s="104" t="s">
        <v>2367</v>
      </c>
      <c r="I558" s="105" t="s">
        <v>1961</v>
      </c>
      <c r="J558" s="104" t="s">
        <v>2368</v>
      </c>
      <c r="K558" s="104">
        <v>4</v>
      </c>
      <c r="L558"/>
      <c r="M558" s="104">
        <v>4</v>
      </c>
      <c r="N558"/>
      <c r="P558" s="104">
        <v>0</v>
      </c>
      <c r="Q558"/>
      <c r="R558" s="104">
        <v>4</v>
      </c>
      <c r="S558" s="104">
        <v>0</v>
      </c>
      <c r="T558" s="104">
        <v>0</v>
      </c>
      <c r="U558" s="104">
        <v>2</v>
      </c>
      <c r="V558" s="104">
        <v>2</v>
      </c>
      <c r="W558" s="104">
        <v>0</v>
      </c>
      <c r="X558" s="104">
        <v>2</v>
      </c>
      <c r="Y558" s="104">
        <v>0</v>
      </c>
      <c r="Z558" s="104">
        <v>0</v>
      </c>
      <c r="AA558" s="104">
        <v>0</v>
      </c>
      <c r="AB558" s="104">
        <v>0</v>
      </c>
      <c r="AC558" s="104">
        <v>0</v>
      </c>
      <c r="AD558" s="104">
        <v>0</v>
      </c>
      <c r="AE558" s="104">
        <v>0</v>
      </c>
      <c r="AF558" s="104">
        <v>0</v>
      </c>
      <c r="AG558" s="104">
        <v>1</v>
      </c>
      <c r="AH558" s="104">
        <v>0</v>
      </c>
      <c r="AI558" s="104">
        <v>0</v>
      </c>
      <c r="AJ558" s="104">
        <v>2</v>
      </c>
      <c r="AK558" s="104">
        <v>1</v>
      </c>
      <c r="AL558" s="104">
        <v>0</v>
      </c>
      <c r="AM558" s="104">
        <v>0</v>
      </c>
    </row>
    <row r="559" spans="1:39" ht="18">
      <c r="A559" s="104" t="s">
        <v>2365</v>
      </c>
      <c r="B559" s="104" t="s">
        <v>2366</v>
      </c>
      <c r="C559" s="104" t="s">
        <v>180</v>
      </c>
      <c r="D559" s="104" t="s">
        <v>180</v>
      </c>
      <c r="E559" s="104" t="s">
        <v>180</v>
      </c>
      <c r="F559" s="104" t="s">
        <v>1278</v>
      </c>
      <c r="G559" s="109" t="s">
        <v>1279</v>
      </c>
      <c r="H559" s="104" t="s">
        <v>2367</v>
      </c>
      <c r="I559" s="105" t="s">
        <v>1280</v>
      </c>
      <c r="J559" s="104" t="s">
        <v>2368</v>
      </c>
      <c r="K559" s="104">
        <v>22</v>
      </c>
      <c r="L559"/>
      <c r="M559" s="104">
        <v>21</v>
      </c>
      <c r="N559"/>
      <c r="P559" s="104">
        <v>1</v>
      </c>
      <c r="Q559"/>
      <c r="R559" s="104">
        <v>22</v>
      </c>
      <c r="S559" s="104">
        <v>0</v>
      </c>
      <c r="T559" s="104">
        <v>0</v>
      </c>
      <c r="U559" s="104">
        <v>3</v>
      </c>
      <c r="V559" s="104">
        <v>3</v>
      </c>
      <c r="W559" s="104">
        <v>0</v>
      </c>
      <c r="X559" s="104">
        <v>3</v>
      </c>
      <c r="Y559" s="104">
        <v>0</v>
      </c>
      <c r="Z559" s="104">
        <v>0</v>
      </c>
      <c r="AA559" s="104">
        <v>0</v>
      </c>
      <c r="AB559" s="104">
        <v>0</v>
      </c>
      <c r="AC559" s="104">
        <v>0</v>
      </c>
      <c r="AD559" s="104">
        <v>0</v>
      </c>
      <c r="AE559" s="104">
        <v>0</v>
      </c>
      <c r="AF559" s="104">
        <v>3</v>
      </c>
      <c r="AG559" s="104">
        <v>4</v>
      </c>
      <c r="AH559" s="104">
        <v>2</v>
      </c>
      <c r="AI559" s="104">
        <v>4</v>
      </c>
      <c r="AJ559" s="104">
        <v>1</v>
      </c>
      <c r="AK559" s="104">
        <v>8</v>
      </c>
      <c r="AL559" s="104">
        <v>0</v>
      </c>
      <c r="AM559" s="104">
        <v>0</v>
      </c>
    </row>
    <row r="560" spans="1:39" ht="18">
      <c r="A560" s="104" t="s">
        <v>2365</v>
      </c>
      <c r="B560" s="104" t="s">
        <v>2366</v>
      </c>
      <c r="C560" s="104" t="s">
        <v>180</v>
      </c>
      <c r="D560" s="104" t="s">
        <v>180</v>
      </c>
      <c r="E560" s="104" t="s">
        <v>607</v>
      </c>
      <c r="F560" s="104" t="s">
        <v>1310</v>
      </c>
      <c r="G560" s="109" t="s">
        <v>1311</v>
      </c>
      <c r="H560" s="104" t="s">
        <v>2367</v>
      </c>
      <c r="I560" s="105" t="s">
        <v>1312</v>
      </c>
      <c r="J560" s="104" t="s">
        <v>2368</v>
      </c>
      <c r="K560" s="104">
        <v>4</v>
      </c>
      <c r="L560"/>
      <c r="M560" s="104">
        <v>4</v>
      </c>
      <c r="N560"/>
      <c r="P560" s="104">
        <v>0</v>
      </c>
      <c r="Q560"/>
      <c r="R560" s="104">
        <v>4</v>
      </c>
      <c r="S560" s="104">
        <v>0</v>
      </c>
      <c r="T560" s="104">
        <v>0</v>
      </c>
      <c r="U560" s="104">
        <v>1</v>
      </c>
      <c r="V560" s="104">
        <v>2</v>
      </c>
      <c r="W560" s="104">
        <v>0</v>
      </c>
      <c r="X560" s="104">
        <v>2</v>
      </c>
      <c r="Y560" s="104">
        <v>0</v>
      </c>
      <c r="Z560" s="104">
        <v>0</v>
      </c>
      <c r="AA560" s="104">
        <v>0</v>
      </c>
      <c r="AB560" s="104">
        <v>1</v>
      </c>
      <c r="AC560" s="104">
        <v>0</v>
      </c>
      <c r="AD560" s="104">
        <v>2</v>
      </c>
      <c r="AE560" s="104">
        <v>1</v>
      </c>
      <c r="AF560" s="104">
        <v>0</v>
      </c>
      <c r="AG560" s="104">
        <v>0</v>
      </c>
      <c r="AH560" s="104">
        <v>0</v>
      </c>
      <c r="AI560" s="104">
        <v>0</v>
      </c>
      <c r="AJ560" s="104">
        <v>0</v>
      </c>
      <c r="AK560" s="104">
        <v>0</v>
      </c>
      <c r="AL560" s="104">
        <v>0</v>
      </c>
      <c r="AM560" s="104">
        <v>0</v>
      </c>
    </row>
    <row r="561" spans="1:39" ht="18">
      <c r="A561" s="104" t="s">
        <v>2365</v>
      </c>
      <c r="B561" s="104" t="s">
        <v>2366</v>
      </c>
      <c r="C561" s="104" t="s">
        <v>180</v>
      </c>
      <c r="D561" s="104" t="s">
        <v>180</v>
      </c>
      <c r="E561" s="104" t="s">
        <v>607</v>
      </c>
      <c r="F561" s="104" t="s">
        <v>649</v>
      </c>
      <c r="G561" s="109" t="s">
        <v>1309</v>
      </c>
      <c r="H561" s="104" t="s">
        <v>2367</v>
      </c>
      <c r="I561" s="105" t="s">
        <v>649</v>
      </c>
      <c r="J561" s="104" t="s">
        <v>2368</v>
      </c>
      <c r="K561" s="104">
        <v>4</v>
      </c>
      <c r="L561"/>
      <c r="M561" s="104">
        <v>4</v>
      </c>
      <c r="N561"/>
      <c r="P561" s="104">
        <v>0</v>
      </c>
      <c r="Q561"/>
      <c r="R561" s="104">
        <v>4</v>
      </c>
      <c r="S561" s="104">
        <v>0</v>
      </c>
      <c r="T561" s="104">
        <v>0</v>
      </c>
      <c r="U561" s="104">
        <v>1</v>
      </c>
      <c r="V561" s="104">
        <v>3</v>
      </c>
      <c r="W561" s="104">
        <v>0</v>
      </c>
      <c r="X561" s="104">
        <v>3</v>
      </c>
      <c r="Y561" s="104">
        <v>0</v>
      </c>
      <c r="Z561" s="104">
        <v>1</v>
      </c>
      <c r="AA561" s="104">
        <v>0</v>
      </c>
      <c r="AB561" s="104">
        <v>1</v>
      </c>
      <c r="AC561" s="104">
        <v>1</v>
      </c>
      <c r="AD561" s="104">
        <v>1</v>
      </c>
      <c r="AE561" s="104">
        <v>0</v>
      </c>
      <c r="AF561" s="104">
        <v>0</v>
      </c>
      <c r="AG561" s="104">
        <v>0</v>
      </c>
      <c r="AH561" s="104">
        <v>0</v>
      </c>
      <c r="AI561" s="104">
        <v>0</v>
      </c>
      <c r="AJ561" s="104">
        <v>0</v>
      </c>
      <c r="AK561" s="104">
        <v>0</v>
      </c>
      <c r="AL561" s="104">
        <v>0</v>
      </c>
      <c r="AM561" s="104">
        <v>0</v>
      </c>
    </row>
    <row r="562" spans="1:39" ht="18">
      <c r="A562" s="104" t="s">
        <v>2365</v>
      </c>
      <c r="B562" s="104" t="s">
        <v>2366</v>
      </c>
      <c r="C562" s="104" t="s">
        <v>180</v>
      </c>
      <c r="D562" s="104" t="s">
        <v>180</v>
      </c>
      <c r="E562" s="104" t="s">
        <v>607</v>
      </c>
      <c r="F562" s="104" t="s">
        <v>652</v>
      </c>
      <c r="G562" s="109" t="s">
        <v>1318</v>
      </c>
      <c r="H562" s="104" t="s">
        <v>2367</v>
      </c>
      <c r="I562" s="105" t="s">
        <v>652</v>
      </c>
      <c r="J562" s="104" t="s">
        <v>2368</v>
      </c>
      <c r="K562" s="104">
        <v>7</v>
      </c>
      <c r="L562"/>
      <c r="M562" s="104">
        <v>7</v>
      </c>
      <c r="N562"/>
      <c r="P562" s="104">
        <v>0</v>
      </c>
      <c r="Q562"/>
      <c r="R562" s="104">
        <v>7</v>
      </c>
      <c r="S562" s="104">
        <v>0</v>
      </c>
      <c r="T562" s="104">
        <v>0</v>
      </c>
      <c r="U562" s="104">
        <v>1</v>
      </c>
      <c r="V562" s="104">
        <v>3</v>
      </c>
      <c r="W562" s="104">
        <v>0</v>
      </c>
      <c r="X562" s="104">
        <v>3</v>
      </c>
      <c r="Y562" s="104">
        <v>0</v>
      </c>
      <c r="Z562" s="104">
        <v>0</v>
      </c>
      <c r="AA562" s="104">
        <v>2</v>
      </c>
      <c r="AB562" s="104">
        <v>2</v>
      </c>
      <c r="AC562" s="104">
        <v>0</v>
      </c>
      <c r="AD562" s="104">
        <v>1</v>
      </c>
      <c r="AE562" s="104">
        <v>2</v>
      </c>
      <c r="AF562" s="104">
        <v>0</v>
      </c>
      <c r="AG562" s="104">
        <v>0</v>
      </c>
      <c r="AH562" s="104">
        <v>0</v>
      </c>
      <c r="AI562" s="104">
        <v>0</v>
      </c>
      <c r="AJ562" s="104">
        <v>0</v>
      </c>
      <c r="AK562" s="104">
        <v>0</v>
      </c>
      <c r="AL562" s="104">
        <v>0</v>
      </c>
      <c r="AM562" s="104">
        <v>0</v>
      </c>
    </row>
    <row r="563" spans="1:39" ht="18">
      <c r="A563" s="104" t="s">
        <v>2365</v>
      </c>
      <c r="B563" s="104" t="s">
        <v>2366</v>
      </c>
      <c r="C563" s="104" t="s">
        <v>180</v>
      </c>
      <c r="D563" s="104" t="s">
        <v>180</v>
      </c>
      <c r="E563" s="104" t="s">
        <v>607</v>
      </c>
      <c r="F563" s="104" t="s">
        <v>647</v>
      </c>
      <c r="G563" s="109" t="s">
        <v>1307</v>
      </c>
      <c r="H563" s="104" t="s">
        <v>2367</v>
      </c>
      <c r="I563" s="105" t="s">
        <v>1308</v>
      </c>
      <c r="J563" s="104" t="s">
        <v>2368</v>
      </c>
      <c r="K563" s="104">
        <v>9</v>
      </c>
      <c r="L563"/>
      <c r="M563" s="104">
        <v>9</v>
      </c>
      <c r="N563"/>
      <c r="P563" s="104">
        <v>0</v>
      </c>
      <c r="Q563"/>
      <c r="R563" s="104">
        <v>9</v>
      </c>
      <c r="S563" s="104">
        <v>0</v>
      </c>
      <c r="T563" s="104">
        <v>0</v>
      </c>
      <c r="U563" s="104">
        <v>1</v>
      </c>
      <c r="V563" s="104">
        <v>3</v>
      </c>
      <c r="W563" s="104">
        <v>0</v>
      </c>
      <c r="X563" s="104">
        <v>3</v>
      </c>
      <c r="Y563" s="104">
        <v>0</v>
      </c>
      <c r="Z563" s="104">
        <v>1</v>
      </c>
      <c r="AA563" s="104">
        <v>0</v>
      </c>
      <c r="AB563" s="104">
        <v>2</v>
      </c>
      <c r="AC563" s="104">
        <v>0</v>
      </c>
      <c r="AD563" s="104">
        <v>3</v>
      </c>
      <c r="AE563" s="104">
        <v>3</v>
      </c>
      <c r="AF563" s="104">
        <v>0</v>
      </c>
      <c r="AG563" s="104">
        <v>0</v>
      </c>
      <c r="AH563" s="104">
        <v>0</v>
      </c>
      <c r="AI563" s="104">
        <v>0</v>
      </c>
      <c r="AJ563" s="104">
        <v>0</v>
      </c>
      <c r="AK563" s="104">
        <v>0</v>
      </c>
      <c r="AL563" s="104">
        <v>0</v>
      </c>
      <c r="AM563" s="104">
        <v>0</v>
      </c>
    </row>
    <row r="564" spans="1:39" ht="18">
      <c r="A564" s="104" t="s">
        <v>2365</v>
      </c>
      <c r="B564" s="104" t="s">
        <v>2366</v>
      </c>
      <c r="C564" s="104" t="s">
        <v>180</v>
      </c>
      <c r="D564" s="104" t="s">
        <v>180</v>
      </c>
      <c r="E564" s="104" t="s">
        <v>607</v>
      </c>
      <c r="F564" s="104" t="s">
        <v>1313</v>
      </c>
      <c r="G564" s="109" t="s">
        <v>1314</v>
      </c>
      <c r="H564" s="104" t="s">
        <v>2367</v>
      </c>
      <c r="I564" s="105" t="s">
        <v>1315</v>
      </c>
      <c r="J564" s="104" t="s">
        <v>2368</v>
      </c>
      <c r="K564" s="104">
        <v>2</v>
      </c>
      <c r="L564"/>
      <c r="M564" s="104">
        <v>2</v>
      </c>
      <c r="N564"/>
      <c r="P564" s="104">
        <v>0</v>
      </c>
      <c r="Q564"/>
      <c r="R564" s="104">
        <v>2</v>
      </c>
      <c r="S564" s="104">
        <v>0</v>
      </c>
      <c r="T564" s="104">
        <v>0</v>
      </c>
      <c r="U564" s="104">
        <v>2</v>
      </c>
      <c r="V564" s="104">
        <v>2</v>
      </c>
      <c r="W564" s="104">
        <v>0</v>
      </c>
      <c r="X564" s="104">
        <v>2</v>
      </c>
      <c r="Y564" s="104">
        <v>0</v>
      </c>
      <c r="Z564" s="104">
        <v>0</v>
      </c>
      <c r="AA564" s="104">
        <v>0</v>
      </c>
      <c r="AB564" s="104">
        <v>0</v>
      </c>
      <c r="AC564" s="104">
        <v>0</v>
      </c>
      <c r="AD564" s="104">
        <v>0</v>
      </c>
      <c r="AE564" s="104">
        <v>0</v>
      </c>
      <c r="AF564" s="104">
        <v>0</v>
      </c>
      <c r="AG564" s="104">
        <v>1</v>
      </c>
      <c r="AH564" s="104">
        <v>1</v>
      </c>
      <c r="AI564" s="104">
        <v>0</v>
      </c>
      <c r="AJ564" s="104">
        <v>0</v>
      </c>
      <c r="AK564" s="104">
        <v>0</v>
      </c>
      <c r="AL564" s="104">
        <v>0</v>
      </c>
      <c r="AM564" s="104">
        <v>0</v>
      </c>
    </row>
    <row r="565" spans="1:39">
      <c r="A565" s="104" t="s">
        <v>2365</v>
      </c>
      <c r="B565" s="104" t="s">
        <v>2366</v>
      </c>
      <c r="C565" s="104" t="s">
        <v>180</v>
      </c>
      <c r="D565" s="104" t="s">
        <v>180</v>
      </c>
      <c r="E565" s="104" t="s">
        <v>607</v>
      </c>
      <c r="F565" s="104" t="s">
        <v>647</v>
      </c>
      <c r="G565" s="109" t="s">
        <v>648</v>
      </c>
      <c r="H565" s="104" t="s">
        <v>2367</v>
      </c>
      <c r="I565" s="105" t="s">
        <v>1912</v>
      </c>
      <c r="J565" s="104" t="s">
        <v>2372</v>
      </c>
      <c r="K565" s="104">
        <v>8</v>
      </c>
      <c r="L565"/>
      <c r="M565" s="104">
        <v>8</v>
      </c>
      <c r="N565"/>
      <c r="P565" s="104">
        <v>0</v>
      </c>
      <c r="Q565"/>
      <c r="R565" s="104">
        <v>8</v>
      </c>
      <c r="S565" s="104">
        <v>0</v>
      </c>
      <c r="T565" s="104">
        <v>0</v>
      </c>
      <c r="U565" s="104">
        <v>3</v>
      </c>
      <c r="V565" s="104">
        <v>3</v>
      </c>
      <c r="W565" s="104">
        <v>0</v>
      </c>
      <c r="X565" s="104">
        <v>3</v>
      </c>
      <c r="Y565" s="104">
        <v>0</v>
      </c>
      <c r="Z565" s="104">
        <v>0</v>
      </c>
      <c r="AA565" s="104">
        <v>0</v>
      </c>
      <c r="AB565" s="104">
        <v>0</v>
      </c>
      <c r="AC565" s="104">
        <v>0</v>
      </c>
      <c r="AD565" s="104">
        <v>0</v>
      </c>
      <c r="AE565" s="104">
        <v>0</v>
      </c>
      <c r="AF565" s="104">
        <v>0</v>
      </c>
      <c r="AG565" s="104">
        <v>1</v>
      </c>
      <c r="AH565" s="104">
        <v>1</v>
      </c>
      <c r="AI565" s="104">
        <v>4</v>
      </c>
      <c r="AJ565" s="104">
        <v>0</v>
      </c>
      <c r="AK565" s="104">
        <v>2</v>
      </c>
      <c r="AL565" s="104">
        <v>0</v>
      </c>
      <c r="AM565" s="104">
        <v>0</v>
      </c>
    </row>
    <row r="566" spans="1:39" ht="18">
      <c r="A566" s="104" t="s">
        <v>2365</v>
      </c>
      <c r="B566" s="104" t="s">
        <v>2366</v>
      </c>
      <c r="C566" s="104" t="s">
        <v>180</v>
      </c>
      <c r="D566" s="104" t="s">
        <v>180</v>
      </c>
      <c r="E566" s="104" t="s">
        <v>607</v>
      </c>
      <c r="F566" s="104" t="s">
        <v>1316</v>
      </c>
      <c r="G566" s="109" t="s">
        <v>1317</v>
      </c>
      <c r="H566" s="104" t="s">
        <v>2367</v>
      </c>
      <c r="I566" s="105" t="s">
        <v>1316</v>
      </c>
      <c r="J566" s="104" t="s">
        <v>2368</v>
      </c>
      <c r="K566" s="104">
        <v>5</v>
      </c>
      <c r="L566"/>
      <c r="M566" s="104">
        <v>5</v>
      </c>
      <c r="N566"/>
      <c r="P566" s="104">
        <v>0</v>
      </c>
      <c r="Q566"/>
      <c r="R566" s="104">
        <v>5</v>
      </c>
      <c r="S566" s="104">
        <v>0</v>
      </c>
      <c r="T566" s="104">
        <v>0</v>
      </c>
      <c r="U566" s="104">
        <v>3</v>
      </c>
      <c r="V566" s="104">
        <v>3</v>
      </c>
      <c r="W566" s="104">
        <v>0</v>
      </c>
      <c r="X566" s="104">
        <v>3</v>
      </c>
      <c r="Y566" s="104">
        <v>0</v>
      </c>
      <c r="Z566" s="104">
        <v>0</v>
      </c>
      <c r="AA566" s="104">
        <v>0</v>
      </c>
      <c r="AB566" s="104">
        <v>0</v>
      </c>
      <c r="AC566" s="104">
        <v>0</v>
      </c>
      <c r="AD566" s="104">
        <v>0</v>
      </c>
      <c r="AE566" s="104">
        <v>0</v>
      </c>
      <c r="AF566" s="104">
        <v>1</v>
      </c>
      <c r="AG566" s="104">
        <v>1</v>
      </c>
      <c r="AH566" s="104">
        <v>2</v>
      </c>
      <c r="AI566" s="104">
        <v>0</v>
      </c>
      <c r="AJ566" s="104">
        <v>0</v>
      </c>
      <c r="AK566" s="104">
        <v>1</v>
      </c>
      <c r="AL566" s="104">
        <v>0</v>
      </c>
      <c r="AM566" s="104">
        <v>0</v>
      </c>
    </row>
    <row r="567" spans="1:39">
      <c r="A567" s="104" t="s">
        <v>2365</v>
      </c>
      <c r="B567" s="104" t="s">
        <v>2366</v>
      </c>
      <c r="C567" s="104" t="s">
        <v>180</v>
      </c>
      <c r="D567" s="104" t="s">
        <v>180</v>
      </c>
      <c r="E567" s="104" t="s">
        <v>607</v>
      </c>
      <c r="F567" s="104" t="s">
        <v>649</v>
      </c>
      <c r="G567" s="109" t="s">
        <v>650</v>
      </c>
      <c r="H567" s="104" t="s">
        <v>2367</v>
      </c>
      <c r="I567" s="105" t="s">
        <v>651</v>
      </c>
      <c r="J567" s="104" t="s">
        <v>2372</v>
      </c>
      <c r="K567" s="104">
        <v>4</v>
      </c>
      <c r="L567"/>
      <c r="M567" s="104">
        <v>4</v>
      </c>
      <c r="N567"/>
      <c r="P567" s="104">
        <v>0</v>
      </c>
      <c r="Q567"/>
      <c r="R567" s="104">
        <v>4</v>
      </c>
      <c r="S567" s="104">
        <v>0</v>
      </c>
      <c r="T567" s="104">
        <v>0</v>
      </c>
      <c r="U567" s="104">
        <v>3</v>
      </c>
      <c r="V567" s="104">
        <v>3</v>
      </c>
      <c r="W567" s="104">
        <v>0</v>
      </c>
      <c r="X567" s="104">
        <v>3</v>
      </c>
      <c r="Y567" s="104">
        <v>0</v>
      </c>
      <c r="Z567" s="104">
        <v>0</v>
      </c>
      <c r="AA567" s="104">
        <v>0</v>
      </c>
      <c r="AB567" s="104">
        <v>0</v>
      </c>
      <c r="AC567" s="104">
        <v>0</v>
      </c>
      <c r="AD567" s="104">
        <v>0</v>
      </c>
      <c r="AE567" s="104">
        <v>0</v>
      </c>
      <c r="AF567" s="104">
        <v>0</v>
      </c>
      <c r="AG567" s="104">
        <v>1</v>
      </c>
      <c r="AH567" s="104">
        <v>2</v>
      </c>
      <c r="AI567" s="104">
        <v>0</v>
      </c>
      <c r="AJ567" s="104">
        <v>0</v>
      </c>
      <c r="AK567" s="104">
        <v>1</v>
      </c>
      <c r="AL567" s="104">
        <v>0</v>
      </c>
      <c r="AM567" s="104">
        <v>0</v>
      </c>
    </row>
    <row r="568" spans="1:39" ht="18">
      <c r="A568" s="104" t="s">
        <v>2365</v>
      </c>
      <c r="B568" s="104" t="s">
        <v>2366</v>
      </c>
      <c r="C568" s="104" t="s">
        <v>180</v>
      </c>
      <c r="D568" s="104" t="s">
        <v>180</v>
      </c>
      <c r="E568" s="104" t="s">
        <v>607</v>
      </c>
      <c r="F568" s="104" t="s">
        <v>652</v>
      </c>
      <c r="G568" s="109" t="s">
        <v>653</v>
      </c>
      <c r="H568" s="104" t="s">
        <v>2367</v>
      </c>
      <c r="I568" s="105" t="s">
        <v>654</v>
      </c>
      <c r="J568" s="104" t="s">
        <v>2372</v>
      </c>
      <c r="K568" s="104">
        <v>7</v>
      </c>
      <c r="L568"/>
      <c r="M568" s="104">
        <v>6</v>
      </c>
      <c r="N568"/>
      <c r="P568" s="104">
        <v>1</v>
      </c>
      <c r="Q568"/>
      <c r="R568" s="104">
        <v>7</v>
      </c>
      <c r="S568" s="104">
        <v>0</v>
      </c>
      <c r="T568" s="104">
        <v>0</v>
      </c>
      <c r="U568" s="104">
        <v>3</v>
      </c>
      <c r="V568" s="104">
        <v>3</v>
      </c>
      <c r="W568" s="104">
        <v>0</v>
      </c>
      <c r="X568" s="104">
        <v>3</v>
      </c>
      <c r="Y568" s="104">
        <v>0</v>
      </c>
      <c r="Z568" s="104">
        <v>0</v>
      </c>
      <c r="AA568" s="104">
        <v>0</v>
      </c>
      <c r="AB568" s="104">
        <v>0</v>
      </c>
      <c r="AC568" s="104">
        <v>0</v>
      </c>
      <c r="AD568" s="104">
        <v>0</v>
      </c>
      <c r="AE568" s="104">
        <v>0</v>
      </c>
      <c r="AF568" s="104">
        <v>0</v>
      </c>
      <c r="AG568" s="104">
        <v>2</v>
      </c>
      <c r="AH568" s="104">
        <v>2</v>
      </c>
      <c r="AI568" s="104">
        <v>0</v>
      </c>
      <c r="AJ568" s="104">
        <v>2</v>
      </c>
      <c r="AK568" s="104">
        <v>1</v>
      </c>
      <c r="AL568" s="104">
        <v>0</v>
      </c>
      <c r="AM568" s="104">
        <v>0</v>
      </c>
    </row>
    <row r="569" spans="1:39" ht="18">
      <c r="A569" s="104" t="s">
        <v>2365</v>
      </c>
      <c r="B569" s="104" t="s">
        <v>2366</v>
      </c>
      <c r="C569" s="104" t="s">
        <v>180</v>
      </c>
      <c r="D569" s="104" t="s">
        <v>180</v>
      </c>
      <c r="E569" s="104" t="s">
        <v>655</v>
      </c>
      <c r="F569" s="104" t="s">
        <v>657</v>
      </c>
      <c r="G569" s="109" t="s">
        <v>658</v>
      </c>
      <c r="H569" s="104" t="s">
        <v>2367</v>
      </c>
      <c r="I569" s="105" t="s">
        <v>659</v>
      </c>
      <c r="J569" s="104" t="s">
        <v>2372</v>
      </c>
      <c r="K569" s="104">
        <v>6</v>
      </c>
      <c r="L569"/>
      <c r="M569" s="104">
        <v>6</v>
      </c>
      <c r="N569"/>
      <c r="P569" s="104">
        <v>0</v>
      </c>
      <c r="Q569"/>
      <c r="R569" s="104">
        <v>6</v>
      </c>
      <c r="S569" s="104">
        <v>0</v>
      </c>
      <c r="T569" s="104">
        <v>0</v>
      </c>
      <c r="U569" s="104">
        <v>3</v>
      </c>
      <c r="V569" s="104">
        <v>3</v>
      </c>
      <c r="W569" s="104">
        <v>0</v>
      </c>
      <c r="X569" s="104">
        <v>3</v>
      </c>
      <c r="Y569" s="104">
        <v>0</v>
      </c>
      <c r="Z569" s="104">
        <v>0</v>
      </c>
      <c r="AA569" s="104">
        <v>0</v>
      </c>
      <c r="AB569" s="104">
        <v>0</v>
      </c>
      <c r="AC569" s="104">
        <v>0</v>
      </c>
      <c r="AD569" s="104">
        <v>0</v>
      </c>
      <c r="AE569" s="104">
        <v>0</v>
      </c>
      <c r="AF569" s="104">
        <v>2</v>
      </c>
      <c r="AG569" s="104">
        <v>0</v>
      </c>
      <c r="AH569" s="104">
        <v>1</v>
      </c>
      <c r="AI569" s="104">
        <v>0</v>
      </c>
      <c r="AJ569" s="104">
        <v>2</v>
      </c>
      <c r="AK569" s="104">
        <v>1</v>
      </c>
      <c r="AL569" s="104">
        <v>0</v>
      </c>
      <c r="AM569" s="104">
        <v>0</v>
      </c>
    </row>
    <row r="570" spans="1:39" ht="18">
      <c r="A570" s="104" t="s">
        <v>2365</v>
      </c>
      <c r="B570" s="104" t="s">
        <v>2366</v>
      </c>
      <c r="C570" s="104" t="s">
        <v>180</v>
      </c>
      <c r="D570" s="104" t="s">
        <v>180</v>
      </c>
      <c r="E570" s="104" t="s">
        <v>655</v>
      </c>
      <c r="F570" s="104" t="s">
        <v>2448</v>
      </c>
      <c r="G570" s="109" t="s">
        <v>1324</v>
      </c>
      <c r="H570" s="104" t="s">
        <v>2367</v>
      </c>
      <c r="I570" s="105" t="s">
        <v>1325</v>
      </c>
      <c r="J570" s="104" t="s">
        <v>2368</v>
      </c>
      <c r="K570" s="104">
        <v>8</v>
      </c>
      <c r="L570"/>
      <c r="M570" s="104">
        <v>8</v>
      </c>
      <c r="N570"/>
      <c r="P570" s="104">
        <v>0</v>
      </c>
      <c r="Q570"/>
      <c r="R570" s="104">
        <v>8</v>
      </c>
      <c r="S570" s="104">
        <v>0</v>
      </c>
      <c r="T570" s="104">
        <v>0</v>
      </c>
      <c r="U570" s="104">
        <v>3</v>
      </c>
      <c r="V570" s="104">
        <v>3</v>
      </c>
      <c r="W570" s="104">
        <v>0</v>
      </c>
      <c r="X570" s="104">
        <v>3</v>
      </c>
      <c r="Y570" s="104">
        <v>0</v>
      </c>
      <c r="Z570" s="104">
        <v>0</v>
      </c>
      <c r="AA570" s="104">
        <v>0</v>
      </c>
      <c r="AB570" s="104">
        <v>0</v>
      </c>
      <c r="AC570" s="104">
        <v>0</v>
      </c>
      <c r="AD570" s="104">
        <v>0</v>
      </c>
      <c r="AE570" s="104">
        <v>0</v>
      </c>
      <c r="AF570" s="104">
        <v>3</v>
      </c>
      <c r="AG570" s="104">
        <v>0</v>
      </c>
      <c r="AH570" s="104">
        <v>2</v>
      </c>
      <c r="AI570" s="104">
        <v>2</v>
      </c>
      <c r="AJ570" s="104">
        <v>1</v>
      </c>
      <c r="AK570" s="104">
        <v>0</v>
      </c>
      <c r="AL570" s="104">
        <v>0</v>
      </c>
      <c r="AM570" s="104">
        <v>0</v>
      </c>
    </row>
    <row r="571" spans="1:39" ht="18">
      <c r="A571" s="104" t="s">
        <v>2365</v>
      </c>
      <c r="B571" s="104" t="s">
        <v>2366</v>
      </c>
      <c r="C571" s="104" t="s">
        <v>180</v>
      </c>
      <c r="D571" s="104" t="s">
        <v>180</v>
      </c>
      <c r="E571" s="104" t="s">
        <v>655</v>
      </c>
      <c r="F571" s="104" t="s">
        <v>1331</v>
      </c>
      <c r="G571" s="109" t="s">
        <v>1332</v>
      </c>
      <c r="H571" s="104" t="s">
        <v>2367</v>
      </c>
      <c r="I571" s="105" t="s">
        <v>1331</v>
      </c>
      <c r="J571" s="104" t="s">
        <v>2368</v>
      </c>
      <c r="K571" s="104">
        <v>2</v>
      </c>
      <c r="L571"/>
      <c r="M571" s="104">
        <v>2</v>
      </c>
      <c r="N571"/>
      <c r="P571" s="104">
        <v>0</v>
      </c>
      <c r="Q571"/>
      <c r="R571" s="104">
        <v>2</v>
      </c>
      <c r="S571" s="104">
        <v>0</v>
      </c>
      <c r="T571" s="104">
        <v>0</v>
      </c>
      <c r="U571" s="104">
        <v>2</v>
      </c>
      <c r="V571" s="104">
        <v>2</v>
      </c>
      <c r="W571" s="104">
        <v>0</v>
      </c>
      <c r="X571" s="104">
        <v>2</v>
      </c>
      <c r="Y571" s="104">
        <v>0</v>
      </c>
      <c r="Z571" s="104">
        <v>0</v>
      </c>
      <c r="AA571" s="104">
        <v>0</v>
      </c>
      <c r="AB571" s="104">
        <v>0</v>
      </c>
      <c r="AC571" s="104">
        <v>0</v>
      </c>
      <c r="AD571" s="104">
        <v>0</v>
      </c>
      <c r="AE571" s="104">
        <v>0</v>
      </c>
      <c r="AF571" s="104">
        <v>0</v>
      </c>
      <c r="AG571" s="104">
        <v>0</v>
      </c>
      <c r="AH571" s="104">
        <v>1</v>
      </c>
      <c r="AI571" s="104">
        <v>1</v>
      </c>
      <c r="AJ571" s="104">
        <v>0</v>
      </c>
      <c r="AK571" s="104">
        <v>0</v>
      </c>
      <c r="AL571" s="104">
        <v>0</v>
      </c>
      <c r="AM571" s="104">
        <v>0</v>
      </c>
    </row>
    <row r="572" spans="1:39" ht="18">
      <c r="A572" s="104" t="s">
        <v>2365</v>
      </c>
      <c r="B572" s="104" t="s">
        <v>2366</v>
      </c>
      <c r="C572" s="104" t="s">
        <v>180</v>
      </c>
      <c r="D572" s="104" t="s">
        <v>180</v>
      </c>
      <c r="E572" s="104" t="s">
        <v>655</v>
      </c>
      <c r="F572" s="104" t="s">
        <v>515</v>
      </c>
      <c r="G572" s="109" t="s">
        <v>1319</v>
      </c>
      <c r="H572" s="104" t="s">
        <v>2367</v>
      </c>
      <c r="I572" s="105" t="s">
        <v>515</v>
      </c>
      <c r="J572" s="104" t="s">
        <v>2368</v>
      </c>
      <c r="K572" s="104">
        <v>4</v>
      </c>
      <c r="L572"/>
      <c r="M572" s="104">
        <v>4</v>
      </c>
      <c r="N572"/>
      <c r="P572" s="104">
        <v>0</v>
      </c>
      <c r="Q572"/>
      <c r="R572" s="104">
        <v>4</v>
      </c>
      <c r="S572" s="104">
        <v>0</v>
      </c>
      <c r="T572" s="104">
        <v>0</v>
      </c>
      <c r="U572" s="104">
        <v>2</v>
      </c>
      <c r="V572" s="104">
        <v>2</v>
      </c>
      <c r="W572" s="104">
        <v>0</v>
      </c>
      <c r="X572" s="104">
        <v>2</v>
      </c>
      <c r="Y572" s="104">
        <v>0</v>
      </c>
      <c r="Z572" s="104">
        <v>0</v>
      </c>
      <c r="AA572" s="104">
        <v>0</v>
      </c>
      <c r="AB572" s="104">
        <v>0</v>
      </c>
      <c r="AC572" s="104">
        <v>0</v>
      </c>
      <c r="AD572" s="104">
        <v>0</v>
      </c>
      <c r="AE572" s="104">
        <v>0</v>
      </c>
      <c r="AF572" s="104">
        <v>2</v>
      </c>
      <c r="AG572" s="104">
        <v>2</v>
      </c>
      <c r="AH572" s="104">
        <v>0</v>
      </c>
      <c r="AI572" s="104">
        <v>0</v>
      </c>
      <c r="AJ572" s="104">
        <v>0</v>
      </c>
      <c r="AK572" s="104">
        <v>0</v>
      </c>
      <c r="AL572" s="104">
        <v>0</v>
      </c>
      <c r="AM572" s="104">
        <v>0</v>
      </c>
    </row>
    <row r="573" spans="1:39" ht="18">
      <c r="A573" s="104" t="s">
        <v>2365</v>
      </c>
      <c r="B573" s="104" t="s">
        <v>2366</v>
      </c>
      <c r="C573" s="104" t="s">
        <v>180</v>
      </c>
      <c r="D573" s="104" t="s">
        <v>180</v>
      </c>
      <c r="E573" s="104" t="s">
        <v>655</v>
      </c>
      <c r="F573" s="104" t="s">
        <v>1320</v>
      </c>
      <c r="G573" s="109" t="s">
        <v>1321</v>
      </c>
      <c r="H573" s="104" t="s">
        <v>2367</v>
      </c>
      <c r="I573" s="105" t="s">
        <v>1320</v>
      </c>
      <c r="J573" s="104" t="s">
        <v>2368</v>
      </c>
      <c r="K573" s="104">
        <v>6</v>
      </c>
      <c r="L573"/>
      <c r="M573" s="104">
        <v>6</v>
      </c>
      <c r="N573"/>
      <c r="P573" s="104">
        <v>0</v>
      </c>
      <c r="Q573"/>
      <c r="R573" s="104">
        <v>6</v>
      </c>
      <c r="S573" s="104">
        <v>0</v>
      </c>
      <c r="T573" s="104">
        <v>0</v>
      </c>
      <c r="U573" s="104">
        <v>2</v>
      </c>
      <c r="V573" s="104">
        <v>2</v>
      </c>
      <c r="W573" s="104">
        <v>0</v>
      </c>
      <c r="X573" s="104">
        <v>2</v>
      </c>
      <c r="Y573" s="104">
        <v>0</v>
      </c>
      <c r="Z573" s="104">
        <v>0</v>
      </c>
      <c r="AA573" s="104">
        <v>0</v>
      </c>
      <c r="AB573" s="104">
        <v>0</v>
      </c>
      <c r="AC573" s="104">
        <v>0</v>
      </c>
      <c r="AD573" s="104">
        <v>0</v>
      </c>
      <c r="AE573" s="104">
        <v>0</v>
      </c>
      <c r="AF573" s="104">
        <v>1</v>
      </c>
      <c r="AG573" s="104">
        <v>2</v>
      </c>
      <c r="AH573" s="104">
        <v>1</v>
      </c>
      <c r="AI573" s="104">
        <v>2</v>
      </c>
      <c r="AJ573" s="104">
        <v>0</v>
      </c>
      <c r="AK573" s="104">
        <v>0</v>
      </c>
      <c r="AL573" s="104">
        <v>0</v>
      </c>
      <c r="AM573" s="104">
        <v>0</v>
      </c>
    </row>
    <row r="574" spans="1:39">
      <c r="A574" s="104" t="s">
        <v>2365</v>
      </c>
      <c r="B574" s="104" t="s">
        <v>2366</v>
      </c>
      <c r="C574" s="104" t="s">
        <v>180</v>
      </c>
      <c r="D574" s="104" t="s">
        <v>180</v>
      </c>
      <c r="E574" s="104" t="s">
        <v>655</v>
      </c>
      <c r="F574" s="104" t="s">
        <v>660</v>
      </c>
      <c r="G574" s="109" t="s">
        <v>661</v>
      </c>
      <c r="H574" s="104" t="s">
        <v>2367</v>
      </c>
      <c r="I574" s="105" t="s">
        <v>662</v>
      </c>
      <c r="J574" s="104" t="s">
        <v>2372</v>
      </c>
      <c r="K574" s="104">
        <v>6</v>
      </c>
      <c r="L574"/>
      <c r="M574" s="104">
        <v>6</v>
      </c>
      <c r="N574"/>
      <c r="P574" s="104">
        <v>0</v>
      </c>
      <c r="Q574"/>
      <c r="R574" s="104">
        <v>6</v>
      </c>
      <c r="S574" s="104">
        <v>0</v>
      </c>
      <c r="T574" s="104">
        <v>0</v>
      </c>
      <c r="U574" s="104">
        <v>3</v>
      </c>
      <c r="V574" s="104">
        <v>3</v>
      </c>
      <c r="W574" s="104">
        <v>0</v>
      </c>
      <c r="X574" s="104">
        <v>2</v>
      </c>
      <c r="Y574" s="104">
        <v>0</v>
      </c>
      <c r="Z574" s="104">
        <v>0</v>
      </c>
      <c r="AA574" s="104">
        <v>0</v>
      </c>
      <c r="AB574" s="104">
        <v>0</v>
      </c>
      <c r="AC574" s="104">
        <v>0</v>
      </c>
      <c r="AD574" s="104">
        <v>0</v>
      </c>
      <c r="AE574" s="104">
        <v>0</v>
      </c>
      <c r="AF574" s="104">
        <v>2</v>
      </c>
      <c r="AG574" s="104">
        <v>0</v>
      </c>
      <c r="AH574" s="104">
        <v>1</v>
      </c>
      <c r="AI574" s="104">
        <v>1</v>
      </c>
      <c r="AJ574" s="104">
        <v>0</v>
      </c>
      <c r="AK574" s="104">
        <v>2</v>
      </c>
      <c r="AL574" s="104">
        <v>0</v>
      </c>
      <c r="AM574" s="104">
        <v>0</v>
      </c>
    </row>
    <row r="575" spans="1:39">
      <c r="A575" s="104" t="s">
        <v>2365</v>
      </c>
      <c r="B575" s="104" t="s">
        <v>2366</v>
      </c>
      <c r="C575" s="104" t="s">
        <v>180</v>
      </c>
      <c r="D575" s="104" t="s">
        <v>180</v>
      </c>
      <c r="E575" s="104" t="s">
        <v>655</v>
      </c>
      <c r="F575" s="104" t="s">
        <v>655</v>
      </c>
      <c r="G575" s="109" t="s">
        <v>656</v>
      </c>
      <c r="H575" s="104" t="s">
        <v>2367</v>
      </c>
      <c r="I575" s="105" t="s">
        <v>1913</v>
      </c>
      <c r="J575" s="104" t="s">
        <v>2372</v>
      </c>
      <c r="K575" s="104">
        <v>8</v>
      </c>
      <c r="L575"/>
      <c r="M575" s="104">
        <v>8</v>
      </c>
      <c r="N575"/>
      <c r="P575" s="104">
        <v>0</v>
      </c>
      <c r="Q575"/>
      <c r="R575" s="104">
        <v>8</v>
      </c>
      <c r="S575" s="104">
        <v>0</v>
      </c>
      <c r="T575" s="104">
        <v>0</v>
      </c>
      <c r="U575" s="104">
        <v>2</v>
      </c>
      <c r="V575" s="104">
        <v>2</v>
      </c>
      <c r="W575" s="104">
        <v>0</v>
      </c>
      <c r="X575" s="104">
        <v>2</v>
      </c>
      <c r="Y575" s="104">
        <v>0</v>
      </c>
      <c r="Z575" s="104">
        <v>0</v>
      </c>
      <c r="AA575" s="104">
        <v>0</v>
      </c>
      <c r="AB575" s="104">
        <v>0</v>
      </c>
      <c r="AC575" s="104">
        <v>0</v>
      </c>
      <c r="AD575" s="104">
        <v>0</v>
      </c>
      <c r="AE575" s="104">
        <v>0</v>
      </c>
      <c r="AF575" s="104">
        <v>4</v>
      </c>
      <c r="AG575" s="104">
        <v>1</v>
      </c>
      <c r="AH575" s="104">
        <v>0</v>
      </c>
      <c r="AI575" s="104">
        <v>0</v>
      </c>
      <c r="AJ575" s="104">
        <v>1</v>
      </c>
      <c r="AK575" s="104">
        <v>2</v>
      </c>
      <c r="AL575" s="104">
        <v>0</v>
      </c>
      <c r="AM575" s="104">
        <v>0</v>
      </c>
    </row>
    <row r="576" spans="1:39" ht="18">
      <c r="A576" s="104" t="s">
        <v>2365</v>
      </c>
      <c r="B576" s="104" t="s">
        <v>2366</v>
      </c>
      <c r="C576" s="104" t="s">
        <v>180</v>
      </c>
      <c r="D576" s="104" t="s">
        <v>180</v>
      </c>
      <c r="E576" s="104" t="s">
        <v>655</v>
      </c>
      <c r="F576" s="104" t="s">
        <v>1326</v>
      </c>
      <c r="G576" s="109" t="s">
        <v>1327</v>
      </c>
      <c r="H576" s="104" t="s">
        <v>2367</v>
      </c>
      <c r="I576" s="105" t="s">
        <v>1326</v>
      </c>
      <c r="J576" s="104" t="s">
        <v>2368</v>
      </c>
      <c r="K576" s="104">
        <v>6</v>
      </c>
      <c r="L576"/>
      <c r="M576" s="104">
        <v>6</v>
      </c>
      <c r="N576"/>
      <c r="P576" s="104">
        <v>0</v>
      </c>
      <c r="Q576"/>
      <c r="R576" s="104">
        <v>6</v>
      </c>
      <c r="S576" s="104">
        <v>0</v>
      </c>
      <c r="T576" s="104">
        <v>0</v>
      </c>
      <c r="U576" s="104">
        <v>3</v>
      </c>
      <c r="V576" s="104">
        <v>3</v>
      </c>
      <c r="W576" s="104">
        <v>0</v>
      </c>
      <c r="X576" s="104">
        <v>3</v>
      </c>
      <c r="Y576" s="104">
        <v>0</v>
      </c>
      <c r="Z576" s="104">
        <v>0</v>
      </c>
      <c r="AA576" s="104">
        <v>0</v>
      </c>
      <c r="AB576" s="104">
        <v>0</v>
      </c>
      <c r="AC576" s="104">
        <v>0</v>
      </c>
      <c r="AD576" s="104">
        <v>0</v>
      </c>
      <c r="AE576" s="104">
        <v>0</v>
      </c>
      <c r="AF576" s="104">
        <v>1</v>
      </c>
      <c r="AG576" s="104">
        <v>0</v>
      </c>
      <c r="AH576" s="104">
        <v>2</v>
      </c>
      <c r="AI576" s="104">
        <v>2</v>
      </c>
      <c r="AJ576" s="104">
        <v>0</v>
      </c>
      <c r="AK576" s="104">
        <v>1</v>
      </c>
      <c r="AL576" s="104">
        <v>0</v>
      </c>
      <c r="AM576" s="104">
        <v>0</v>
      </c>
    </row>
    <row r="577" spans="1:39" ht="18">
      <c r="A577" s="104" t="s">
        <v>2365</v>
      </c>
      <c r="B577" s="104" t="s">
        <v>2366</v>
      </c>
      <c r="C577" s="104" t="s">
        <v>180</v>
      </c>
      <c r="D577" s="104" t="s">
        <v>180</v>
      </c>
      <c r="E577" s="104" t="s">
        <v>655</v>
      </c>
      <c r="F577" s="104" t="s">
        <v>1322</v>
      </c>
      <c r="G577" s="109" t="s">
        <v>1323</v>
      </c>
      <c r="H577" s="104" t="s">
        <v>2367</v>
      </c>
      <c r="I577" s="105" t="s">
        <v>1322</v>
      </c>
      <c r="J577" s="104" t="s">
        <v>2368</v>
      </c>
      <c r="K577" s="104">
        <v>3</v>
      </c>
      <c r="L577"/>
      <c r="M577" s="104">
        <v>3</v>
      </c>
      <c r="N577"/>
      <c r="P577" s="104">
        <v>0</v>
      </c>
      <c r="Q577"/>
      <c r="R577" s="104">
        <v>3</v>
      </c>
      <c r="S577" s="104">
        <v>0</v>
      </c>
      <c r="T577" s="104">
        <v>0</v>
      </c>
      <c r="U577" s="104">
        <v>3</v>
      </c>
      <c r="V577" s="104">
        <v>3</v>
      </c>
      <c r="W577" s="104">
        <v>0</v>
      </c>
      <c r="X577" s="104">
        <v>3</v>
      </c>
      <c r="Y577" s="104">
        <v>0</v>
      </c>
      <c r="Z577" s="104">
        <v>0</v>
      </c>
      <c r="AA577" s="104">
        <v>0</v>
      </c>
      <c r="AB577" s="104">
        <v>0</v>
      </c>
      <c r="AC577" s="104">
        <v>0</v>
      </c>
      <c r="AD577" s="104">
        <v>0</v>
      </c>
      <c r="AE577" s="104">
        <v>0</v>
      </c>
      <c r="AF577" s="104">
        <v>1</v>
      </c>
      <c r="AG577" s="104">
        <v>1</v>
      </c>
      <c r="AH577" s="104">
        <v>1</v>
      </c>
      <c r="AI577" s="104">
        <v>0</v>
      </c>
      <c r="AJ577" s="104">
        <v>0</v>
      </c>
      <c r="AK577" s="104">
        <v>0</v>
      </c>
      <c r="AL577" s="104">
        <v>0</v>
      </c>
      <c r="AM577" s="104">
        <v>0</v>
      </c>
    </row>
    <row r="578" spans="1:39" ht="18">
      <c r="A578" s="104" t="s">
        <v>2365</v>
      </c>
      <c r="B578" s="104" t="s">
        <v>2366</v>
      </c>
      <c r="C578" s="104" t="s">
        <v>180</v>
      </c>
      <c r="D578" s="104" t="s">
        <v>180</v>
      </c>
      <c r="E578" s="104" t="s">
        <v>655</v>
      </c>
      <c r="F578" s="104" t="s">
        <v>2449</v>
      </c>
      <c r="G578" s="109" t="s">
        <v>2450</v>
      </c>
      <c r="H578" s="104" t="s">
        <v>2367</v>
      </c>
      <c r="I578" s="105" t="s">
        <v>1952</v>
      </c>
      <c r="J578" s="104" t="s">
        <v>2368</v>
      </c>
      <c r="K578" s="104">
        <v>5</v>
      </c>
      <c r="L578"/>
      <c r="M578" s="104">
        <v>5</v>
      </c>
      <c r="N578"/>
      <c r="P578" s="104">
        <v>0</v>
      </c>
      <c r="Q578"/>
      <c r="R578" s="104">
        <v>5</v>
      </c>
      <c r="S578" s="104">
        <v>0</v>
      </c>
      <c r="T578" s="104">
        <v>0</v>
      </c>
      <c r="U578" s="104">
        <v>1</v>
      </c>
      <c r="V578" s="104">
        <v>3</v>
      </c>
      <c r="W578" s="104">
        <v>0</v>
      </c>
      <c r="X578" s="104">
        <v>3</v>
      </c>
      <c r="Y578" s="104">
        <v>0</v>
      </c>
      <c r="Z578" s="104">
        <v>0</v>
      </c>
      <c r="AA578" s="104">
        <v>1</v>
      </c>
      <c r="AB578" s="104">
        <v>0</v>
      </c>
      <c r="AC578" s="104">
        <v>1</v>
      </c>
      <c r="AD578" s="104">
        <v>3</v>
      </c>
      <c r="AE578" s="104">
        <v>0</v>
      </c>
      <c r="AF578" s="104">
        <v>0</v>
      </c>
      <c r="AG578" s="104">
        <v>0</v>
      </c>
      <c r="AH578" s="104">
        <v>0</v>
      </c>
      <c r="AI578" s="104">
        <v>0</v>
      </c>
      <c r="AJ578" s="104">
        <v>0</v>
      </c>
      <c r="AK578" s="104">
        <v>0</v>
      </c>
      <c r="AL578" s="104">
        <v>0</v>
      </c>
      <c r="AM578" s="104">
        <v>0</v>
      </c>
    </row>
    <row r="579" spans="1:39" ht="18">
      <c r="A579" s="104" t="s">
        <v>2365</v>
      </c>
      <c r="B579" s="104" t="s">
        <v>2366</v>
      </c>
      <c r="C579" s="104" t="s">
        <v>180</v>
      </c>
      <c r="D579" s="104" t="s">
        <v>180</v>
      </c>
      <c r="E579" s="104" t="s">
        <v>663</v>
      </c>
      <c r="F579" s="104" t="s">
        <v>663</v>
      </c>
      <c r="G579" s="109" t="s">
        <v>1346</v>
      </c>
      <c r="H579" s="104" t="s">
        <v>2367</v>
      </c>
      <c r="I579" s="105" t="s">
        <v>1347</v>
      </c>
      <c r="J579" s="104" t="s">
        <v>2368</v>
      </c>
      <c r="K579" s="104">
        <v>10</v>
      </c>
      <c r="L579"/>
      <c r="M579" s="104">
        <v>10</v>
      </c>
      <c r="N579"/>
      <c r="P579" s="104">
        <v>0</v>
      </c>
      <c r="Q579"/>
      <c r="R579" s="104">
        <v>10</v>
      </c>
      <c r="S579" s="104">
        <v>0</v>
      </c>
      <c r="T579" s="104">
        <v>0</v>
      </c>
      <c r="U579" s="104">
        <v>1</v>
      </c>
      <c r="V579" s="104">
        <v>2</v>
      </c>
      <c r="W579" s="104">
        <v>0</v>
      </c>
      <c r="X579" s="104">
        <v>2</v>
      </c>
      <c r="Y579" s="104">
        <v>0</v>
      </c>
      <c r="Z579" s="104">
        <v>0</v>
      </c>
      <c r="AA579" s="104">
        <v>0</v>
      </c>
      <c r="AB579" s="104">
        <v>2</v>
      </c>
      <c r="AC579" s="104">
        <v>3</v>
      </c>
      <c r="AD579" s="104">
        <v>3</v>
      </c>
      <c r="AE579" s="104">
        <v>2</v>
      </c>
      <c r="AF579" s="104">
        <v>0</v>
      </c>
      <c r="AG579" s="104">
        <v>0</v>
      </c>
      <c r="AH579" s="104">
        <v>0</v>
      </c>
      <c r="AI579" s="104">
        <v>0</v>
      </c>
      <c r="AJ579" s="104">
        <v>0</v>
      </c>
      <c r="AK579" s="104">
        <v>0</v>
      </c>
      <c r="AL579" s="104">
        <v>0</v>
      </c>
      <c r="AM579" s="104">
        <v>0</v>
      </c>
    </row>
    <row r="580" spans="1:39" ht="18">
      <c r="A580" s="104" t="s">
        <v>2365</v>
      </c>
      <c r="B580" s="104" t="s">
        <v>2366</v>
      </c>
      <c r="C580" s="104" t="s">
        <v>180</v>
      </c>
      <c r="D580" s="104" t="s">
        <v>180</v>
      </c>
      <c r="E580" s="104" t="s">
        <v>663</v>
      </c>
      <c r="F580" s="104" t="s">
        <v>1971</v>
      </c>
      <c r="G580" s="109" t="s">
        <v>1972</v>
      </c>
      <c r="H580" s="104" t="s">
        <v>2367</v>
      </c>
      <c r="I580" s="105" t="s">
        <v>1973</v>
      </c>
      <c r="J580" s="104" t="s">
        <v>2368</v>
      </c>
      <c r="K580" s="104">
        <v>8</v>
      </c>
      <c r="L580"/>
      <c r="M580" s="104">
        <v>8</v>
      </c>
      <c r="N580"/>
      <c r="P580" s="104">
        <v>0</v>
      </c>
      <c r="Q580"/>
      <c r="R580" s="104">
        <v>8</v>
      </c>
      <c r="S580" s="104">
        <v>0</v>
      </c>
      <c r="T580" s="104">
        <v>0</v>
      </c>
      <c r="U580" s="104">
        <v>1</v>
      </c>
      <c r="V580" s="104">
        <v>3</v>
      </c>
      <c r="W580" s="104">
        <v>0</v>
      </c>
      <c r="X580" s="104">
        <v>3</v>
      </c>
      <c r="Y580" s="104">
        <v>0</v>
      </c>
      <c r="Z580" s="104">
        <v>1</v>
      </c>
      <c r="AA580" s="104">
        <v>0</v>
      </c>
      <c r="AB580" s="104">
        <v>1</v>
      </c>
      <c r="AC580" s="104">
        <v>0</v>
      </c>
      <c r="AD580" s="104">
        <v>4</v>
      </c>
      <c r="AE580" s="104">
        <v>2</v>
      </c>
      <c r="AF580" s="104">
        <v>0</v>
      </c>
      <c r="AG580" s="104">
        <v>0</v>
      </c>
      <c r="AH580" s="104">
        <v>0</v>
      </c>
      <c r="AI580" s="104">
        <v>0</v>
      </c>
      <c r="AJ580" s="104">
        <v>0</v>
      </c>
      <c r="AK580" s="104">
        <v>0</v>
      </c>
      <c r="AL580" s="104">
        <v>0</v>
      </c>
      <c r="AM580" s="104">
        <v>0</v>
      </c>
    </row>
    <row r="581" spans="1:39" ht="18">
      <c r="A581" s="104" t="s">
        <v>2365</v>
      </c>
      <c r="B581" s="104" t="s">
        <v>2366</v>
      </c>
      <c r="C581" s="104" t="s">
        <v>180</v>
      </c>
      <c r="D581" s="104" t="s">
        <v>180</v>
      </c>
      <c r="E581" s="104" t="s">
        <v>663</v>
      </c>
      <c r="F581" s="104" t="s">
        <v>671</v>
      </c>
      <c r="G581" s="109" t="s">
        <v>1343</v>
      </c>
      <c r="H581" s="104" t="s">
        <v>2367</v>
      </c>
      <c r="I581" s="105" t="s">
        <v>1344</v>
      </c>
      <c r="J581" s="104" t="s">
        <v>2368</v>
      </c>
      <c r="K581" s="104">
        <v>9</v>
      </c>
      <c r="L581"/>
      <c r="M581" s="104">
        <v>9</v>
      </c>
      <c r="N581"/>
      <c r="P581" s="104">
        <v>0</v>
      </c>
      <c r="Q581"/>
      <c r="R581" s="104">
        <v>9</v>
      </c>
      <c r="S581" s="104">
        <v>0</v>
      </c>
      <c r="T581" s="104">
        <v>0</v>
      </c>
      <c r="U581" s="104">
        <v>1</v>
      </c>
      <c r="V581" s="104">
        <v>2</v>
      </c>
      <c r="W581" s="104">
        <v>0</v>
      </c>
      <c r="X581" s="104">
        <v>2</v>
      </c>
      <c r="Y581" s="104">
        <v>0</v>
      </c>
      <c r="Z581" s="104">
        <v>0</v>
      </c>
      <c r="AA581" s="104">
        <v>0</v>
      </c>
      <c r="AB581" s="104">
        <v>3</v>
      </c>
      <c r="AC581" s="104">
        <v>0</v>
      </c>
      <c r="AD581" s="104">
        <v>4</v>
      </c>
      <c r="AE581" s="104">
        <v>2</v>
      </c>
      <c r="AF581" s="104">
        <v>0</v>
      </c>
      <c r="AG581" s="104">
        <v>0</v>
      </c>
      <c r="AH581" s="104">
        <v>0</v>
      </c>
      <c r="AI581" s="104">
        <v>0</v>
      </c>
      <c r="AJ581" s="104">
        <v>0</v>
      </c>
      <c r="AK581" s="104">
        <v>0</v>
      </c>
      <c r="AL581" s="104">
        <v>0</v>
      </c>
      <c r="AM581" s="104">
        <v>0</v>
      </c>
    </row>
    <row r="582" spans="1:39">
      <c r="A582" s="104" t="s">
        <v>2365</v>
      </c>
      <c r="B582" s="104" t="s">
        <v>2366</v>
      </c>
      <c r="C582" s="104" t="s">
        <v>180</v>
      </c>
      <c r="D582" s="104" t="s">
        <v>180</v>
      </c>
      <c r="E582" s="104" t="s">
        <v>663</v>
      </c>
      <c r="F582" s="104" t="s">
        <v>663</v>
      </c>
      <c r="G582" s="109" t="s">
        <v>664</v>
      </c>
      <c r="H582" s="104" t="s">
        <v>2367</v>
      </c>
      <c r="I582" s="105" t="s">
        <v>1915</v>
      </c>
      <c r="J582" s="104" t="s">
        <v>2372</v>
      </c>
      <c r="K582" s="104">
        <v>58</v>
      </c>
      <c r="L582"/>
      <c r="M582" s="104">
        <v>56</v>
      </c>
      <c r="N582"/>
      <c r="P582" s="104">
        <v>2</v>
      </c>
      <c r="Q582"/>
      <c r="R582" s="104">
        <v>58</v>
      </c>
      <c r="S582" s="104">
        <v>0</v>
      </c>
      <c r="T582" s="104">
        <v>0</v>
      </c>
      <c r="U582" s="104">
        <v>3</v>
      </c>
      <c r="V582" s="104">
        <v>3</v>
      </c>
      <c r="W582" s="104">
        <v>0</v>
      </c>
      <c r="X582" s="104">
        <v>3</v>
      </c>
      <c r="Y582" s="104">
        <v>0</v>
      </c>
      <c r="Z582" s="104">
        <v>0</v>
      </c>
      <c r="AA582" s="104">
        <v>0</v>
      </c>
      <c r="AB582" s="104">
        <v>0</v>
      </c>
      <c r="AC582" s="104">
        <v>0</v>
      </c>
      <c r="AD582" s="104">
        <v>0</v>
      </c>
      <c r="AE582" s="104">
        <v>0</v>
      </c>
      <c r="AF582" s="104">
        <v>10</v>
      </c>
      <c r="AG582" s="104">
        <v>5</v>
      </c>
      <c r="AH582" s="104">
        <v>6</v>
      </c>
      <c r="AI582" s="104">
        <v>7</v>
      </c>
      <c r="AJ582" s="104">
        <v>14</v>
      </c>
      <c r="AK582" s="104">
        <v>16</v>
      </c>
      <c r="AL582" s="104">
        <v>0</v>
      </c>
      <c r="AM582" s="104">
        <v>0</v>
      </c>
    </row>
    <row r="583" spans="1:39" ht="18">
      <c r="A583" s="104" t="s">
        <v>2365</v>
      </c>
      <c r="B583" s="104" t="s">
        <v>2366</v>
      </c>
      <c r="C583" s="104" t="s">
        <v>180</v>
      </c>
      <c r="D583" s="104" t="s">
        <v>180</v>
      </c>
      <c r="E583" s="104" t="s">
        <v>663</v>
      </c>
      <c r="F583" s="104" t="s">
        <v>1339</v>
      </c>
      <c r="G583" s="109" t="s">
        <v>1340</v>
      </c>
      <c r="H583" s="104" t="s">
        <v>2367</v>
      </c>
      <c r="I583" s="105" t="s">
        <v>1339</v>
      </c>
      <c r="J583" s="104" t="s">
        <v>2368</v>
      </c>
      <c r="K583" s="104">
        <v>5</v>
      </c>
      <c r="L583"/>
      <c r="M583" s="104">
        <v>4</v>
      </c>
      <c r="N583"/>
      <c r="P583" s="104">
        <v>1</v>
      </c>
      <c r="Q583"/>
      <c r="R583" s="104">
        <v>5</v>
      </c>
      <c r="S583" s="104">
        <v>0</v>
      </c>
      <c r="T583" s="104">
        <v>0</v>
      </c>
      <c r="U583" s="104">
        <v>3</v>
      </c>
      <c r="V583" s="104">
        <v>3</v>
      </c>
      <c r="W583" s="104">
        <v>0</v>
      </c>
      <c r="X583" s="104">
        <v>3</v>
      </c>
      <c r="Y583" s="104">
        <v>0</v>
      </c>
      <c r="Z583" s="104">
        <v>0</v>
      </c>
      <c r="AA583" s="104">
        <v>0</v>
      </c>
      <c r="AB583" s="104">
        <v>0</v>
      </c>
      <c r="AC583" s="104">
        <v>0</v>
      </c>
      <c r="AD583" s="104">
        <v>0</v>
      </c>
      <c r="AE583" s="104">
        <v>0</v>
      </c>
      <c r="AF583" s="104">
        <v>0</v>
      </c>
      <c r="AG583" s="104">
        <v>1</v>
      </c>
      <c r="AH583" s="104">
        <v>0</v>
      </c>
      <c r="AI583" s="104">
        <v>2</v>
      </c>
      <c r="AJ583" s="104">
        <v>1</v>
      </c>
      <c r="AK583" s="104">
        <v>1</v>
      </c>
      <c r="AL583" s="104">
        <v>0</v>
      </c>
      <c r="AM583" s="104">
        <v>0</v>
      </c>
    </row>
    <row r="584" spans="1:39" ht="18">
      <c r="A584" s="104" t="s">
        <v>2365</v>
      </c>
      <c r="B584" s="104" t="s">
        <v>2366</v>
      </c>
      <c r="C584" s="104" t="s">
        <v>180</v>
      </c>
      <c r="D584" s="104" t="s">
        <v>180</v>
      </c>
      <c r="E584" s="104" t="s">
        <v>663</v>
      </c>
      <c r="F584" s="104" t="s">
        <v>1337</v>
      </c>
      <c r="G584" s="109" t="s">
        <v>1338</v>
      </c>
      <c r="H584" s="104" t="s">
        <v>2367</v>
      </c>
      <c r="I584" s="105" t="s">
        <v>1337</v>
      </c>
      <c r="J584" s="104" t="s">
        <v>2368</v>
      </c>
      <c r="K584" s="104">
        <v>7</v>
      </c>
      <c r="L584"/>
      <c r="M584" s="104">
        <v>7</v>
      </c>
      <c r="N584"/>
      <c r="P584" s="104">
        <v>0</v>
      </c>
      <c r="Q584"/>
      <c r="R584" s="104">
        <v>7</v>
      </c>
      <c r="S584" s="104">
        <v>0</v>
      </c>
      <c r="T584" s="104">
        <v>0</v>
      </c>
      <c r="U584" s="104">
        <v>3</v>
      </c>
      <c r="V584" s="104">
        <v>3</v>
      </c>
      <c r="W584" s="104">
        <v>0</v>
      </c>
      <c r="X584" s="104">
        <v>3</v>
      </c>
      <c r="Y584" s="104">
        <v>0</v>
      </c>
      <c r="Z584" s="104">
        <v>0</v>
      </c>
      <c r="AA584" s="104">
        <v>0</v>
      </c>
      <c r="AB584" s="104">
        <v>0</v>
      </c>
      <c r="AC584" s="104">
        <v>0</v>
      </c>
      <c r="AD584" s="104">
        <v>0</v>
      </c>
      <c r="AE584" s="104">
        <v>0</v>
      </c>
      <c r="AF584" s="104">
        <v>1</v>
      </c>
      <c r="AG584" s="104">
        <v>0</v>
      </c>
      <c r="AH584" s="104">
        <v>2</v>
      </c>
      <c r="AI584" s="104">
        <v>2</v>
      </c>
      <c r="AJ584" s="104">
        <v>2</v>
      </c>
      <c r="AK584" s="104">
        <v>0</v>
      </c>
      <c r="AL584" s="104">
        <v>0</v>
      </c>
      <c r="AM584" s="104">
        <v>0</v>
      </c>
    </row>
    <row r="585" spans="1:39" ht="18">
      <c r="A585" s="104" t="s">
        <v>2365</v>
      </c>
      <c r="B585" s="104" t="s">
        <v>2366</v>
      </c>
      <c r="C585" s="104" t="s">
        <v>180</v>
      </c>
      <c r="D585" s="104" t="s">
        <v>180</v>
      </c>
      <c r="E585" s="104" t="s">
        <v>663</v>
      </c>
      <c r="F585" s="104" t="s">
        <v>1335</v>
      </c>
      <c r="G585" s="109" t="s">
        <v>1336</v>
      </c>
      <c r="H585" s="104" t="s">
        <v>2367</v>
      </c>
      <c r="I585" s="105" t="s">
        <v>1335</v>
      </c>
      <c r="J585" s="104" t="s">
        <v>2368</v>
      </c>
      <c r="K585" s="104">
        <v>6</v>
      </c>
      <c r="L585"/>
      <c r="M585" s="104">
        <v>6</v>
      </c>
      <c r="N585"/>
      <c r="P585" s="104">
        <v>0</v>
      </c>
      <c r="Q585"/>
      <c r="R585" s="104">
        <v>6</v>
      </c>
      <c r="S585" s="104">
        <v>0</v>
      </c>
      <c r="T585" s="104">
        <v>0</v>
      </c>
      <c r="U585" s="104">
        <v>3</v>
      </c>
      <c r="V585" s="104">
        <v>3</v>
      </c>
      <c r="W585" s="104">
        <v>0</v>
      </c>
      <c r="X585" s="104">
        <v>3</v>
      </c>
      <c r="Y585" s="104">
        <v>0</v>
      </c>
      <c r="Z585" s="104">
        <v>0</v>
      </c>
      <c r="AA585" s="104">
        <v>0</v>
      </c>
      <c r="AB585" s="104">
        <v>0</v>
      </c>
      <c r="AC585" s="104">
        <v>0</v>
      </c>
      <c r="AD585" s="104">
        <v>0</v>
      </c>
      <c r="AE585" s="104">
        <v>0</v>
      </c>
      <c r="AF585" s="104">
        <v>1</v>
      </c>
      <c r="AG585" s="104">
        <v>1</v>
      </c>
      <c r="AH585" s="104">
        <v>0</v>
      </c>
      <c r="AI585" s="104">
        <v>3</v>
      </c>
      <c r="AJ585" s="104">
        <v>1</v>
      </c>
      <c r="AK585" s="104">
        <v>0</v>
      </c>
      <c r="AL585" s="104">
        <v>0</v>
      </c>
      <c r="AM585" s="104">
        <v>0</v>
      </c>
    </row>
    <row r="586" spans="1:39" ht="18">
      <c r="A586" s="104" t="s">
        <v>2365</v>
      </c>
      <c r="B586" s="104" t="s">
        <v>2366</v>
      </c>
      <c r="C586" s="104" t="s">
        <v>180</v>
      </c>
      <c r="D586" s="104" t="s">
        <v>180</v>
      </c>
      <c r="E586" s="104" t="s">
        <v>663</v>
      </c>
      <c r="F586" s="104" t="s">
        <v>1341</v>
      </c>
      <c r="G586" s="109" t="s">
        <v>1342</v>
      </c>
      <c r="H586" s="104" t="s">
        <v>2367</v>
      </c>
      <c r="I586" s="105" t="s">
        <v>773</v>
      </c>
      <c r="J586" s="104" t="s">
        <v>2368</v>
      </c>
      <c r="K586" s="104">
        <v>11</v>
      </c>
      <c r="L586"/>
      <c r="M586" s="104">
        <v>11</v>
      </c>
      <c r="N586"/>
      <c r="P586" s="104">
        <v>0</v>
      </c>
      <c r="Q586"/>
      <c r="R586" s="104">
        <v>9</v>
      </c>
      <c r="S586" s="104">
        <v>0</v>
      </c>
      <c r="T586" s="104">
        <v>2</v>
      </c>
      <c r="U586" s="104">
        <v>3</v>
      </c>
      <c r="V586" s="104">
        <v>3</v>
      </c>
      <c r="W586" s="104">
        <v>0</v>
      </c>
      <c r="X586" s="104">
        <v>3</v>
      </c>
      <c r="Y586" s="104">
        <v>0</v>
      </c>
      <c r="Z586" s="104">
        <v>0</v>
      </c>
      <c r="AA586" s="104">
        <v>0</v>
      </c>
      <c r="AB586" s="104">
        <v>0</v>
      </c>
      <c r="AC586" s="104">
        <v>0</v>
      </c>
      <c r="AD586" s="104">
        <v>0</v>
      </c>
      <c r="AE586" s="104">
        <v>0</v>
      </c>
      <c r="AF586" s="104">
        <v>2</v>
      </c>
      <c r="AG586" s="104">
        <v>1</v>
      </c>
      <c r="AH586" s="104">
        <v>2</v>
      </c>
      <c r="AI586" s="104">
        <v>2</v>
      </c>
      <c r="AJ586" s="104">
        <v>1</v>
      </c>
      <c r="AK586" s="104">
        <v>3</v>
      </c>
      <c r="AL586" s="104">
        <v>0</v>
      </c>
      <c r="AM586" s="104">
        <v>0</v>
      </c>
    </row>
    <row r="587" spans="1:39" ht="18">
      <c r="A587" s="104" t="s">
        <v>2365</v>
      </c>
      <c r="B587" s="104" t="s">
        <v>2366</v>
      </c>
      <c r="C587" s="104" t="s">
        <v>180</v>
      </c>
      <c r="D587" s="104" t="s">
        <v>180</v>
      </c>
      <c r="E587" s="104" t="s">
        <v>663</v>
      </c>
      <c r="F587" s="104" t="s">
        <v>1331</v>
      </c>
      <c r="G587" s="109" t="s">
        <v>1345</v>
      </c>
      <c r="H587" s="104" t="s">
        <v>2367</v>
      </c>
      <c r="I587" s="105" t="s">
        <v>1331</v>
      </c>
      <c r="J587" s="104" t="s">
        <v>2368</v>
      </c>
      <c r="K587" s="104">
        <v>12</v>
      </c>
      <c r="L587"/>
      <c r="M587" s="104">
        <v>12</v>
      </c>
      <c r="N587"/>
      <c r="P587" s="104">
        <v>0</v>
      </c>
      <c r="Q587"/>
      <c r="R587" s="104">
        <v>12</v>
      </c>
      <c r="S587" s="104">
        <v>0</v>
      </c>
      <c r="T587" s="104">
        <v>0</v>
      </c>
      <c r="U587" s="104">
        <v>3</v>
      </c>
      <c r="V587" s="104">
        <v>3</v>
      </c>
      <c r="W587" s="104">
        <v>0</v>
      </c>
      <c r="X587" s="104">
        <v>3</v>
      </c>
      <c r="Y587" s="104">
        <v>0</v>
      </c>
      <c r="Z587" s="104">
        <v>0</v>
      </c>
      <c r="AA587" s="104">
        <v>0</v>
      </c>
      <c r="AB587" s="104">
        <v>0</v>
      </c>
      <c r="AC587" s="104">
        <v>0</v>
      </c>
      <c r="AD587" s="104">
        <v>0</v>
      </c>
      <c r="AE587" s="104">
        <v>0</v>
      </c>
      <c r="AF587" s="104">
        <v>2</v>
      </c>
      <c r="AG587" s="104">
        <v>2</v>
      </c>
      <c r="AH587" s="104">
        <v>2</v>
      </c>
      <c r="AI587" s="104">
        <v>2</v>
      </c>
      <c r="AJ587" s="104">
        <v>2</v>
      </c>
      <c r="AK587" s="104">
        <v>2</v>
      </c>
      <c r="AL587" s="104">
        <v>0</v>
      </c>
      <c r="AM587" s="104">
        <v>0</v>
      </c>
    </row>
    <row r="588" spans="1:39" ht="18">
      <c r="A588" s="104" t="s">
        <v>2365</v>
      </c>
      <c r="B588" s="104" t="s">
        <v>2366</v>
      </c>
      <c r="C588" s="104" t="s">
        <v>180</v>
      </c>
      <c r="D588" s="104" t="s">
        <v>180</v>
      </c>
      <c r="E588" s="104" t="s">
        <v>663</v>
      </c>
      <c r="F588" s="104" t="s">
        <v>1971</v>
      </c>
      <c r="G588" s="109" t="s">
        <v>1334</v>
      </c>
      <c r="H588" s="104" t="s">
        <v>2367</v>
      </c>
      <c r="I588" s="105" t="s">
        <v>1333</v>
      </c>
      <c r="J588" s="104" t="s">
        <v>2368</v>
      </c>
      <c r="K588" s="104">
        <v>8</v>
      </c>
      <c r="L588"/>
      <c r="M588" s="104">
        <v>8</v>
      </c>
      <c r="N588"/>
      <c r="P588" s="104">
        <v>0</v>
      </c>
      <c r="Q588"/>
      <c r="R588" s="104">
        <v>8</v>
      </c>
      <c r="S588" s="104">
        <v>0</v>
      </c>
      <c r="T588" s="104">
        <v>0</v>
      </c>
      <c r="U588" s="104">
        <v>3</v>
      </c>
      <c r="V588" s="104">
        <v>3</v>
      </c>
      <c r="W588" s="104">
        <v>0</v>
      </c>
      <c r="X588" s="104">
        <v>3</v>
      </c>
      <c r="Y588" s="104">
        <v>0</v>
      </c>
      <c r="Z588" s="104">
        <v>0</v>
      </c>
      <c r="AA588" s="104">
        <v>0</v>
      </c>
      <c r="AB588" s="104">
        <v>0</v>
      </c>
      <c r="AC588" s="104">
        <v>0</v>
      </c>
      <c r="AD588" s="104">
        <v>0</v>
      </c>
      <c r="AE588" s="104">
        <v>0</v>
      </c>
      <c r="AF588" s="104">
        <v>2</v>
      </c>
      <c r="AG588" s="104">
        <v>2</v>
      </c>
      <c r="AH588" s="104">
        <v>0</v>
      </c>
      <c r="AI588" s="104">
        <v>2</v>
      </c>
      <c r="AJ588" s="104">
        <v>2</v>
      </c>
      <c r="AK588" s="104">
        <v>0</v>
      </c>
      <c r="AL588" s="104">
        <v>0</v>
      </c>
      <c r="AM588" s="104">
        <v>0</v>
      </c>
    </row>
    <row r="589" spans="1:39">
      <c r="A589" s="104" t="s">
        <v>2365</v>
      </c>
      <c r="B589" s="104" t="s">
        <v>2366</v>
      </c>
      <c r="C589" s="104" t="s">
        <v>180</v>
      </c>
      <c r="D589" s="104" t="s">
        <v>180</v>
      </c>
      <c r="E589" s="104" t="s">
        <v>663</v>
      </c>
      <c r="F589" s="104" t="s">
        <v>668</v>
      </c>
      <c r="G589" s="109" t="s">
        <v>669</v>
      </c>
      <c r="H589" s="104" t="s">
        <v>2367</v>
      </c>
      <c r="I589" s="105" t="s">
        <v>670</v>
      </c>
      <c r="J589" s="104" t="s">
        <v>2372</v>
      </c>
      <c r="K589" s="104">
        <v>10</v>
      </c>
      <c r="L589"/>
      <c r="M589" s="104">
        <v>8</v>
      </c>
      <c r="N589"/>
      <c r="P589" s="104">
        <v>2</v>
      </c>
      <c r="Q589"/>
      <c r="R589" s="104">
        <v>10</v>
      </c>
      <c r="S589" s="104">
        <v>0</v>
      </c>
      <c r="T589" s="104">
        <v>0</v>
      </c>
      <c r="U589" s="104">
        <v>3</v>
      </c>
      <c r="V589" s="104">
        <v>3</v>
      </c>
      <c r="W589" s="104">
        <v>0</v>
      </c>
      <c r="X589" s="104">
        <v>3</v>
      </c>
      <c r="Y589" s="104">
        <v>0</v>
      </c>
      <c r="Z589" s="104">
        <v>0</v>
      </c>
      <c r="AA589" s="104">
        <v>0</v>
      </c>
      <c r="AB589" s="104">
        <v>0</v>
      </c>
      <c r="AC589" s="104">
        <v>0</v>
      </c>
      <c r="AD589" s="104">
        <v>0</v>
      </c>
      <c r="AE589" s="104">
        <v>0</v>
      </c>
      <c r="AF589" s="104">
        <v>1</v>
      </c>
      <c r="AG589" s="104">
        <v>4</v>
      </c>
      <c r="AH589" s="104">
        <v>2</v>
      </c>
      <c r="AI589" s="104">
        <v>1</v>
      </c>
      <c r="AJ589" s="104">
        <v>1</v>
      </c>
      <c r="AK589" s="104">
        <v>1</v>
      </c>
      <c r="AL589" s="104">
        <v>0</v>
      </c>
      <c r="AM589" s="104">
        <v>0</v>
      </c>
    </row>
    <row r="590" spans="1:39" ht="18">
      <c r="A590" s="104" t="s">
        <v>2365</v>
      </c>
      <c r="B590" s="104" t="s">
        <v>2366</v>
      </c>
      <c r="C590" s="104" t="s">
        <v>180</v>
      </c>
      <c r="D590" s="104" t="s">
        <v>180</v>
      </c>
      <c r="E590" s="104" t="s">
        <v>663</v>
      </c>
      <c r="F590" s="104" t="s">
        <v>1914</v>
      </c>
      <c r="G590" s="109" t="s">
        <v>674</v>
      </c>
      <c r="H590" s="104" t="s">
        <v>2367</v>
      </c>
      <c r="I590" s="105" t="s">
        <v>675</v>
      </c>
      <c r="J590" s="104" t="s">
        <v>2372</v>
      </c>
      <c r="K590" s="104">
        <v>2</v>
      </c>
      <c r="L590"/>
      <c r="M590" s="104">
        <v>2</v>
      </c>
      <c r="N590"/>
      <c r="P590" s="104">
        <v>0</v>
      </c>
      <c r="Q590"/>
      <c r="R590" s="104">
        <v>2</v>
      </c>
      <c r="S590" s="104">
        <v>0</v>
      </c>
      <c r="T590" s="104">
        <v>0</v>
      </c>
      <c r="U590" s="104">
        <v>2</v>
      </c>
      <c r="V590" s="104">
        <v>2</v>
      </c>
      <c r="W590" s="104">
        <v>0</v>
      </c>
      <c r="X590" s="104">
        <v>2</v>
      </c>
      <c r="Y590" s="104">
        <v>0</v>
      </c>
      <c r="Z590" s="104">
        <v>0</v>
      </c>
      <c r="AA590" s="104">
        <v>0</v>
      </c>
      <c r="AB590" s="104">
        <v>0</v>
      </c>
      <c r="AC590" s="104">
        <v>0</v>
      </c>
      <c r="AD590" s="104">
        <v>0</v>
      </c>
      <c r="AE590" s="104">
        <v>0</v>
      </c>
      <c r="AF590" s="104">
        <v>1</v>
      </c>
      <c r="AG590" s="104">
        <v>0</v>
      </c>
      <c r="AH590" s="104">
        <v>0</v>
      </c>
      <c r="AI590" s="104">
        <v>0</v>
      </c>
      <c r="AJ590" s="104">
        <v>1</v>
      </c>
      <c r="AK590" s="104">
        <v>0</v>
      </c>
      <c r="AL590" s="104">
        <v>0</v>
      </c>
      <c r="AM590" s="104">
        <v>0</v>
      </c>
    </row>
    <row r="591" spans="1:39" ht="18">
      <c r="A591" s="104" t="s">
        <v>2365</v>
      </c>
      <c r="B591" s="104" t="s">
        <v>2366</v>
      </c>
      <c r="C591" s="104" t="s">
        <v>180</v>
      </c>
      <c r="D591" s="104" t="s">
        <v>180</v>
      </c>
      <c r="E591" s="104" t="s">
        <v>663</v>
      </c>
      <c r="F591" s="104" t="s">
        <v>671</v>
      </c>
      <c r="G591" s="109" t="s">
        <v>672</v>
      </c>
      <c r="H591" s="104" t="s">
        <v>2367</v>
      </c>
      <c r="I591" s="105" t="s">
        <v>673</v>
      </c>
      <c r="J591" s="104" t="s">
        <v>2372</v>
      </c>
      <c r="K591" s="104">
        <v>10</v>
      </c>
      <c r="L591"/>
      <c r="M591" s="104">
        <v>10</v>
      </c>
      <c r="N591"/>
      <c r="P591" s="104">
        <v>0</v>
      </c>
      <c r="Q591"/>
      <c r="R591" s="104">
        <v>10</v>
      </c>
      <c r="S591" s="104">
        <v>0</v>
      </c>
      <c r="T591" s="104">
        <v>0</v>
      </c>
      <c r="U591" s="104">
        <v>3</v>
      </c>
      <c r="V591" s="104">
        <v>3</v>
      </c>
      <c r="W591" s="104">
        <v>0</v>
      </c>
      <c r="X591" s="104">
        <v>3</v>
      </c>
      <c r="Y591" s="104">
        <v>0</v>
      </c>
      <c r="Z591" s="104">
        <v>0</v>
      </c>
      <c r="AA591" s="104">
        <v>0</v>
      </c>
      <c r="AB591" s="104">
        <v>0</v>
      </c>
      <c r="AC591" s="104">
        <v>0</v>
      </c>
      <c r="AD591" s="104">
        <v>0</v>
      </c>
      <c r="AE591" s="104">
        <v>0</v>
      </c>
      <c r="AF591" s="104">
        <v>3</v>
      </c>
      <c r="AG591" s="104">
        <v>0</v>
      </c>
      <c r="AH591" s="104">
        <v>1</v>
      </c>
      <c r="AI591" s="104">
        <v>1</v>
      </c>
      <c r="AJ591" s="104">
        <v>3</v>
      </c>
      <c r="AK591" s="104">
        <v>2</v>
      </c>
      <c r="AL591" s="104">
        <v>0</v>
      </c>
      <c r="AM591" s="104">
        <v>0</v>
      </c>
    </row>
    <row r="592" spans="1:39">
      <c r="A592" s="104" t="s">
        <v>2365</v>
      </c>
      <c r="B592" s="104" t="s">
        <v>2366</v>
      </c>
      <c r="C592" s="104" t="s">
        <v>180</v>
      </c>
      <c r="D592" s="104" t="s">
        <v>180</v>
      </c>
      <c r="E592" s="104" t="s">
        <v>663</v>
      </c>
      <c r="F592" s="104" t="s">
        <v>665</v>
      </c>
      <c r="G592" s="109" t="s">
        <v>666</v>
      </c>
      <c r="H592" s="104" t="s">
        <v>2367</v>
      </c>
      <c r="I592" s="105" t="s">
        <v>667</v>
      </c>
      <c r="J592" s="104" t="s">
        <v>2372</v>
      </c>
      <c r="K592" s="104">
        <v>5</v>
      </c>
      <c r="L592"/>
      <c r="M592" s="104">
        <v>5</v>
      </c>
      <c r="N592"/>
      <c r="P592" s="104">
        <v>0</v>
      </c>
      <c r="Q592"/>
      <c r="R592" s="104">
        <v>5</v>
      </c>
      <c r="S592" s="104">
        <v>0</v>
      </c>
      <c r="T592" s="104">
        <v>0</v>
      </c>
      <c r="U592" s="104">
        <v>3</v>
      </c>
      <c r="V592" s="104">
        <v>3</v>
      </c>
      <c r="W592" s="104">
        <v>0</v>
      </c>
      <c r="X592" s="104">
        <v>2</v>
      </c>
      <c r="Y592" s="104">
        <v>0</v>
      </c>
      <c r="Z592" s="104">
        <v>0</v>
      </c>
      <c r="AA592" s="104">
        <v>0</v>
      </c>
      <c r="AB592" s="104">
        <v>0</v>
      </c>
      <c r="AC592" s="104">
        <v>0</v>
      </c>
      <c r="AD592" s="104">
        <v>0</v>
      </c>
      <c r="AE592" s="104">
        <v>0</v>
      </c>
      <c r="AF592" s="104">
        <v>0</v>
      </c>
      <c r="AG592" s="104">
        <v>0</v>
      </c>
      <c r="AH592" s="104">
        <v>2</v>
      </c>
      <c r="AI592" s="104">
        <v>1</v>
      </c>
      <c r="AJ592" s="104">
        <v>1</v>
      </c>
      <c r="AK592" s="104">
        <v>1</v>
      </c>
      <c r="AL592" s="104">
        <v>0</v>
      </c>
      <c r="AM592" s="104">
        <v>0</v>
      </c>
    </row>
    <row r="593" spans="1:39" ht="18">
      <c r="A593" s="104" t="s">
        <v>2365</v>
      </c>
      <c r="B593" s="104" t="s">
        <v>2366</v>
      </c>
      <c r="C593" s="104" t="s">
        <v>180</v>
      </c>
      <c r="D593" s="104" t="s">
        <v>180</v>
      </c>
      <c r="E593" s="104" t="s">
        <v>663</v>
      </c>
      <c r="F593" s="104" t="s">
        <v>676</v>
      </c>
      <c r="G593" s="109" t="s">
        <v>677</v>
      </c>
      <c r="H593" s="104" t="s">
        <v>2367</v>
      </c>
      <c r="I593" s="105" t="s">
        <v>678</v>
      </c>
      <c r="J593" s="104" t="s">
        <v>2372</v>
      </c>
      <c r="K593" s="104">
        <v>7</v>
      </c>
      <c r="L593"/>
      <c r="M593" s="104">
        <v>7</v>
      </c>
      <c r="N593"/>
      <c r="P593" s="104">
        <v>0</v>
      </c>
      <c r="Q593"/>
      <c r="R593" s="104">
        <v>7</v>
      </c>
      <c r="S593" s="104">
        <v>0</v>
      </c>
      <c r="T593" s="104">
        <v>0</v>
      </c>
      <c r="U593" s="104">
        <v>3</v>
      </c>
      <c r="V593" s="104">
        <v>3</v>
      </c>
      <c r="W593" s="104">
        <v>0</v>
      </c>
      <c r="X593" s="104">
        <v>3</v>
      </c>
      <c r="Y593" s="104">
        <v>0</v>
      </c>
      <c r="Z593" s="104">
        <v>0</v>
      </c>
      <c r="AA593" s="104">
        <v>0</v>
      </c>
      <c r="AB593" s="104">
        <v>0</v>
      </c>
      <c r="AC593" s="104">
        <v>0</v>
      </c>
      <c r="AD593" s="104">
        <v>0</v>
      </c>
      <c r="AE593" s="104">
        <v>0</v>
      </c>
      <c r="AF593" s="104">
        <v>0</v>
      </c>
      <c r="AG593" s="104">
        <v>3</v>
      </c>
      <c r="AH593" s="104">
        <v>1</v>
      </c>
      <c r="AI593" s="104">
        <v>0</v>
      </c>
      <c r="AJ593" s="104">
        <v>2</v>
      </c>
      <c r="AK593" s="104">
        <v>1</v>
      </c>
      <c r="AL593" s="104">
        <v>0</v>
      </c>
      <c r="AM593" s="104">
        <v>0</v>
      </c>
    </row>
    <row r="594" spans="1:39" ht="18">
      <c r="A594" s="104" t="s">
        <v>2365</v>
      </c>
      <c r="B594" s="104" t="s">
        <v>2366</v>
      </c>
      <c r="C594" s="104" t="s">
        <v>180</v>
      </c>
      <c r="D594" s="104" t="s">
        <v>180</v>
      </c>
      <c r="E594" s="104" t="s">
        <v>663</v>
      </c>
      <c r="F594" s="104" t="s">
        <v>679</v>
      </c>
      <c r="G594" s="109" t="s">
        <v>680</v>
      </c>
      <c r="H594" s="104" t="s">
        <v>2367</v>
      </c>
      <c r="I594" s="105" t="s">
        <v>681</v>
      </c>
      <c r="J594" s="104" t="s">
        <v>2372</v>
      </c>
      <c r="K594" s="104">
        <v>5</v>
      </c>
      <c r="L594"/>
      <c r="M594" s="104">
        <v>5</v>
      </c>
      <c r="N594"/>
      <c r="P594" s="104">
        <v>0</v>
      </c>
      <c r="Q594"/>
      <c r="R594" s="104">
        <v>5</v>
      </c>
      <c r="S594" s="104">
        <v>0</v>
      </c>
      <c r="T594" s="104">
        <v>0</v>
      </c>
      <c r="U594" s="104">
        <v>3</v>
      </c>
      <c r="V594" s="104">
        <v>2</v>
      </c>
      <c r="W594" s="104">
        <v>0</v>
      </c>
      <c r="X594" s="104">
        <v>2</v>
      </c>
      <c r="Y594" s="104">
        <v>0</v>
      </c>
      <c r="Z594" s="104">
        <v>0</v>
      </c>
      <c r="AA594" s="104">
        <v>0</v>
      </c>
      <c r="AB594" s="104">
        <v>0</v>
      </c>
      <c r="AC594" s="104">
        <v>0</v>
      </c>
      <c r="AD594" s="104">
        <v>0</v>
      </c>
      <c r="AE594" s="104">
        <v>0</v>
      </c>
      <c r="AF594" s="104">
        <v>1</v>
      </c>
      <c r="AG594" s="104">
        <v>2</v>
      </c>
      <c r="AH594" s="104">
        <v>0</v>
      </c>
      <c r="AI594" s="104">
        <v>2</v>
      </c>
      <c r="AJ594" s="104">
        <v>0</v>
      </c>
      <c r="AK594" s="104">
        <v>0</v>
      </c>
      <c r="AL594" s="104">
        <v>0</v>
      </c>
      <c r="AM594" s="104">
        <v>0</v>
      </c>
    </row>
    <row r="595" spans="1:39">
      <c r="A595" s="104" t="s">
        <v>2365</v>
      </c>
      <c r="B595" s="104" t="s">
        <v>2366</v>
      </c>
      <c r="C595" s="104" t="s">
        <v>180</v>
      </c>
      <c r="D595" s="104" t="s">
        <v>180</v>
      </c>
      <c r="E595" s="104" t="s">
        <v>663</v>
      </c>
      <c r="F595" s="104" t="s">
        <v>682</v>
      </c>
      <c r="G595" s="109" t="s">
        <v>683</v>
      </c>
      <c r="H595" s="104" t="s">
        <v>2367</v>
      </c>
      <c r="I595" s="105" t="s">
        <v>684</v>
      </c>
      <c r="J595" s="104" t="s">
        <v>2372</v>
      </c>
      <c r="K595" s="104">
        <v>4</v>
      </c>
      <c r="L595"/>
      <c r="M595" s="104">
        <v>4</v>
      </c>
      <c r="N595"/>
      <c r="P595" s="104">
        <v>0</v>
      </c>
      <c r="Q595"/>
      <c r="R595" s="104">
        <v>4</v>
      </c>
      <c r="S595" s="104">
        <v>0</v>
      </c>
      <c r="T595" s="104">
        <v>0</v>
      </c>
      <c r="U595" s="104">
        <v>3</v>
      </c>
      <c r="V595" s="104">
        <v>3</v>
      </c>
      <c r="W595" s="104">
        <v>0</v>
      </c>
      <c r="X595" s="104">
        <v>3</v>
      </c>
      <c r="Y595" s="104">
        <v>0</v>
      </c>
      <c r="Z595" s="104">
        <v>0</v>
      </c>
      <c r="AA595" s="104">
        <v>0</v>
      </c>
      <c r="AB595" s="104">
        <v>0</v>
      </c>
      <c r="AC595" s="104">
        <v>0</v>
      </c>
      <c r="AD595" s="104">
        <v>0</v>
      </c>
      <c r="AE595" s="104">
        <v>0</v>
      </c>
      <c r="AF595" s="104">
        <v>0</v>
      </c>
      <c r="AG595" s="104">
        <v>2</v>
      </c>
      <c r="AH595" s="104">
        <v>1</v>
      </c>
      <c r="AI595" s="104">
        <v>1</v>
      </c>
      <c r="AJ595" s="104">
        <v>0</v>
      </c>
      <c r="AK595" s="104">
        <v>0</v>
      </c>
      <c r="AL595" s="104">
        <v>0</v>
      </c>
      <c r="AM595" s="104">
        <v>0</v>
      </c>
    </row>
    <row r="596" spans="1:39" ht="19.5" customHeight="1">
      <c r="A596" s="110" t="s">
        <v>2365</v>
      </c>
      <c r="B596" s="110" t="s">
        <v>2366</v>
      </c>
      <c r="C596" s="110" t="s">
        <v>180</v>
      </c>
      <c r="D596" s="110" t="s">
        <v>180</v>
      </c>
      <c r="E596" s="110" t="s">
        <v>201</v>
      </c>
      <c r="F596" s="110" t="s">
        <v>688</v>
      </c>
      <c r="G596" s="110" t="s">
        <v>1412</v>
      </c>
      <c r="H596" s="110" t="s">
        <v>2367</v>
      </c>
      <c r="I596" s="111" t="s">
        <v>2025</v>
      </c>
      <c r="J596" s="110" t="s">
        <v>2451</v>
      </c>
      <c r="K596" s="112">
        <v>21</v>
      </c>
    </row>
    <row r="597" spans="1:39" ht="22.5" customHeight="1">
      <c r="A597" s="110" t="s">
        <v>2365</v>
      </c>
      <c r="B597" s="110" t="s">
        <v>2366</v>
      </c>
      <c r="C597" s="110" t="s">
        <v>180</v>
      </c>
      <c r="D597" s="110" t="s">
        <v>180</v>
      </c>
      <c r="E597" s="110" t="s">
        <v>201</v>
      </c>
      <c r="F597" s="110" t="s">
        <v>283</v>
      </c>
      <c r="G597" s="110" t="s">
        <v>1402</v>
      </c>
      <c r="H597" s="110" t="s">
        <v>2367</v>
      </c>
      <c r="I597" s="111" t="s">
        <v>2016</v>
      </c>
      <c r="J597" s="110" t="s">
        <v>2451</v>
      </c>
      <c r="K597" s="112">
        <v>12</v>
      </c>
    </row>
    <row r="598" spans="1:39">
      <c r="A598" s="110" t="s">
        <v>2365</v>
      </c>
      <c r="B598" s="110" t="s">
        <v>2366</v>
      </c>
      <c r="C598" s="110" t="s">
        <v>180</v>
      </c>
      <c r="D598" s="110" t="s">
        <v>180</v>
      </c>
      <c r="E598" s="110" t="s">
        <v>201</v>
      </c>
      <c r="F598" s="110" t="s">
        <v>1398</v>
      </c>
      <c r="G598" s="110" t="s">
        <v>1399</v>
      </c>
      <c r="H598" s="110" t="s">
        <v>2367</v>
      </c>
      <c r="I598" s="111" t="s">
        <v>2013</v>
      </c>
      <c r="J598" s="110" t="s">
        <v>2451</v>
      </c>
      <c r="K598" s="112">
        <v>14</v>
      </c>
    </row>
    <row r="599" spans="1:39" ht="18">
      <c r="A599" s="110" t="s">
        <v>2365</v>
      </c>
      <c r="B599" s="110" t="s">
        <v>2366</v>
      </c>
      <c r="C599" s="110" t="s">
        <v>180</v>
      </c>
      <c r="D599" s="110" t="s">
        <v>180</v>
      </c>
      <c r="E599" s="110" t="s">
        <v>201</v>
      </c>
      <c r="F599" s="110" t="s">
        <v>1406</v>
      </c>
      <c r="G599" s="110" t="s">
        <v>1407</v>
      </c>
      <c r="H599" s="110" t="s">
        <v>2367</v>
      </c>
      <c r="I599" s="111" t="s">
        <v>2020</v>
      </c>
      <c r="J599" s="110" t="s">
        <v>2451</v>
      </c>
      <c r="K599" s="112">
        <v>3</v>
      </c>
    </row>
    <row r="600" spans="1:39">
      <c r="A600" s="110" t="s">
        <v>2365</v>
      </c>
      <c r="B600" s="110" t="s">
        <v>2366</v>
      </c>
      <c r="C600" s="110" t="s">
        <v>180</v>
      </c>
      <c r="D600" s="110" t="s">
        <v>180</v>
      </c>
      <c r="E600" s="110" t="s">
        <v>201</v>
      </c>
      <c r="F600" s="110" t="s">
        <v>1396</v>
      </c>
      <c r="G600" s="110" t="s">
        <v>1397</v>
      </c>
      <c r="H600" s="110" t="s">
        <v>2367</v>
      </c>
      <c r="I600" s="111" t="s">
        <v>2012</v>
      </c>
      <c r="J600" s="110" t="s">
        <v>2451</v>
      </c>
      <c r="K600" s="112">
        <v>1</v>
      </c>
    </row>
    <row r="601" spans="1:39">
      <c r="A601" s="110" t="s">
        <v>2365</v>
      </c>
      <c r="B601" s="110" t="s">
        <v>2366</v>
      </c>
      <c r="C601" s="110" t="s">
        <v>180</v>
      </c>
      <c r="D601" s="110" t="s">
        <v>180</v>
      </c>
      <c r="E601" s="110" t="s">
        <v>201</v>
      </c>
      <c r="F601" s="110" t="s">
        <v>796</v>
      </c>
      <c r="G601" s="110" t="s">
        <v>1408</v>
      </c>
      <c r="H601" s="110" t="s">
        <v>2367</v>
      </c>
      <c r="I601" s="111" t="s">
        <v>2021</v>
      </c>
      <c r="J601" s="110" t="s">
        <v>2451</v>
      </c>
      <c r="K601" s="112">
        <v>8</v>
      </c>
    </row>
    <row r="602" spans="1:39">
      <c r="A602" s="110" t="s">
        <v>2365</v>
      </c>
      <c r="B602" s="110" t="s">
        <v>2366</v>
      </c>
      <c r="C602" s="110" t="s">
        <v>180</v>
      </c>
      <c r="D602" s="110" t="s">
        <v>180</v>
      </c>
      <c r="E602" s="110" t="s">
        <v>201</v>
      </c>
      <c r="F602" s="110" t="s">
        <v>268</v>
      </c>
      <c r="G602" s="110" t="s">
        <v>1403</v>
      </c>
      <c r="H602" s="110" t="s">
        <v>2367</v>
      </c>
      <c r="I602" s="111" t="s">
        <v>2017</v>
      </c>
      <c r="J602" s="110" t="s">
        <v>2451</v>
      </c>
      <c r="K602" s="112">
        <v>20</v>
      </c>
    </row>
    <row r="603" spans="1:39">
      <c r="A603" s="110" t="s">
        <v>2365</v>
      </c>
      <c r="B603" s="110" t="s">
        <v>2366</v>
      </c>
      <c r="C603" s="110" t="s">
        <v>180</v>
      </c>
      <c r="D603" s="110" t="s">
        <v>180</v>
      </c>
      <c r="E603" s="110" t="s">
        <v>201</v>
      </c>
      <c r="F603" s="110" t="s">
        <v>210</v>
      </c>
      <c r="G603" s="110" t="s">
        <v>1400</v>
      </c>
      <c r="H603" s="110" t="s">
        <v>2367</v>
      </c>
      <c r="I603" s="111" t="s">
        <v>2014</v>
      </c>
      <c r="J603" s="110" t="s">
        <v>2451</v>
      </c>
      <c r="K603" s="112">
        <v>9</v>
      </c>
    </row>
    <row r="604" spans="1:39" ht="18">
      <c r="A604" s="110" t="s">
        <v>2365</v>
      </c>
      <c r="B604" s="110" t="s">
        <v>2366</v>
      </c>
      <c r="C604" s="110" t="s">
        <v>180</v>
      </c>
      <c r="D604" s="110" t="s">
        <v>180</v>
      </c>
      <c r="E604" s="110" t="s">
        <v>201</v>
      </c>
      <c r="F604" s="110" t="s">
        <v>772</v>
      </c>
      <c r="G604" s="110" t="s">
        <v>1409</v>
      </c>
      <c r="H604" s="110" t="s">
        <v>2367</v>
      </c>
      <c r="I604" s="111" t="s">
        <v>2022</v>
      </c>
      <c r="J604" s="110" t="s">
        <v>2451</v>
      </c>
      <c r="K604" s="112">
        <v>7</v>
      </c>
    </row>
    <row r="605" spans="1:39">
      <c r="A605" s="110" t="s">
        <v>2365</v>
      </c>
      <c r="B605" s="110" t="s">
        <v>2366</v>
      </c>
      <c r="C605" s="110" t="s">
        <v>180</v>
      </c>
      <c r="D605" s="110" t="s">
        <v>180</v>
      </c>
      <c r="E605" s="110" t="s">
        <v>201</v>
      </c>
      <c r="F605" s="110" t="s">
        <v>271</v>
      </c>
      <c r="G605" s="110" t="s">
        <v>1410</v>
      </c>
      <c r="H605" s="110" t="s">
        <v>2367</v>
      </c>
      <c r="I605" s="111" t="s">
        <v>2023</v>
      </c>
      <c r="J605" s="110" t="s">
        <v>2451</v>
      </c>
      <c r="K605" s="112">
        <v>15</v>
      </c>
    </row>
    <row r="606" spans="1:39">
      <c r="A606" s="110" t="s">
        <v>2365</v>
      </c>
      <c r="B606" s="110" t="s">
        <v>2366</v>
      </c>
      <c r="C606" s="110" t="s">
        <v>180</v>
      </c>
      <c r="D606" s="110" t="s">
        <v>180</v>
      </c>
      <c r="E606" s="110" t="s">
        <v>201</v>
      </c>
      <c r="F606" s="110" t="s">
        <v>220</v>
      </c>
      <c r="G606" s="110" t="s">
        <v>1411</v>
      </c>
      <c r="H606" s="110" t="s">
        <v>2367</v>
      </c>
      <c r="I606" s="111" t="s">
        <v>2024</v>
      </c>
      <c r="J606" s="110" t="s">
        <v>2451</v>
      </c>
      <c r="K606" s="112">
        <v>11</v>
      </c>
    </row>
    <row r="607" spans="1:39">
      <c r="A607" s="110" t="s">
        <v>2365</v>
      </c>
      <c r="B607" s="110" t="s">
        <v>2366</v>
      </c>
      <c r="C607" s="110" t="s">
        <v>180</v>
      </c>
      <c r="D607" s="110" t="s">
        <v>180</v>
      </c>
      <c r="E607" s="110" t="s">
        <v>201</v>
      </c>
      <c r="F607" s="110" t="s">
        <v>201</v>
      </c>
      <c r="G607" s="110" t="s">
        <v>2452</v>
      </c>
      <c r="H607" s="110" t="s">
        <v>2367</v>
      </c>
      <c r="I607" s="111" t="s">
        <v>2453</v>
      </c>
      <c r="J607" s="110" t="s">
        <v>2451</v>
      </c>
      <c r="K607" s="112">
        <v>27</v>
      </c>
    </row>
    <row r="608" spans="1:39">
      <c r="A608" s="110" t="s">
        <v>2365</v>
      </c>
      <c r="B608" s="110" t="s">
        <v>2366</v>
      </c>
      <c r="C608" s="110" t="s">
        <v>180</v>
      </c>
      <c r="D608" s="110" t="s">
        <v>180</v>
      </c>
      <c r="E608" s="110" t="s">
        <v>201</v>
      </c>
      <c r="F608" s="110" t="s">
        <v>216</v>
      </c>
      <c r="G608" s="110" t="s">
        <v>1351</v>
      </c>
      <c r="H608" s="110" t="s">
        <v>2367</v>
      </c>
      <c r="I608" s="111" t="s">
        <v>1976</v>
      </c>
      <c r="J608" s="110" t="s">
        <v>2451</v>
      </c>
      <c r="K608" s="112">
        <v>31</v>
      </c>
    </row>
    <row r="609" spans="1:11">
      <c r="A609" s="110" t="s">
        <v>2365</v>
      </c>
      <c r="B609" s="110" t="s">
        <v>2366</v>
      </c>
      <c r="C609" s="110" t="s">
        <v>180</v>
      </c>
      <c r="D609" s="110" t="s">
        <v>180</v>
      </c>
      <c r="E609" s="110" t="s">
        <v>201</v>
      </c>
      <c r="F609" s="110" t="s">
        <v>243</v>
      </c>
      <c r="G609" s="110" t="s">
        <v>1352</v>
      </c>
      <c r="H609" s="110" t="s">
        <v>2367</v>
      </c>
      <c r="I609" s="111" t="s">
        <v>1977</v>
      </c>
      <c r="J609" s="110" t="s">
        <v>2451</v>
      </c>
      <c r="K609" s="112">
        <v>31</v>
      </c>
    </row>
    <row r="610" spans="1:11">
      <c r="A610" s="110" t="s">
        <v>2365</v>
      </c>
      <c r="B610" s="110" t="s">
        <v>2366</v>
      </c>
      <c r="C610" s="110" t="s">
        <v>180</v>
      </c>
      <c r="D610" s="110" t="s">
        <v>180</v>
      </c>
      <c r="E610" s="110" t="s">
        <v>201</v>
      </c>
      <c r="F610" s="110" t="s">
        <v>224</v>
      </c>
      <c r="G610" s="110" t="s">
        <v>1353</v>
      </c>
      <c r="H610" s="110" t="s">
        <v>2367</v>
      </c>
      <c r="I610" s="111" t="s">
        <v>1830</v>
      </c>
      <c r="J610" s="110" t="s">
        <v>2451</v>
      </c>
      <c r="K610" s="112">
        <v>11</v>
      </c>
    </row>
    <row r="611" spans="1:11">
      <c r="A611" s="110" t="s">
        <v>2365</v>
      </c>
      <c r="B611" s="110" t="s">
        <v>2366</v>
      </c>
      <c r="C611" s="110" t="s">
        <v>180</v>
      </c>
      <c r="D611" s="110" t="s">
        <v>180</v>
      </c>
      <c r="E611" s="110" t="s">
        <v>201</v>
      </c>
      <c r="F611" s="110" t="s">
        <v>201</v>
      </c>
      <c r="G611" s="110" t="s">
        <v>1348</v>
      </c>
      <c r="H611" s="110" t="s">
        <v>2367</v>
      </c>
      <c r="I611" s="111" t="s">
        <v>1974</v>
      </c>
      <c r="J611" s="110" t="s">
        <v>2451</v>
      </c>
      <c r="K611" s="112">
        <v>204</v>
      </c>
    </row>
    <row r="612" spans="1:11">
      <c r="A612" s="110" t="s">
        <v>2365</v>
      </c>
      <c r="B612" s="110" t="s">
        <v>2366</v>
      </c>
      <c r="C612" s="110" t="s">
        <v>180</v>
      </c>
      <c r="D612" s="110" t="s">
        <v>180</v>
      </c>
      <c r="E612" s="110" t="s">
        <v>201</v>
      </c>
      <c r="F612" s="110" t="s">
        <v>201</v>
      </c>
      <c r="G612" s="110" t="s">
        <v>1350</v>
      </c>
      <c r="H612" s="110" t="s">
        <v>2367</v>
      </c>
      <c r="I612" s="111" t="s">
        <v>1975</v>
      </c>
      <c r="J612" s="110" t="s">
        <v>2451</v>
      </c>
      <c r="K612" s="112">
        <v>211</v>
      </c>
    </row>
    <row r="613" spans="1:11">
      <c r="A613" s="110" t="s">
        <v>2365</v>
      </c>
      <c r="B613" s="110" t="s">
        <v>2366</v>
      </c>
      <c r="C613" s="110" t="s">
        <v>180</v>
      </c>
      <c r="D613" s="110" t="s">
        <v>180</v>
      </c>
      <c r="E613" s="110" t="s">
        <v>201</v>
      </c>
      <c r="F613" s="110" t="s">
        <v>1390</v>
      </c>
      <c r="G613" s="110" t="s">
        <v>1391</v>
      </c>
      <c r="H613" s="110" t="s">
        <v>2367</v>
      </c>
      <c r="I613" s="111" t="s">
        <v>2008</v>
      </c>
      <c r="J613" s="110" t="s">
        <v>2451</v>
      </c>
      <c r="K613" s="112">
        <v>24</v>
      </c>
    </row>
    <row r="614" spans="1:11">
      <c r="A614" s="110" t="s">
        <v>2365</v>
      </c>
      <c r="B614" s="110" t="s">
        <v>2366</v>
      </c>
      <c r="C614" s="110" t="s">
        <v>180</v>
      </c>
      <c r="D614" s="110" t="s">
        <v>180</v>
      </c>
      <c r="E614" s="110" t="s">
        <v>201</v>
      </c>
      <c r="F614" s="110" t="s">
        <v>1392</v>
      </c>
      <c r="G614" s="110" t="s">
        <v>1393</v>
      </c>
      <c r="H614" s="110" t="s">
        <v>2367</v>
      </c>
      <c r="I614" s="111" t="s">
        <v>2009</v>
      </c>
      <c r="J614" s="110" t="s">
        <v>2451</v>
      </c>
      <c r="K614" s="112">
        <v>1</v>
      </c>
    </row>
    <row r="615" spans="1:11">
      <c r="A615" s="110" t="s">
        <v>2365</v>
      </c>
      <c r="B615" s="110" t="s">
        <v>2366</v>
      </c>
      <c r="C615" s="110" t="s">
        <v>180</v>
      </c>
      <c r="D615" s="110" t="s">
        <v>180</v>
      </c>
      <c r="E615" s="110" t="s">
        <v>201</v>
      </c>
      <c r="F615" s="110" t="s">
        <v>770</v>
      </c>
      <c r="G615" s="110" t="s">
        <v>1394</v>
      </c>
      <c r="H615" s="110" t="s">
        <v>2367</v>
      </c>
      <c r="I615" s="111" t="s">
        <v>2010</v>
      </c>
      <c r="J615" s="110" t="s">
        <v>2451</v>
      </c>
      <c r="K615" s="112">
        <v>8</v>
      </c>
    </row>
    <row r="616" spans="1:11">
      <c r="A616" s="110" t="s">
        <v>2365</v>
      </c>
      <c r="B616" s="110" t="s">
        <v>2366</v>
      </c>
      <c r="C616" s="110" t="s">
        <v>180</v>
      </c>
      <c r="D616" s="110" t="s">
        <v>180</v>
      </c>
      <c r="E616" s="110" t="s">
        <v>201</v>
      </c>
      <c r="F616" s="110" t="s">
        <v>226</v>
      </c>
      <c r="G616" s="110" t="s">
        <v>1388</v>
      </c>
      <c r="H616" s="110" t="s">
        <v>2367</v>
      </c>
      <c r="I616" s="111" t="s">
        <v>1831</v>
      </c>
      <c r="J616" s="110" t="s">
        <v>2451</v>
      </c>
      <c r="K616" s="112">
        <v>26</v>
      </c>
    </row>
    <row r="617" spans="1:11">
      <c r="A617" s="110" t="s">
        <v>2365</v>
      </c>
      <c r="B617" s="110" t="s">
        <v>2366</v>
      </c>
      <c r="C617" s="110" t="s">
        <v>180</v>
      </c>
      <c r="D617" s="110" t="s">
        <v>180</v>
      </c>
      <c r="E617" s="110" t="s">
        <v>201</v>
      </c>
      <c r="F617" s="110" t="s">
        <v>734</v>
      </c>
      <c r="G617" s="110" t="s">
        <v>1389</v>
      </c>
      <c r="H617" s="110" t="s">
        <v>2367</v>
      </c>
      <c r="I617" s="111" t="s">
        <v>2007</v>
      </c>
      <c r="J617" s="110" t="s">
        <v>2451</v>
      </c>
      <c r="K617" s="112">
        <v>12</v>
      </c>
    </row>
    <row r="618" spans="1:11" ht="18">
      <c r="A618" s="110" t="s">
        <v>2365</v>
      </c>
      <c r="B618" s="110" t="s">
        <v>2366</v>
      </c>
      <c r="C618" s="110" t="s">
        <v>180</v>
      </c>
      <c r="D618" s="110" t="s">
        <v>180</v>
      </c>
      <c r="E618" s="110" t="s">
        <v>201</v>
      </c>
      <c r="F618" s="110" t="s">
        <v>249</v>
      </c>
      <c r="G618" s="110" t="s">
        <v>1381</v>
      </c>
      <c r="H618" s="110" t="s">
        <v>2367</v>
      </c>
      <c r="I618" s="111" t="s">
        <v>2001</v>
      </c>
      <c r="J618" s="110" t="s">
        <v>2451</v>
      </c>
      <c r="K618" s="112">
        <v>15</v>
      </c>
    </row>
    <row r="619" spans="1:11">
      <c r="A619" s="110" t="s">
        <v>2365</v>
      </c>
      <c r="B619" s="110" t="s">
        <v>2366</v>
      </c>
      <c r="C619" s="110" t="s">
        <v>180</v>
      </c>
      <c r="D619" s="110" t="s">
        <v>180</v>
      </c>
      <c r="E619" s="110" t="s">
        <v>201</v>
      </c>
      <c r="F619" s="110" t="s">
        <v>292</v>
      </c>
      <c r="G619" s="110" t="s">
        <v>1382</v>
      </c>
      <c r="H619" s="110" t="s">
        <v>2367</v>
      </c>
      <c r="I619" s="111" t="s">
        <v>2002</v>
      </c>
      <c r="J619" s="110" t="s">
        <v>2451</v>
      </c>
      <c r="K619" s="112">
        <v>27</v>
      </c>
    </row>
    <row r="620" spans="1:11">
      <c r="A620" s="110" t="s">
        <v>2365</v>
      </c>
      <c r="B620" s="110" t="s">
        <v>2366</v>
      </c>
      <c r="C620" s="110" t="s">
        <v>180</v>
      </c>
      <c r="D620" s="110" t="s">
        <v>180</v>
      </c>
      <c r="E620" s="110" t="s">
        <v>201</v>
      </c>
      <c r="F620" s="110" t="s">
        <v>289</v>
      </c>
      <c r="G620" s="110" t="s">
        <v>1383</v>
      </c>
      <c r="H620" s="110" t="s">
        <v>2367</v>
      </c>
      <c r="I620" s="111" t="s">
        <v>2003</v>
      </c>
      <c r="J620" s="110" t="s">
        <v>2451</v>
      </c>
      <c r="K620" s="112">
        <v>12</v>
      </c>
    </row>
    <row r="621" spans="1:11">
      <c r="A621" s="110" t="s">
        <v>2365</v>
      </c>
      <c r="B621" s="110" t="s">
        <v>2366</v>
      </c>
      <c r="C621" s="110" t="s">
        <v>180</v>
      </c>
      <c r="D621" s="110" t="s">
        <v>180</v>
      </c>
      <c r="E621" s="110" t="s">
        <v>201</v>
      </c>
      <c r="F621" s="110" t="s">
        <v>715</v>
      </c>
      <c r="G621" s="110" t="s">
        <v>1384</v>
      </c>
      <c r="H621" s="110" t="s">
        <v>2367</v>
      </c>
      <c r="I621" s="111" t="s">
        <v>2004</v>
      </c>
      <c r="J621" s="110" t="s">
        <v>2451</v>
      </c>
      <c r="K621" s="112">
        <v>14</v>
      </c>
    </row>
    <row r="622" spans="1:11" ht="18">
      <c r="A622" s="110" t="s">
        <v>2365</v>
      </c>
      <c r="B622" s="110" t="s">
        <v>2366</v>
      </c>
      <c r="C622" s="110" t="s">
        <v>180</v>
      </c>
      <c r="D622" s="110" t="s">
        <v>180</v>
      </c>
      <c r="E622" s="110" t="s">
        <v>201</v>
      </c>
      <c r="F622" s="110" t="s">
        <v>1385</v>
      </c>
      <c r="G622" s="110" t="s">
        <v>1386</v>
      </c>
      <c r="H622" s="110" t="s">
        <v>2367</v>
      </c>
      <c r="I622" s="111" t="s">
        <v>2005</v>
      </c>
      <c r="J622" s="110" t="s">
        <v>2451</v>
      </c>
      <c r="K622" s="112">
        <v>10</v>
      </c>
    </row>
    <row r="623" spans="1:11">
      <c r="A623" s="110" t="s">
        <v>2365</v>
      </c>
      <c r="B623" s="110" t="s">
        <v>2366</v>
      </c>
      <c r="C623" s="110" t="s">
        <v>180</v>
      </c>
      <c r="D623" s="110" t="s">
        <v>180</v>
      </c>
      <c r="E623" s="110" t="s">
        <v>201</v>
      </c>
      <c r="F623" s="110" t="s">
        <v>218</v>
      </c>
      <c r="G623" s="110" t="s">
        <v>1387</v>
      </c>
      <c r="H623" s="110" t="s">
        <v>2367</v>
      </c>
      <c r="I623" s="111" t="s">
        <v>2006</v>
      </c>
      <c r="J623" s="110" t="s">
        <v>2451</v>
      </c>
      <c r="K623" s="112">
        <v>10</v>
      </c>
    </row>
    <row r="624" spans="1:11" ht="27">
      <c r="A624" s="110" t="s">
        <v>2365</v>
      </c>
      <c r="B624" s="110" t="s">
        <v>2366</v>
      </c>
      <c r="C624" s="110" t="s">
        <v>180</v>
      </c>
      <c r="D624" s="110" t="s">
        <v>180</v>
      </c>
      <c r="E624" s="110" t="s">
        <v>201</v>
      </c>
      <c r="F624" s="110" t="s">
        <v>260</v>
      </c>
      <c r="G624" s="110" t="s">
        <v>1413</v>
      </c>
      <c r="H624" s="110" t="s">
        <v>2367</v>
      </c>
      <c r="I624" s="111" t="s">
        <v>1414</v>
      </c>
      <c r="J624" s="110" t="s">
        <v>2451</v>
      </c>
      <c r="K624" s="112">
        <v>28</v>
      </c>
    </row>
    <row r="625" spans="1:11">
      <c r="A625" s="110" t="s">
        <v>2365</v>
      </c>
      <c r="B625" s="110" t="s">
        <v>2366</v>
      </c>
      <c r="C625" s="110" t="s">
        <v>180</v>
      </c>
      <c r="D625" s="110" t="s">
        <v>180</v>
      </c>
      <c r="E625" s="110" t="s">
        <v>201</v>
      </c>
      <c r="F625" s="110" t="s">
        <v>234</v>
      </c>
      <c r="G625" s="110" t="s">
        <v>1380</v>
      </c>
      <c r="H625" s="110" t="s">
        <v>2367</v>
      </c>
      <c r="I625" s="111" t="s">
        <v>2000</v>
      </c>
      <c r="J625" s="110" t="s">
        <v>2451</v>
      </c>
      <c r="K625" s="112">
        <v>14</v>
      </c>
    </row>
    <row r="626" spans="1:11">
      <c r="A626" s="110" t="s">
        <v>2365</v>
      </c>
      <c r="B626" s="110" t="s">
        <v>2366</v>
      </c>
      <c r="C626" s="110" t="s">
        <v>180</v>
      </c>
      <c r="D626" s="110" t="s">
        <v>180</v>
      </c>
      <c r="E626" s="110" t="s">
        <v>201</v>
      </c>
      <c r="F626" s="110" t="s">
        <v>240</v>
      </c>
      <c r="G626" s="110" t="s">
        <v>1374</v>
      </c>
      <c r="H626" s="110" t="s">
        <v>2367</v>
      </c>
      <c r="I626" s="111" t="s">
        <v>1996</v>
      </c>
      <c r="J626" s="110" t="s">
        <v>2451</v>
      </c>
      <c r="K626" s="112">
        <v>13</v>
      </c>
    </row>
    <row r="627" spans="1:11">
      <c r="A627" s="110" t="s">
        <v>2365</v>
      </c>
      <c r="B627" s="110" t="s">
        <v>2366</v>
      </c>
      <c r="C627" s="110" t="s">
        <v>180</v>
      </c>
      <c r="D627" s="110" t="s">
        <v>180</v>
      </c>
      <c r="E627" s="110" t="s">
        <v>201</v>
      </c>
      <c r="F627" s="110" t="s">
        <v>1375</v>
      </c>
      <c r="G627" s="110" t="s">
        <v>1376</v>
      </c>
      <c r="H627" s="110" t="s">
        <v>2367</v>
      </c>
      <c r="I627" s="111" t="s">
        <v>1997</v>
      </c>
      <c r="J627" s="110" t="s">
        <v>2451</v>
      </c>
      <c r="K627" s="112">
        <v>6</v>
      </c>
    </row>
    <row r="628" spans="1:11">
      <c r="A628" s="110" t="s">
        <v>2365</v>
      </c>
      <c r="B628" s="110" t="s">
        <v>2366</v>
      </c>
      <c r="C628" s="110" t="s">
        <v>180</v>
      </c>
      <c r="D628" s="110" t="s">
        <v>180</v>
      </c>
      <c r="E628" s="110" t="s">
        <v>201</v>
      </c>
      <c r="F628" s="110" t="s">
        <v>1377</v>
      </c>
      <c r="G628" s="110" t="s">
        <v>1378</v>
      </c>
      <c r="H628" s="110" t="s">
        <v>2367</v>
      </c>
      <c r="I628" s="111" t="s">
        <v>1998</v>
      </c>
      <c r="J628" s="110" t="s">
        <v>2451</v>
      </c>
      <c r="K628" s="112">
        <v>12</v>
      </c>
    </row>
    <row r="629" spans="1:11">
      <c r="A629" s="110" t="s">
        <v>2365</v>
      </c>
      <c r="B629" s="110" t="s">
        <v>2366</v>
      </c>
      <c r="C629" s="110" t="s">
        <v>180</v>
      </c>
      <c r="D629" s="110" t="s">
        <v>180</v>
      </c>
      <c r="E629" s="110" t="s">
        <v>201</v>
      </c>
      <c r="F629" s="110" t="s">
        <v>263</v>
      </c>
      <c r="G629" s="110" t="s">
        <v>1379</v>
      </c>
      <c r="H629" s="110" t="s">
        <v>2367</v>
      </c>
      <c r="I629" s="111" t="s">
        <v>1999</v>
      </c>
      <c r="J629" s="110" t="s">
        <v>2451</v>
      </c>
      <c r="K629" s="112">
        <v>30</v>
      </c>
    </row>
    <row r="630" spans="1:11">
      <c r="A630" s="110" t="s">
        <v>2365</v>
      </c>
      <c r="B630" s="110" t="s">
        <v>2366</v>
      </c>
      <c r="C630" s="110" t="s">
        <v>180</v>
      </c>
      <c r="D630" s="110" t="s">
        <v>180</v>
      </c>
      <c r="E630" s="110" t="s">
        <v>201</v>
      </c>
      <c r="F630" s="110" t="s">
        <v>753</v>
      </c>
      <c r="G630" s="110" t="s">
        <v>1373</v>
      </c>
      <c r="H630" s="110" t="s">
        <v>2367</v>
      </c>
      <c r="I630" s="111" t="s">
        <v>1995</v>
      </c>
      <c r="J630" s="110" t="s">
        <v>2451</v>
      </c>
      <c r="K630" s="112">
        <v>15</v>
      </c>
    </row>
    <row r="631" spans="1:11">
      <c r="A631" s="110" t="s">
        <v>2365</v>
      </c>
      <c r="B631" s="110" t="s">
        <v>2366</v>
      </c>
      <c r="C631" s="110" t="s">
        <v>180</v>
      </c>
      <c r="D631" s="110" t="s">
        <v>180</v>
      </c>
      <c r="E631" s="110" t="s">
        <v>201</v>
      </c>
      <c r="F631" s="110" t="s">
        <v>1371</v>
      </c>
      <c r="G631" s="110" t="s">
        <v>1372</v>
      </c>
      <c r="H631" s="110" t="s">
        <v>2367</v>
      </c>
      <c r="I631" s="111" t="s">
        <v>1994</v>
      </c>
      <c r="J631" s="110" t="s">
        <v>2451</v>
      </c>
      <c r="K631" s="112">
        <v>15</v>
      </c>
    </row>
    <row r="632" spans="1:11">
      <c r="A632" s="110" t="s">
        <v>2365</v>
      </c>
      <c r="B632" s="110" t="s">
        <v>2366</v>
      </c>
      <c r="C632" s="110" t="s">
        <v>180</v>
      </c>
      <c r="D632" s="110" t="s">
        <v>180</v>
      </c>
      <c r="E632" s="110" t="s">
        <v>201</v>
      </c>
      <c r="F632" s="110" t="s">
        <v>212</v>
      </c>
      <c r="G632" s="110" t="s">
        <v>1369</v>
      </c>
      <c r="H632" s="110" t="s">
        <v>2367</v>
      </c>
      <c r="I632" s="111" t="s">
        <v>1992</v>
      </c>
      <c r="J632" s="110" t="s">
        <v>2451</v>
      </c>
      <c r="K632" s="112">
        <v>45</v>
      </c>
    </row>
    <row r="633" spans="1:11" ht="18">
      <c r="A633" s="110" t="s">
        <v>2365</v>
      </c>
      <c r="B633" s="110" t="s">
        <v>2366</v>
      </c>
      <c r="C633" s="110" t="s">
        <v>180</v>
      </c>
      <c r="D633" s="110" t="s">
        <v>180</v>
      </c>
      <c r="E633" s="110" t="s">
        <v>201</v>
      </c>
      <c r="F633" s="110" t="s">
        <v>254</v>
      </c>
      <c r="G633" s="110" t="s">
        <v>1354</v>
      </c>
      <c r="H633" s="110" t="s">
        <v>2367</v>
      </c>
      <c r="I633" s="111" t="s">
        <v>1978</v>
      </c>
      <c r="J633" s="110" t="s">
        <v>2451</v>
      </c>
      <c r="K633" s="112">
        <v>19</v>
      </c>
    </row>
    <row r="634" spans="1:11">
      <c r="A634" s="110" t="s">
        <v>2365</v>
      </c>
      <c r="B634" s="110" t="s">
        <v>2366</v>
      </c>
      <c r="C634" s="110" t="s">
        <v>180</v>
      </c>
      <c r="D634" s="110" t="s">
        <v>180</v>
      </c>
      <c r="E634" s="110" t="s">
        <v>201</v>
      </c>
      <c r="F634" s="110" t="s">
        <v>305</v>
      </c>
      <c r="G634" s="110" t="s">
        <v>1355</v>
      </c>
      <c r="H634" s="110" t="s">
        <v>2367</v>
      </c>
      <c r="I634" s="111" t="s">
        <v>1979</v>
      </c>
      <c r="J634" s="110" t="s">
        <v>2451</v>
      </c>
      <c r="K634" s="112">
        <v>19</v>
      </c>
    </row>
    <row r="635" spans="1:11">
      <c r="A635" s="110" t="s">
        <v>2365</v>
      </c>
      <c r="B635" s="110" t="s">
        <v>2366</v>
      </c>
      <c r="C635" s="110" t="s">
        <v>180</v>
      </c>
      <c r="D635" s="110" t="s">
        <v>180</v>
      </c>
      <c r="E635" s="110" t="s">
        <v>201</v>
      </c>
      <c r="F635" s="110" t="s">
        <v>784</v>
      </c>
      <c r="G635" s="110" t="s">
        <v>1356</v>
      </c>
      <c r="H635" s="110" t="s">
        <v>2367</v>
      </c>
      <c r="I635" s="111" t="s">
        <v>1980</v>
      </c>
      <c r="J635" s="110" t="s">
        <v>2451</v>
      </c>
      <c r="K635" s="112">
        <v>7</v>
      </c>
    </row>
    <row r="636" spans="1:11">
      <c r="A636" s="110" t="s">
        <v>2365</v>
      </c>
      <c r="B636" s="110" t="s">
        <v>2366</v>
      </c>
      <c r="C636" s="110" t="s">
        <v>180</v>
      </c>
      <c r="D636" s="110" t="s">
        <v>180</v>
      </c>
      <c r="E636" s="110" t="s">
        <v>201</v>
      </c>
      <c r="F636" s="110" t="s">
        <v>303</v>
      </c>
      <c r="G636" s="110" t="s">
        <v>1357</v>
      </c>
      <c r="H636" s="110" t="s">
        <v>2367</v>
      </c>
      <c r="I636" s="111" t="s">
        <v>1981</v>
      </c>
      <c r="J636" s="110" t="s">
        <v>2451</v>
      </c>
      <c r="K636" s="112">
        <v>18</v>
      </c>
    </row>
    <row r="637" spans="1:11">
      <c r="A637" s="110" t="s">
        <v>2365</v>
      </c>
      <c r="B637" s="110" t="s">
        <v>2366</v>
      </c>
      <c r="C637" s="110" t="s">
        <v>180</v>
      </c>
      <c r="D637" s="110" t="s">
        <v>180</v>
      </c>
      <c r="E637" s="110" t="s">
        <v>201</v>
      </c>
      <c r="F637" s="110" t="s">
        <v>1358</v>
      </c>
      <c r="G637" s="110" t="s">
        <v>1359</v>
      </c>
      <c r="H637" s="110" t="s">
        <v>2367</v>
      </c>
      <c r="I637" s="111" t="s">
        <v>1982</v>
      </c>
      <c r="J637" s="110" t="s">
        <v>2451</v>
      </c>
      <c r="K637" s="112">
        <v>18</v>
      </c>
    </row>
    <row r="638" spans="1:11">
      <c r="A638" s="110" t="s">
        <v>2365</v>
      </c>
      <c r="B638" s="110" t="s">
        <v>2366</v>
      </c>
      <c r="C638" s="110" t="s">
        <v>180</v>
      </c>
      <c r="D638" s="110" t="s">
        <v>180</v>
      </c>
      <c r="E638" s="110" t="s">
        <v>201</v>
      </c>
      <c r="F638" s="110" t="s">
        <v>295</v>
      </c>
      <c r="G638" s="110" t="s">
        <v>1360</v>
      </c>
      <c r="H638" s="110" t="s">
        <v>2367</v>
      </c>
      <c r="I638" s="111" t="s">
        <v>1983</v>
      </c>
      <c r="J638" s="110" t="s">
        <v>2451</v>
      </c>
      <c r="K638" s="112">
        <v>22</v>
      </c>
    </row>
    <row r="639" spans="1:11">
      <c r="A639" s="110" t="s">
        <v>2365</v>
      </c>
      <c r="B639" s="110" t="s">
        <v>2366</v>
      </c>
      <c r="C639" s="110" t="s">
        <v>180</v>
      </c>
      <c r="D639" s="110" t="s">
        <v>180</v>
      </c>
      <c r="E639" s="110" t="s">
        <v>201</v>
      </c>
      <c r="F639" s="110" t="s">
        <v>265</v>
      </c>
      <c r="G639" s="110" t="s">
        <v>1361</v>
      </c>
      <c r="H639" s="110" t="s">
        <v>2367</v>
      </c>
      <c r="I639" s="111" t="s">
        <v>1984</v>
      </c>
      <c r="J639" s="110" t="s">
        <v>2451</v>
      </c>
      <c r="K639" s="112">
        <v>39</v>
      </c>
    </row>
    <row r="640" spans="1:11">
      <c r="A640" s="110" t="s">
        <v>2365</v>
      </c>
      <c r="B640" s="110" t="s">
        <v>2366</v>
      </c>
      <c r="C640" s="110" t="s">
        <v>180</v>
      </c>
      <c r="D640" s="110" t="s">
        <v>180</v>
      </c>
      <c r="E640" s="110" t="s">
        <v>201</v>
      </c>
      <c r="F640" s="110" t="s">
        <v>257</v>
      </c>
      <c r="G640" s="110" t="s">
        <v>1362</v>
      </c>
      <c r="H640" s="110" t="s">
        <v>2367</v>
      </c>
      <c r="I640" s="111" t="s">
        <v>1985</v>
      </c>
      <c r="J640" s="110" t="s">
        <v>2451</v>
      </c>
      <c r="K640" s="112">
        <v>23</v>
      </c>
    </row>
    <row r="641" spans="1:11">
      <c r="A641" s="110" t="s">
        <v>2365</v>
      </c>
      <c r="B641" s="110" t="s">
        <v>2366</v>
      </c>
      <c r="C641" s="110" t="s">
        <v>180</v>
      </c>
      <c r="D641" s="110" t="s">
        <v>180</v>
      </c>
      <c r="E641" s="110" t="s">
        <v>201</v>
      </c>
      <c r="F641" s="110" t="s">
        <v>298</v>
      </c>
      <c r="G641" s="110" t="s">
        <v>1363</v>
      </c>
      <c r="H641" s="110" t="s">
        <v>2367</v>
      </c>
      <c r="I641" s="111" t="s">
        <v>1986</v>
      </c>
      <c r="J641" s="110" t="s">
        <v>2451</v>
      </c>
      <c r="K641" s="112">
        <v>12</v>
      </c>
    </row>
    <row r="642" spans="1:11">
      <c r="A642" s="110" t="s">
        <v>2365</v>
      </c>
      <c r="B642" s="110" t="s">
        <v>2366</v>
      </c>
      <c r="C642" s="110" t="s">
        <v>180</v>
      </c>
      <c r="D642" s="110" t="s">
        <v>180</v>
      </c>
      <c r="E642" s="110" t="s">
        <v>201</v>
      </c>
      <c r="F642" s="110" t="s">
        <v>237</v>
      </c>
      <c r="G642" s="110" t="s">
        <v>1364</v>
      </c>
      <c r="H642" s="110" t="s">
        <v>2367</v>
      </c>
      <c r="I642" s="111" t="s">
        <v>1987</v>
      </c>
      <c r="J642" s="110" t="s">
        <v>2451</v>
      </c>
      <c r="K642" s="112">
        <v>12</v>
      </c>
    </row>
    <row r="643" spans="1:11">
      <c r="A643" s="110" t="s">
        <v>2365</v>
      </c>
      <c r="B643" s="110" t="s">
        <v>2366</v>
      </c>
      <c r="C643" s="110" t="s">
        <v>180</v>
      </c>
      <c r="D643" s="110" t="s">
        <v>180</v>
      </c>
      <c r="E643" s="110" t="s">
        <v>201</v>
      </c>
      <c r="F643" s="110" t="s">
        <v>208</v>
      </c>
      <c r="G643" s="110" t="s">
        <v>1365</v>
      </c>
      <c r="H643" s="110" t="s">
        <v>2367</v>
      </c>
      <c r="I643" s="111" t="s">
        <v>1988</v>
      </c>
      <c r="J643" s="110" t="s">
        <v>2451</v>
      </c>
      <c r="K643" s="112">
        <v>14</v>
      </c>
    </row>
    <row r="644" spans="1:11">
      <c r="A644" s="110" t="s">
        <v>2365</v>
      </c>
      <c r="B644" s="110" t="s">
        <v>2366</v>
      </c>
      <c r="C644" s="110" t="s">
        <v>180</v>
      </c>
      <c r="D644" s="110" t="s">
        <v>180</v>
      </c>
      <c r="E644" s="110" t="s">
        <v>201</v>
      </c>
      <c r="F644" s="110" t="s">
        <v>246</v>
      </c>
      <c r="G644" s="110" t="s">
        <v>1366</v>
      </c>
      <c r="H644" s="110" t="s">
        <v>2367</v>
      </c>
      <c r="I644" s="111" t="s">
        <v>1989</v>
      </c>
      <c r="J644" s="110" t="s">
        <v>2451</v>
      </c>
      <c r="K644" s="112">
        <v>46</v>
      </c>
    </row>
    <row r="645" spans="1:11">
      <c r="A645" s="110" t="s">
        <v>2365</v>
      </c>
      <c r="B645" s="110" t="s">
        <v>2366</v>
      </c>
      <c r="C645" s="110" t="s">
        <v>180</v>
      </c>
      <c r="D645" s="110" t="s">
        <v>180</v>
      </c>
      <c r="E645" s="110" t="s">
        <v>201</v>
      </c>
      <c r="F645" s="110" t="s">
        <v>214</v>
      </c>
      <c r="G645" s="110" t="s">
        <v>1367</v>
      </c>
      <c r="H645" s="110" t="s">
        <v>2367</v>
      </c>
      <c r="I645" s="111" t="s">
        <v>1990</v>
      </c>
      <c r="J645" s="110" t="s">
        <v>2451</v>
      </c>
      <c r="K645" s="112">
        <v>15</v>
      </c>
    </row>
    <row r="646" spans="1:11">
      <c r="A646" s="110" t="s">
        <v>2365</v>
      </c>
      <c r="B646" s="110" t="s">
        <v>2366</v>
      </c>
      <c r="C646" s="110" t="s">
        <v>180</v>
      </c>
      <c r="D646" s="110" t="s">
        <v>180</v>
      </c>
      <c r="E646" s="110" t="s">
        <v>201</v>
      </c>
      <c r="F646" s="110" t="s">
        <v>792</v>
      </c>
      <c r="G646" s="110" t="s">
        <v>1368</v>
      </c>
      <c r="H646" s="110" t="s">
        <v>2367</v>
      </c>
      <c r="I646" s="111" t="s">
        <v>1991</v>
      </c>
      <c r="J646" s="110" t="s">
        <v>2451</v>
      </c>
      <c r="K646" s="112">
        <v>62</v>
      </c>
    </row>
    <row r="647" spans="1:11">
      <c r="A647" s="110" t="s">
        <v>2365</v>
      </c>
      <c r="B647" s="110" t="s">
        <v>2366</v>
      </c>
      <c r="C647" s="110" t="s">
        <v>180</v>
      </c>
      <c r="D647" s="110" t="s">
        <v>180</v>
      </c>
      <c r="E647" s="110" t="s">
        <v>201</v>
      </c>
      <c r="F647" s="110" t="s">
        <v>202</v>
      </c>
      <c r="G647" s="110" t="s">
        <v>1401</v>
      </c>
      <c r="H647" s="110" t="s">
        <v>2367</v>
      </c>
      <c r="I647" s="111" t="s">
        <v>2015</v>
      </c>
      <c r="J647" s="110" t="s">
        <v>2451</v>
      </c>
      <c r="K647" s="112">
        <v>22</v>
      </c>
    </row>
    <row r="648" spans="1:11">
      <c r="A648" s="110" t="s">
        <v>2365</v>
      </c>
      <c r="B648" s="110" t="s">
        <v>2366</v>
      </c>
      <c r="C648" s="110" t="s">
        <v>180</v>
      </c>
      <c r="D648" s="110" t="s">
        <v>180</v>
      </c>
      <c r="E648" s="110" t="s">
        <v>201</v>
      </c>
      <c r="F648" s="110" t="s">
        <v>280</v>
      </c>
      <c r="G648" s="110" t="s">
        <v>1404</v>
      </c>
      <c r="H648" s="110" t="s">
        <v>2367</v>
      </c>
      <c r="I648" s="111" t="s">
        <v>2018</v>
      </c>
      <c r="J648" s="110" t="s">
        <v>2451</v>
      </c>
      <c r="K648" s="112">
        <v>18</v>
      </c>
    </row>
    <row r="649" spans="1:11">
      <c r="A649" s="110" t="s">
        <v>2365</v>
      </c>
      <c r="B649" s="110" t="s">
        <v>2366</v>
      </c>
      <c r="C649" s="110" t="s">
        <v>180</v>
      </c>
      <c r="D649" s="110" t="s">
        <v>180</v>
      </c>
      <c r="E649" s="110" t="s">
        <v>201</v>
      </c>
      <c r="F649" s="110" t="s">
        <v>755</v>
      </c>
      <c r="G649" s="110" t="s">
        <v>1405</v>
      </c>
      <c r="H649" s="110" t="s">
        <v>2367</v>
      </c>
      <c r="I649" s="111" t="s">
        <v>2019</v>
      </c>
      <c r="J649" s="110" t="s">
        <v>2451</v>
      </c>
      <c r="K649" s="112">
        <v>9</v>
      </c>
    </row>
    <row r="650" spans="1:11">
      <c r="A650" s="110" t="s">
        <v>2365</v>
      </c>
      <c r="B650" s="110" t="s">
        <v>2366</v>
      </c>
      <c r="C650" s="110" t="s">
        <v>180</v>
      </c>
      <c r="D650" s="110" t="s">
        <v>180</v>
      </c>
      <c r="E650" s="110" t="s">
        <v>201</v>
      </c>
      <c r="F650" s="110" t="s">
        <v>228</v>
      </c>
      <c r="G650" s="110" t="s">
        <v>1370</v>
      </c>
      <c r="H650" s="110" t="s">
        <v>2367</v>
      </c>
      <c r="I650" s="111" t="s">
        <v>1993</v>
      </c>
      <c r="J650" s="110" t="s">
        <v>2451</v>
      </c>
      <c r="K650" s="112">
        <v>24</v>
      </c>
    </row>
    <row r="651" spans="1:11" ht="18">
      <c r="A651" s="110" t="s">
        <v>2365</v>
      </c>
      <c r="B651" s="110" t="s">
        <v>2366</v>
      </c>
      <c r="C651" s="110" t="s">
        <v>180</v>
      </c>
      <c r="D651" s="110" t="s">
        <v>180</v>
      </c>
      <c r="E651" s="110" t="s">
        <v>201</v>
      </c>
      <c r="F651" s="110" t="s">
        <v>732</v>
      </c>
      <c r="G651" s="110" t="s">
        <v>1395</v>
      </c>
      <c r="H651" s="110" t="s">
        <v>2367</v>
      </c>
      <c r="I651" s="111" t="s">
        <v>2011</v>
      </c>
      <c r="J651" s="110" t="s">
        <v>2451</v>
      </c>
      <c r="K651" s="112">
        <v>17</v>
      </c>
    </row>
    <row r="652" spans="1:11" ht="18">
      <c r="A652" s="110" t="s">
        <v>2365</v>
      </c>
      <c r="B652" s="110" t="s">
        <v>2366</v>
      </c>
      <c r="C652" s="110" t="s">
        <v>180</v>
      </c>
      <c r="D652" s="110" t="s">
        <v>180</v>
      </c>
      <c r="E652" s="110" t="s">
        <v>310</v>
      </c>
      <c r="F652" s="110" t="s">
        <v>310</v>
      </c>
      <c r="G652" s="110" t="s">
        <v>1419</v>
      </c>
      <c r="H652" s="110" t="s">
        <v>2367</v>
      </c>
      <c r="I652" s="111" t="s">
        <v>1420</v>
      </c>
      <c r="J652" s="110" t="s">
        <v>2451</v>
      </c>
      <c r="K652" s="112">
        <v>100</v>
      </c>
    </row>
    <row r="653" spans="1:11" ht="18">
      <c r="A653" s="110" t="s">
        <v>2365</v>
      </c>
      <c r="B653" s="110" t="s">
        <v>2366</v>
      </c>
      <c r="C653" s="110" t="s">
        <v>180</v>
      </c>
      <c r="D653" s="110" t="s">
        <v>180</v>
      </c>
      <c r="E653" s="110" t="s">
        <v>310</v>
      </c>
      <c r="F653" s="110" t="s">
        <v>317</v>
      </c>
      <c r="G653" s="110" t="s">
        <v>1421</v>
      </c>
      <c r="H653" s="110" t="s">
        <v>2367</v>
      </c>
      <c r="I653" s="111" t="s">
        <v>1422</v>
      </c>
      <c r="J653" s="110" t="s">
        <v>2451</v>
      </c>
      <c r="K653" s="112">
        <v>37</v>
      </c>
    </row>
    <row r="654" spans="1:11" ht="27">
      <c r="A654" s="110" t="s">
        <v>2365</v>
      </c>
      <c r="B654" s="110" t="s">
        <v>2366</v>
      </c>
      <c r="C654" s="110" t="s">
        <v>180</v>
      </c>
      <c r="D654" s="110" t="s">
        <v>180</v>
      </c>
      <c r="E654" s="110" t="s">
        <v>310</v>
      </c>
      <c r="F654" s="110" t="s">
        <v>311</v>
      </c>
      <c r="G654" s="110" t="s">
        <v>1417</v>
      </c>
      <c r="H654" s="110" t="s">
        <v>2367</v>
      </c>
      <c r="I654" s="111" t="s">
        <v>1418</v>
      </c>
      <c r="J654" s="110" t="s">
        <v>2451</v>
      </c>
      <c r="K654" s="112">
        <v>128</v>
      </c>
    </row>
    <row r="655" spans="1:11">
      <c r="A655" s="110" t="s">
        <v>2365</v>
      </c>
      <c r="B655" s="110" t="s">
        <v>2366</v>
      </c>
      <c r="C655" s="110" t="s">
        <v>180</v>
      </c>
      <c r="D655" s="110" t="s">
        <v>180</v>
      </c>
      <c r="E655" s="110" t="s">
        <v>310</v>
      </c>
      <c r="F655" s="110" t="s">
        <v>1415</v>
      </c>
      <c r="G655" s="110" t="s">
        <v>1416</v>
      </c>
      <c r="H655" s="110" t="s">
        <v>2367</v>
      </c>
      <c r="I655" s="111" t="s">
        <v>2026</v>
      </c>
      <c r="J655" s="110" t="s">
        <v>2451</v>
      </c>
      <c r="K655" s="112">
        <v>25</v>
      </c>
    </row>
    <row r="656" spans="1:11" ht="18">
      <c r="A656" s="110" t="s">
        <v>2365</v>
      </c>
      <c r="B656" s="110" t="s">
        <v>2366</v>
      </c>
      <c r="C656" s="110" t="s">
        <v>180</v>
      </c>
      <c r="D656" s="110" t="s">
        <v>180</v>
      </c>
      <c r="E656" s="110" t="s">
        <v>310</v>
      </c>
      <c r="F656" s="110" t="s">
        <v>1415</v>
      </c>
      <c r="G656" s="110" t="s">
        <v>2454</v>
      </c>
      <c r="H656" s="110" t="s">
        <v>2367</v>
      </c>
      <c r="I656" s="111" t="s">
        <v>2455</v>
      </c>
      <c r="J656" s="110" t="s">
        <v>2451</v>
      </c>
      <c r="K656" s="112">
        <v>20</v>
      </c>
    </row>
    <row r="657" spans="1:11" ht="18">
      <c r="A657" s="110" t="s">
        <v>2365</v>
      </c>
      <c r="B657" s="110" t="s">
        <v>2366</v>
      </c>
      <c r="C657" s="110" t="s">
        <v>180</v>
      </c>
      <c r="D657" s="110" t="s">
        <v>180</v>
      </c>
      <c r="E657" s="110" t="s">
        <v>40</v>
      </c>
      <c r="F657" s="110" t="s">
        <v>40</v>
      </c>
      <c r="G657" s="110" t="s">
        <v>1431</v>
      </c>
      <c r="H657" s="110" t="s">
        <v>2367</v>
      </c>
      <c r="I657" s="111" t="s">
        <v>1432</v>
      </c>
      <c r="J657" s="110" t="s">
        <v>2451</v>
      </c>
      <c r="K657" s="112">
        <v>189</v>
      </c>
    </row>
    <row r="658" spans="1:11">
      <c r="A658" s="110" t="s">
        <v>2365</v>
      </c>
      <c r="B658" s="110" t="s">
        <v>2366</v>
      </c>
      <c r="C658" s="110" t="s">
        <v>180</v>
      </c>
      <c r="D658" s="110" t="s">
        <v>180</v>
      </c>
      <c r="E658" s="110" t="s">
        <v>40</v>
      </c>
      <c r="F658" s="110" t="s">
        <v>1423</v>
      </c>
      <c r="G658" s="110" t="s">
        <v>1424</v>
      </c>
      <c r="H658" s="110" t="s">
        <v>2367</v>
      </c>
      <c r="I658" s="111" t="s">
        <v>2027</v>
      </c>
      <c r="J658" s="110" t="s">
        <v>2451</v>
      </c>
      <c r="K658" s="112">
        <v>51</v>
      </c>
    </row>
    <row r="659" spans="1:11" ht="18">
      <c r="A659" s="110" t="s">
        <v>2365</v>
      </c>
      <c r="B659" s="110" t="s">
        <v>2366</v>
      </c>
      <c r="C659" s="110" t="s">
        <v>180</v>
      </c>
      <c r="D659" s="110" t="s">
        <v>180</v>
      </c>
      <c r="E659" s="110" t="s">
        <v>40</v>
      </c>
      <c r="F659" s="110" t="s">
        <v>340</v>
      </c>
      <c r="G659" s="110" t="s">
        <v>1427</v>
      </c>
      <c r="H659" s="110" t="s">
        <v>2367</v>
      </c>
      <c r="I659" s="111" t="s">
        <v>2017</v>
      </c>
      <c r="J659" s="110" t="s">
        <v>2451</v>
      </c>
      <c r="K659" s="112">
        <v>48</v>
      </c>
    </row>
    <row r="660" spans="1:11">
      <c r="A660" s="110" t="s">
        <v>2365</v>
      </c>
      <c r="B660" s="110" t="s">
        <v>2366</v>
      </c>
      <c r="C660" s="110" t="s">
        <v>180</v>
      </c>
      <c r="D660" s="110" t="s">
        <v>180</v>
      </c>
      <c r="E660" s="110" t="s">
        <v>40</v>
      </c>
      <c r="F660" s="110" t="s">
        <v>329</v>
      </c>
      <c r="G660" s="110" t="s">
        <v>1428</v>
      </c>
      <c r="H660" s="110" t="s">
        <v>2367</v>
      </c>
      <c r="I660" s="111" t="s">
        <v>2030</v>
      </c>
      <c r="J660" s="110" t="s">
        <v>2451</v>
      </c>
      <c r="K660" s="112">
        <v>85</v>
      </c>
    </row>
    <row r="661" spans="1:11" ht="18">
      <c r="A661" s="110" t="s">
        <v>2365</v>
      </c>
      <c r="B661" s="110" t="s">
        <v>2366</v>
      </c>
      <c r="C661" s="110" t="s">
        <v>180</v>
      </c>
      <c r="D661" s="110" t="s">
        <v>180</v>
      </c>
      <c r="E661" s="110" t="s">
        <v>40</v>
      </c>
      <c r="F661" s="110" t="s">
        <v>333</v>
      </c>
      <c r="G661" s="110" t="s">
        <v>1429</v>
      </c>
      <c r="H661" s="110" t="s">
        <v>2367</v>
      </c>
      <c r="I661" s="111" t="s">
        <v>2031</v>
      </c>
      <c r="J661" s="110" t="s">
        <v>2451</v>
      </c>
      <c r="K661" s="112">
        <v>29</v>
      </c>
    </row>
    <row r="662" spans="1:11">
      <c r="A662" s="110" t="s">
        <v>2365</v>
      </c>
      <c r="B662" s="110" t="s">
        <v>2366</v>
      </c>
      <c r="C662" s="110" t="s">
        <v>180</v>
      </c>
      <c r="D662" s="110" t="s">
        <v>180</v>
      </c>
      <c r="E662" s="110" t="s">
        <v>40</v>
      </c>
      <c r="F662" s="110" t="s">
        <v>1838</v>
      </c>
      <c r="G662" s="110" t="s">
        <v>1426</v>
      </c>
      <c r="H662" s="110" t="s">
        <v>2367</v>
      </c>
      <c r="I662" s="111" t="s">
        <v>2029</v>
      </c>
      <c r="J662" s="110" t="s">
        <v>2451</v>
      </c>
      <c r="K662" s="112">
        <v>18</v>
      </c>
    </row>
    <row r="663" spans="1:11" ht="18">
      <c r="A663" s="110" t="s">
        <v>2365</v>
      </c>
      <c r="B663" s="110" t="s">
        <v>2366</v>
      </c>
      <c r="C663" s="110" t="s">
        <v>180</v>
      </c>
      <c r="D663" s="110" t="s">
        <v>180</v>
      </c>
      <c r="E663" s="110" t="s">
        <v>40</v>
      </c>
      <c r="F663" s="110" t="s">
        <v>1837</v>
      </c>
      <c r="G663" s="110" t="s">
        <v>1425</v>
      </c>
      <c r="H663" s="110" t="s">
        <v>2367</v>
      </c>
      <c r="I663" s="111" t="s">
        <v>2028</v>
      </c>
      <c r="J663" s="110" t="s">
        <v>2451</v>
      </c>
      <c r="K663" s="112">
        <v>9</v>
      </c>
    </row>
    <row r="664" spans="1:11">
      <c r="A664" s="110" t="s">
        <v>2365</v>
      </c>
      <c r="B664" s="110" t="s">
        <v>2366</v>
      </c>
      <c r="C664" s="110" t="s">
        <v>180</v>
      </c>
      <c r="D664" s="110" t="s">
        <v>180</v>
      </c>
      <c r="E664" s="110" t="s">
        <v>40</v>
      </c>
      <c r="F664" s="110" t="s">
        <v>335</v>
      </c>
      <c r="G664" s="110" t="s">
        <v>1430</v>
      </c>
      <c r="H664" s="110" t="s">
        <v>2367</v>
      </c>
      <c r="I664" s="111" t="s">
        <v>2018</v>
      </c>
      <c r="J664" s="110" t="s">
        <v>2451</v>
      </c>
      <c r="K664" s="112">
        <v>31</v>
      </c>
    </row>
    <row r="665" spans="1:11" ht="18">
      <c r="A665" s="110" t="s">
        <v>2365</v>
      </c>
      <c r="B665" s="110" t="s">
        <v>2366</v>
      </c>
      <c r="C665" s="110" t="s">
        <v>180</v>
      </c>
      <c r="D665" s="110" t="s">
        <v>180</v>
      </c>
      <c r="E665" s="110" t="s">
        <v>345</v>
      </c>
      <c r="F665" s="110" t="s">
        <v>2373</v>
      </c>
      <c r="G665" s="110" t="s">
        <v>1442</v>
      </c>
      <c r="H665" s="110" t="s">
        <v>2367</v>
      </c>
      <c r="I665" s="111" t="s">
        <v>2041</v>
      </c>
      <c r="J665" s="110" t="s">
        <v>2451</v>
      </c>
      <c r="K665" s="112">
        <v>52</v>
      </c>
    </row>
    <row r="666" spans="1:11">
      <c r="A666" s="110" t="s">
        <v>2365</v>
      </c>
      <c r="B666" s="110" t="s">
        <v>2366</v>
      </c>
      <c r="C666" s="110" t="s">
        <v>180</v>
      </c>
      <c r="D666" s="110" t="s">
        <v>180</v>
      </c>
      <c r="E666" s="110" t="s">
        <v>345</v>
      </c>
      <c r="F666" s="110" t="s">
        <v>345</v>
      </c>
      <c r="G666" s="110" t="s">
        <v>1441</v>
      </c>
      <c r="H666" s="110" t="s">
        <v>2367</v>
      </c>
      <c r="I666" s="111" t="s">
        <v>2040</v>
      </c>
      <c r="J666" s="110" t="s">
        <v>2451</v>
      </c>
      <c r="K666" s="112">
        <v>146</v>
      </c>
    </row>
    <row r="667" spans="1:11">
      <c r="A667" s="110" t="s">
        <v>2365</v>
      </c>
      <c r="B667" s="110" t="s">
        <v>2366</v>
      </c>
      <c r="C667" s="110" t="s">
        <v>180</v>
      </c>
      <c r="D667" s="110" t="s">
        <v>180</v>
      </c>
      <c r="E667" s="110" t="s">
        <v>345</v>
      </c>
      <c r="F667" s="110" t="s">
        <v>370</v>
      </c>
      <c r="G667" s="110" t="s">
        <v>1443</v>
      </c>
      <c r="H667" s="110" t="s">
        <v>2367</v>
      </c>
      <c r="I667" s="111" t="s">
        <v>2042</v>
      </c>
      <c r="J667" s="110" t="s">
        <v>2451</v>
      </c>
      <c r="K667" s="112">
        <v>28</v>
      </c>
    </row>
    <row r="668" spans="1:11">
      <c r="A668" s="110" t="s">
        <v>2365</v>
      </c>
      <c r="B668" s="110" t="s">
        <v>2366</v>
      </c>
      <c r="C668" s="110" t="s">
        <v>180</v>
      </c>
      <c r="D668" s="110" t="s">
        <v>180</v>
      </c>
      <c r="E668" s="110" t="s">
        <v>345</v>
      </c>
      <c r="F668" s="110" t="s">
        <v>352</v>
      </c>
      <c r="G668" s="110" t="s">
        <v>1434</v>
      </c>
      <c r="H668" s="110" t="s">
        <v>2367</v>
      </c>
      <c r="I668" s="111" t="s">
        <v>2033</v>
      </c>
      <c r="J668" s="110" t="s">
        <v>2451</v>
      </c>
      <c r="K668" s="112">
        <v>40</v>
      </c>
    </row>
    <row r="669" spans="1:11">
      <c r="A669" s="110" t="s">
        <v>2365</v>
      </c>
      <c r="B669" s="110" t="s">
        <v>2366</v>
      </c>
      <c r="C669" s="110" t="s">
        <v>180</v>
      </c>
      <c r="D669" s="110" t="s">
        <v>180</v>
      </c>
      <c r="E669" s="110" t="s">
        <v>345</v>
      </c>
      <c r="F669" s="110" t="s">
        <v>887</v>
      </c>
      <c r="G669" s="110" t="s">
        <v>1435</v>
      </c>
      <c r="H669" s="110" t="s">
        <v>2367</v>
      </c>
      <c r="I669" s="111" t="s">
        <v>2034</v>
      </c>
      <c r="J669" s="110" t="s">
        <v>2451</v>
      </c>
      <c r="K669" s="112">
        <v>13</v>
      </c>
    </row>
    <row r="670" spans="1:11">
      <c r="A670" s="110" t="s">
        <v>2365</v>
      </c>
      <c r="B670" s="110" t="s">
        <v>2366</v>
      </c>
      <c r="C670" s="110" t="s">
        <v>180</v>
      </c>
      <c r="D670" s="110" t="s">
        <v>180</v>
      </c>
      <c r="E670" s="110" t="s">
        <v>345</v>
      </c>
      <c r="F670" s="110" t="s">
        <v>865</v>
      </c>
      <c r="G670" s="110" t="s">
        <v>1436</v>
      </c>
      <c r="H670" s="110" t="s">
        <v>2367</v>
      </c>
      <c r="I670" s="111" t="s">
        <v>2035</v>
      </c>
      <c r="J670" s="110" t="s">
        <v>2451</v>
      </c>
      <c r="K670" s="112">
        <v>6</v>
      </c>
    </row>
    <row r="671" spans="1:11">
      <c r="A671" s="110" t="s">
        <v>2365</v>
      </c>
      <c r="B671" s="110" t="s">
        <v>2366</v>
      </c>
      <c r="C671" s="110" t="s">
        <v>180</v>
      </c>
      <c r="D671" s="110" t="s">
        <v>180</v>
      </c>
      <c r="E671" s="110" t="s">
        <v>345</v>
      </c>
      <c r="F671" s="110" t="s">
        <v>347</v>
      </c>
      <c r="G671" s="110" t="s">
        <v>1437</v>
      </c>
      <c r="H671" s="110" t="s">
        <v>2367</v>
      </c>
      <c r="I671" s="111" t="s">
        <v>2036</v>
      </c>
      <c r="J671" s="110" t="s">
        <v>2451</v>
      </c>
      <c r="K671" s="112">
        <v>11</v>
      </c>
    </row>
    <row r="672" spans="1:11">
      <c r="A672" s="110" t="s">
        <v>2365</v>
      </c>
      <c r="B672" s="110" t="s">
        <v>2366</v>
      </c>
      <c r="C672" s="110" t="s">
        <v>180</v>
      </c>
      <c r="D672" s="110" t="s">
        <v>180</v>
      </c>
      <c r="E672" s="110" t="s">
        <v>345</v>
      </c>
      <c r="F672" s="110" t="s">
        <v>364</v>
      </c>
      <c r="G672" s="110" t="s">
        <v>1438</v>
      </c>
      <c r="H672" s="110" t="s">
        <v>2367</v>
      </c>
      <c r="I672" s="111" t="s">
        <v>2037</v>
      </c>
      <c r="J672" s="110" t="s">
        <v>2451</v>
      </c>
      <c r="K672" s="112">
        <v>35</v>
      </c>
    </row>
    <row r="673" spans="1:11">
      <c r="A673" s="110" t="s">
        <v>2365</v>
      </c>
      <c r="B673" s="110" t="s">
        <v>2366</v>
      </c>
      <c r="C673" s="110" t="s">
        <v>180</v>
      </c>
      <c r="D673" s="110" t="s">
        <v>180</v>
      </c>
      <c r="E673" s="110" t="s">
        <v>345</v>
      </c>
      <c r="F673" s="110" t="s">
        <v>376</v>
      </c>
      <c r="G673" s="110" t="s">
        <v>1439</v>
      </c>
      <c r="H673" s="110" t="s">
        <v>2367</v>
      </c>
      <c r="I673" s="111" t="s">
        <v>2038</v>
      </c>
      <c r="J673" s="110" t="s">
        <v>2451</v>
      </c>
      <c r="K673" s="112">
        <v>45</v>
      </c>
    </row>
    <row r="674" spans="1:11">
      <c r="A674" s="110" t="s">
        <v>2365</v>
      </c>
      <c r="B674" s="110" t="s">
        <v>2366</v>
      </c>
      <c r="C674" s="110" t="s">
        <v>180</v>
      </c>
      <c r="D674" s="110" t="s">
        <v>180</v>
      </c>
      <c r="E674" s="110" t="s">
        <v>345</v>
      </c>
      <c r="F674" s="110" t="s">
        <v>361</v>
      </c>
      <c r="G674" s="110" t="s">
        <v>1440</v>
      </c>
      <c r="H674" s="110" t="s">
        <v>2367</v>
      </c>
      <c r="I674" s="111" t="s">
        <v>2039</v>
      </c>
      <c r="J674" s="110" t="s">
        <v>2451</v>
      </c>
      <c r="K674" s="112">
        <v>56</v>
      </c>
    </row>
    <row r="675" spans="1:11">
      <c r="A675" s="110" t="s">
        <v>2365</v>
      </c>
      <c r="B675" s="110" t="s">
        <v>2366</v>
      </c>
      <c r="C675" s="110" t="s">
        <v>180</v>
      </c>
      <c r="D675" s="110" t="s">
        <v>180</v>
      </c>
      <c r="E675" s="110" t="s">
        <v>345</v>
      </c>
      <c r="F675" s="110" t="s">
        <v>358</v>
      </c>
      <c r="G675" s="110" t="s">
        <v>1433</v>
      </c>
      <c r="H675" s="110" t="s">
        <v>2367</v>
      </c>
      <c r="I675" s="111" t="s">
        <v>2032</v>
      </c>
      <c r="J675" s="110" t="s">
        <v>2451</v>
      </c>
      <c r="K675" s="112">
        <v>33</v>
      </c>
    </row>
    <row r="676" spans="1:11">
      <c r="A676" s="110" t="s">
        <v>2365</v>
      </c>
      <c r="B676" s="110" t="s">
        <v>2366</v>
      </c>
      <c r="C676" s="110" t="s">
        <v>180</v>
      </c>
      <c r="D676" s="110" t="s">
        <v>180</v>
      </c>
      <c r="E676" s="110" t="s">
        <v>381</v>
      </c>
      <c r="F676" s="110" t="s">
        <v>381</v>
      </c>
      <c r="G676" s="110" t="s">
        <v>1444</v>
      </c>
      <c r="H676" s="110" t="s">
        <v>2367</v>
      </c>
      <c r="I676" s="111" t="s">
        <v>2043</v>
      </c>
      <c r="J676" s="110" t="s">
        <v>2451</v>
      </c>
      <c r="K676" s="112">
        <v>127</v>
      </c>
    </row>
    <row r="677" spans="1:11">
      <c r="A677" s="110" t="s">
        <v>2365</v>
      </c>
      <c r="B677" s="110" t="s">
        <v>2366</v>
      </c>
      <c r="C677" s="110" t="s">
        <v>180</v>
      </c>
      <c r="D677" s="110" t="s">
        <v>180</v>
      </c>
      <c r="E677" s="110" t="s">
        <v>381</v>
      </c>
      <c r="F677" s="110" t="s">
        <v>404</v>
      </c>
      <c r="G677" s="110" t="s">
        <v>1445</v>
      </c>
      <c r="H677" s="110" t="s">
        <v>2367</v>
      </c>
      <c r="I677" s="111" t="s">
        <v>2044</v>
      </c>
      <c r="J677" s="110" t="s">
        <v>2451</v>
      </c>
      <c r="K677" s="112">
        <v>8</v>
      </c>
    </row>
    <row r="678" spans="1:11">
      <c r="A678" s="110" t="s">
        <v>2365</v>
      </c>
      <c r="B678" s="110" t="s">
        <v>2366</v>
      </c>
      <c r="C678" s="110" t="s">
        <v>180</v>
      </c>
      <c r="D678" s="110" t="s">
        <v>180</v>
      </c>
      <c r="E678" s="110" t="s">
        <v>381</v>
      </c>
      <c r="F678" s="110" t="s">
        <v>389</v>
      </c>
      <c r="G678" s="110" t="s">
        <v>1450</v>
      </c>
      <c r="H678" s="110" t="s">
        <v>2367</v>
      </c>
      <c r="I678" s="111" t="s">
        <v>2048</v>
      </c>
      <c r="J678" s="110" t="s">
        <v>2451</v>
      </c>
      <c r="K678" s="112">
        <v>16</v>
      </c>
    </row>
    <row r="679" spans="1:11">
      <c r="A679" s="110" t="s">
        <v>2365</v>
      </c>
      <c r="B679" s="110" t="s">
        <v>2366</v>
      </c>
      <c r="C679" s="110" t="s">
        <v>180</v>
      </c>
      <c r="D679" s="110" t="s">
        <v>180</v>
      </c>
      <c r="E679" s="110" t="s">
        <v>381</v>
      </c>
      <c r="F679" s="110" t="s">
        <v>898</v>
      </c>
      <c r="G679" s="110" t="s">
        <v>1451</v>
      </c>
      <c r="H679" s="110" t="s">
        <v>2367</v>
      </c>
      <c r="I679" s="111" t="s">
        <v>2049</v>
      </c>
      <c r="J679" s="110" t="s">
        <v>2451</v>
      </c>
      <c r="K679" s="112">
        <v>9</v>
      </c>
    </row>
    <row r="680" spans="1:11">
      <c r="A680" s="110" t="s">
        <v>2365</v>
      </c>
      <c r="B680" s="110" t="s">
        <v>2366</v>
      </c>
      <c r="C680" s="110" t="s">
        <v>180</v>
      </c>
      <c r="D680" s="110" t="s">
        <v>180</v>
      </c>
      <c r="E680" s="110" t="s">
        <v>381</v>
      </c>
      <c r="F680" s="110" t="s">
        <v>1448</v>
      </c>
      <c r="G680" s="110" t="s">
        <v>1449</v>
      </c>
      <c r="H680" s="110" t="s">
        <v>2367</v>
      </c>
      <c r="I680" s="111" t="s">
        <v>2047</v>
      </c>
      <c r="J680" s="110" t="s">
        <v>2451</v>
      </c>
      <c r="K680" s="112">
        <v>30</v>
      </c>
    </row>
    <row r="681" spans="1:11" ht="18">
      <c r="A681" s="110" t="s">
        <v>2365</v>
      </c>
      <c r="B681" s="110" t="s">
        <v>2366</v>
      </c>
      <c r="C681" s="110" t="s">
        <v>180</v>
      </c>
      <c r="D681" s="110" t="s">
        <v>180</v>
      </c>
      <c r="E681" s="110" t="s">
        <v>381</v>
      </c>
      <c r="F681" s="110" t="s">
        <v>398</v>
      </c>
      <c r="G681" s="110" t="s">
        <v>1447</v>
      </c>
      <c r="H681" s="110" t="s">
        <v>2367</v>
      </c>
      <c r="I681" s="111" t="s">
        <v>2046</v>
      </c>
      <c r="J681" s="110" t="s">
        <v>2451</v>
      </c>
      <c r="K681" s="112">
        <v>43</v>
      </c>
    </row>
    <row r="682" spans="1:11">
      <c r="A682" s="110" t="s">
        <v>2365</v>
      </c>
      <c r="B682" s="110" t="s">
        <v>2366</v>
      </c>
      <c r="C682" s="110" t="s">
        <v>180</v>
      </c>
      <c r="D682" s="110" t="s">
        <v>180</v>
      </c>
      <c r="E682" s="110" t="s">
        <v>381</v>
      </c>
      <c r="F682" s="110" t="s">
        <v>401</v>
      </c>
      <c r="G682" s="110" t="s">
        <v>1446</v>
      </c>
      <c r="H682" s="110" t="s">
        <v>2367</v>
      </c>
      <c r="I682" s="111" t="s">
        <v>2045</v>
      </c>
      <c r="J682" s="110" t="s">
        <v>2451</v>
      </c>
      <c r="K682" s="112">
        <v>31</v>
      </c>
    </row>
    <row r="683" spans="1:11" ht="18">
      <c r="A683" s="110" t="s">
        <v>2365</v>
      </c>
      <c r="B683" s="110" t="s">
        <v>2366</v>
      </c>
      <c r="C683" s="110" t="s">
        <v>180</v>
      </c>
      <c r="D683" s="110" t="s">
        <v>180</v>
      </c>
      <c r="E683" s="110" t="s">
        <v>381</v>
      </c>
      <c r="F683" s="110" t="s">
        <v>903</v>
      </c>
      <c r="G683" s="110" t="s">
        <v>1457</v>
      </c>
      <c r="H683" s="110" t="s">
        <v>2367</v>
      </c>
      <c r="I683" s="111" t="s">
        <v>1458</v>
      </c>
      <c r="J683" s="110" t="s">
        <v>2451</v>
      </c>
      <c r="K683" s="112">
        <v>7</v>
      </c>
    </row>
    <row r="684" spans="1:11">
      <c r="A684" s="110" t="s">
        <v>2365</v>
      </c>
      <c r="B684" s="110" t="s">
        <v>2366</v>
      </c>
      <c r="C684" s="110" t="s">
        <v>180</v>
      </c>
      <c r="D684" s="110" t="s">
        <v>180</v>
      </c>
      <c r="E684" s="110" t="s">
        <v>381</v>
      </c>
      <c r="F684" s="110" t="s">
        <v>392</v>
      </c>
      <c r="G684" s="110" t="s">
        <v>1452</v>
      </c>
      <c r="H684" s="110" t="s">
        <v>2367</v>
      </c>
      <c r="I684" s="111" t="s">
        <v>2050</v>
      </c>
      <c r="J684" s="110" t="s">
        <v>2451</v>
      </c>
      <c r="K684" s="112">
        <v>27</v>
      </c>
    </row>
    <row r="685" spans="1:11">
      <c r="A685" s="110" t="s">
        <v>2365</v>
      </c>
      <c r="B685" s="110" t="s">
        <v>2366</v>
      </c>
      <c r="C685" s="110" t="s">
        <v>180</v>
      </c>
      <c r="D685" s="110" t="s">
        <v>180</v>
      </c>
      <c r="E685" s="110" t="s">
        <v>381</v>
      </c>
      <c r="F685" s="110" t="s">
        <v>2051</v>
      </c>
      <c r="G685" s="110" t="s">
        <v>1453</v>
      </c>
      <c r="H685" s="110" t="s">
        <v>2367</v>
      </c>
      <c r="I685" s="111" t="s">
        <v>2052</v>
      </c>
      <c r="J685" s="110" t="s">
        <v>2451</v>
      </c>
      <c r="K685" s="112">
        <v>9</v>
      </c>
    </row>
    <row r="686" spans="1:11" ht="18">
      <c r="A686" s="110" t="s">
        <v>2365</v>
      </c>
      <c r="B686" s="110" t="s">
        <v>2366</v>
      </c>
      <c r="C686" s="110" t="s">
        <v>180</v>
      </c>
      <c r="D686" s="110" t="s">
        <v>180</v>
      </c>
      <c r="E686" s="110" t="s">
        <v>381</v>
      </c>
      <c r="F686" s="110" t="s">
        <v>387</v>
      </c>
      <c r="G686" s="110" t="s">
        <v>1459</v>
      </c>
      <c r="H686" s="110" t="s">
        <v>2367</v>
      </c>
      <c r="I686" s="111" t="s">
        <v>1460</v>
      </c>
      <c r="J686" s="110" t="s">
        <v>2451</v>
      </c>
      <c r="K686" s="112">
        <v>20</v>
      </c>
    </row>
    <row r="687" spans="1:11">
      <c r="A687" s="110" t="s">
        <v>2365</v>
      </c>
      <c r="B687" s="110" t="s">
        <v>2366</v>
      </c>
      <c r="C687" s="110" t="s">
        <v>180</v>
      </c>
      <c r="D687" s="110" t="s">
        <v>180</v>
      </c>
      <c r="E687" s="110" t="s">
        <v>381</v>
      </c>
      <c r="F687" s="110" t="s">
        <v>911</v>
      </c>
      <c r="G687" s="110" t="s">
        <v>1454</v>
      </c>
      <c r="H687" s="110" t="s">
        <v>2367</v>
      </c>
      <c r="I687" s="111" t="s">
        <v>2053</v>
      </c>
      <c r="J687" s="110" t="s">
        <v>2451</v>
      </c>
      <c r="K687" s="112">
        <v>7</v>
      </c>
    </row>
    <row r="688" spans="1:11">
      <c r="A688" s="110" t="s">
        <v>2365</v>
      </c>
      <c r="B688" s="110" t="s">
        <v>2366</v>
      </c>
      <c r="C688" s="110" t="s">
        <v>180</v>
      </c>
      <c r="D688" s="110" t="s">
        <v>180</v>
      </c>
      <c r="E688" s="110" t="s">
        <v>381</v>
      </c>
      <c r="F688" s="110" t="s">
        <v>383</v>
      </c>
      <c r="G688" s="110" t="s">
        <v>1455</v>
      </c>
      <c r="H688" s="110" t="s">
        <v>2367</v>
      </c>
      <c r="I688" s="111" t="s">
        <v>2054</v>
      </c>
      <c r="J688" s="110" t="s">
        <v>2451</v>
      </c>
      <c r="K688" s="112">
        <v>19</v>
      </c>
    </row>
    <row r="689" spans="1:11">
      <c r="A689" s="110" t="s">
        <v>2365</v>
      </c>
      <c r="B689" s="110" t="s">
        <v>2366</v>
      </c>
      <c r="C689" s="110" t="s">
        <v>180</v>
      </c>
      <c r="D689" s="110" t="s">
        <v>180</v>
      </c>
      <c r="E689" s="110" t="s">
        <v>381</v>
      </c>
      <c r="F689" s="110" t="s">
        <v>395</v>
      </c>
      <c r="G689" s="110" t="s">
        <v>1456</v>
      </c>
      <c r="H689" s="110" t="s">
        <v>2367</v>
      </c>
      <c r="I689" s="111" t="s">
        <v>2055</v>
      </c>
      <c r="J689" s="110" t="s">
        <v>2451</v>
      </c>
      <c r="K689" s="112">
        <v>6</v>
      </c>
    </row>
    <row r="690" spans="1:11">
      <c r="A690" s="110" t="s">
        <v>2365</v>
      </c>
      <c r="B690" s="110" t="s">
        <v>2366</v>
      </c>
      <c r="C690" s="110" t="s">
        <v>180</v>
      </c>
      <c r="D690" s="110" t="s">
        <v>180</v>
      </c>
      <c r="E690" s="110" t="s">
        <v>410</v>
      </c>
      <c r="F690" s="110" t="s">
        <v>1471</v>
      </c>
      <c r="G690" s="110" t="s">
        <v>1472</v>
      </c>
      <c r="H690" s="110" t="s">
        <v>2367</v>
      </c>
      <c r="I690" s="111" t="s">
        <v>2065</v>
      </c>
      <c r="J690" s="110" t="s">
        <v>2451</v>
      </c>
      <c r="K690" s="112">
        <v>19</v>
      </c>
    </row>
    <row r="691" spans="1:11" ht="18">
      <c r="A691" s="110" t="s">
        <v>2365</v>
      </c>
      <c r="B691" s="110" t="s">
        <v>2366</v>
      </c>
      <c r="C691" s="110" t="s">
        <v>180</v>
      </c>
      <c r="D691" s="110" t="s">
        <v>180</v>
      </c>
      <c r="E691" s="110" t="s">
        <v>410</v>
      </c>
      <c r="F691" s="110" t="s">
        <v>419</v>
      </c>
      <c r="G691" s="110" t="s">
        <v>1470</v>
      </c>
      <c r="H691" s="110" t="s">
        <v>2367</v>
      </c>
      <c r="I691" s="111" t="s">
        <v>2064</v>
      </c>
      <c r="J691" s="110" t="s">
        <v>2451</v>
      </c>
      <c r="K691" s="112">
        <v>65</v>
      </c>
    </row>
    <row r="692" spans="1:11">
      <c r="A692" s="110" t="s">
        <v>2365</v>
      </c>
      <c r="B692" s="110" t="s">
        <v>2366</v>
      </c>
      <c r="C692" s="110" t="s">
        <v>180</v>
      </c>
      <c r="D692" s="110" t="s">
        <v>180</v>
      </c>
      <c r="E692" s="110" t="s">
        <v>410</v>
      </c>
      <c r="F692" s="110" t="s">
        <v>1473</v>
      </c>
      <c r="G692" s="110" t="s">
        <v>1474</v>
      </c>
      <c r="H692" s="110" t="s">
        <v>2367</v>
      </c>
      <c r="I692" s="111" t="s">
        <v>2066</v>
      </c>
      <c r="J692" s="110" t="s">
        <v>2451</v>
      </c>
      <c r="K692" s="112">
        <v>10</v>
      </c>
    </row>
    <row r="693" spans="1:11">
      <c r="A693" s="110" t="s">
        <v>2365</v>
      </c>
      <c r="B693" s="110" t="s">
        <v>2366</v>
      </c>
      <c r="C693" s="110" t="s">
        <v>180</v>
      </c>
      <c r="D693" s="110" t="s">
        <v>180</v>
      </c>
      <c r="E693" s="110" t="s">
        <v>410</v>
      </c>
      <c r="F693" s="110" t="s">
        <v>441</v>
      </c>
      <c r="G693" s="110" t="s">
        <v>1468</v>
      </c>
      <c r="H693" s="110" t="s">
        <v>2367</v>
      </c>
      <c r="I693" s="111" t="s">
        <v>2062</v>
      </c>
      <c r="J693" s="110" t="s">
        <v>2451</v>
      </c>
      <c r="K693" s="112">
        <v>25</v>
      </c>
    </row>
    <row r="694" spans="1:11" ht="18">
      <c r="A694" s="110" t="s">
        <v>2365</v>
      </c>
      <c r="B694" s="110" t="s">
        <v>2366</v>
      </c>
      <c r="C694" s="110" t="s">
        <v>180</v>
      </c>
      <c r="D694" s="110" t="s">
        <v>180</v>
      </c>
      <c r="E694" s="110" t="s">
        <v>410</v>
      </c>
      <c r="F694" s="110" t="s">
        <v>949</v>
      </c>
      <c r="G694" s="110" t="s">
        <v>1477</v>
      </c>
      <c r="H694" s="110" t="s">
        <v>2367</v>
      </c>
      <c r="I694" s="111" t="s">
        <v>1478</v>
      </c>
      <c r="J694" s="110" t="s">
        <v>2451</v>
      </c>
      <c r="K694" s="112">
        <v>49</v>
      </c>
    </row>
    <row r="695" spans="1:11">
      <c r="A695" s="110" t="s">
        <v>2365</v>
      </c>
      <c r="B695" s="110" t="s">
        <v>2366</v>
      </c>
      <c r="C695" s="110" t="s">
        <v>180</v>
      </c>
      <c r="D695" s="110" t="s">
        <v>180</v>
      </c>
      <c r="E695" s="110" t="s">
        <v>410</v>
      </c>
      <c r="F695" s="110" t="s">
        <v>438</v>
      </c>
      <c r="G695" s="110" t="s">
        <v>1465</v>
      </c>
      <c r="H695" s="110" t="s">
        <v>2367</v>
      </c>
      <c r="I695" s="111" t="s">
        <v>2059</v>
      </c>
      <c r="J695" s="110" t="s">
        <v>2451</v>
      </c>
      <c r="K695" s="112">
        <v>32</v>
      </c>
    </row>
    <row r="696" spans="1:11" ht="18">
      <c r="A696" s="110" t="s">
        <v>2365</v>
      </c>
      <c r="B696" s="110" t="s">
        <v>2366</v>
      </c>
      <c r="C696" s="110" t="s">
        <v>180</v>
      </c>
      <c r="D696" s="110" t="s">
        <v>180</v>
      </c>
      <c r="E696" s="110" t="s">
        <v>410</v>
      </c>
      <c r="F696" s="110" t="s">
        <v>432</v>
      </c>
      <c r="G696" s="110" t="s">
        <v>1466</v>
      </c>
      <c r="H696" s="110" t="s">
        <v>2367</v>
      </c>
      <c r="I696" s="111" t="s">
        <v>2060</v>
      </c>
      <c r="J696" s="110" t="s">
        <v>2451</v>
      </c>
      <c r="K696" s="112">
        <v>7</v>
      </c>
    </row>
    <row r="697" spans="1:11">
      <c r="A697" s="110" t="s">
        <v>2365</v>
      </c>
      <c r="B697" s="110" t="s">
        <v>2366</v>
      </c>
      <c r="C697" s="110" t="s">
        <v>180</v>
      </c>
      <c r="D697" s="110" t="s">
        <v>180</v>
      </c>
      <c r="E697" s="110" t="s">
        <v>410</v>
      </c>
      <c r="F697" s="110" t="s">
        <v>425</v>
      </c>
      <c r="G697" s="110" t="s">
        <v>1467</v>
      </c>
      <c r="H697" s="110" t="s">
        <v>2367</v>
      </c>
      <c r="I697" s="111" t="s">
        <v>2061</v>
      </c>
      <c r="J697" s="110" t="s">
        <v>2451</v>
      </c>
      <c r="K697" s="112">
        <v>10</v>
      </c>
    </row>
    <row r="698" spans="1:11" ht="27">
      <c r="A698" s="110" t="s">
        <v>2365</v>
      </c>
      <c r="B698" s="110" t="s">
        <v>2366</v>
      </c>
      <c r="C698" s="110" t="s">
        <v>180</v>
      </c>
      <c r="D698" s="110" t="s">
        <v>180</v>
      </c>
      <c r="E698" s="110" t="s">
        <v>410</v>
      </c>
      <c r="F698" s="110" t="s">
        <v>411</v>
      </c>
      <c r="G698" s="110" t="s">
        <v>1475</v>
      </c>
      <c r="H698" s="110" t="s">
        <v>2367</v>
      </c>
      <c r="I698" s="111" t="s">
        <v>1476</v>
      </c>
      <c r="J698" s="110" t="s">
        <v>2451</v>
      </c>
      <c r="K698" s="112">
        <v>59</v>
      </c>
    </row>
    <row r="699" spans="1:11">
      <c r="A699" s="110" t="s">
        <v>2365</v>
      </c>
      <c r="B699" s="110" t="s">
        <v>2366</v>
      </c>
      <c r="C699" s="110" t="s">
        <v>180</v>
      </c>
      <c r="D699" s="110" t="s">
        <v>180</v>
      </c>
      <c r="E699" s="110" t="s">
        <v>410</v>
      </c>
      <c r="F699" s="110" t="s">
        <v>410</v>
      </c>
      <c r="G699" s="110" t="s">
        <v>1461</v>
      </c>
      <c r="H699" s="110" t="s">
        <v>2367</v>
      </c>
      <c r="I699" s="111" t="s">
        <v>2056</v>
      </c>
      <c r="J699" s="110" t="s">
        <v>2451</v>
      </c>
      <c r="K699" s="112">
        <v>165</v>
      </c>
    </row>
    <row r="700" spans="1:11">
      <c r="A700" s="110" t="s">
        <v>2365</v>
      </c>
      <c r="B700" s="110" t="s">
        <v>2366</v>
      </c>
      <c r="C700" s="110" t="s">
        <v>180</v>
      </c>
      <c r="D700" s="110" t="s">
        <v>180</v>
      </c>
      <c r="E700" s="110" t="s">
        <v>410</v>
      </c>
      <c r="F700" s="110" t="s">
        <v>948</v>
      </c>
      <c r="G700" s="110" t="s">
        <v>1462</v>
      </c>
      <c r="H700" s="110" t="s">
        <v>2367</v>
      </c>
      <c r="I700" s="111" t="s">
        <v>2057</v>
      </c>
      <c r="J700" s="110" t="s">
        <v>2451</v>
      </c>
      <c r="K700" s="112">
        <v>27</v>
      </c>
    </row>
    <row r="701" spans="1:11">
      <c r="A701" s="110" t="s">
        <v>2365</v>
      </c>
      <c r="B701" s="110" t="s">
        <v>2366</v>
      </c>
      <c r="C701" s="110" t="s">
        <v>180</v>
      </c>
      <c r="D701" s="110" t="s">
        <v>180</v>
      </c>
      <c r="E701" s="110" t="s">
        <v>410</v>
      </c>
      <c r="F701" s="110" t="s">
        <v>1463</v>
      </c>
      <c r="G701" s="110" t="s">
        <v>1464</v>
      </c>
      <c r="H701" s="110" t="s">
        <v>2367</v>
      </c>
      <c r="I701" s="111" t="s">
        <v>2058</v>
      </c>
      <c r="J701" s="110" t="s">
        <v>2451</v>
      </c>
      <c r="K701" s="112">
        <v>120</v>
      </c>
    </row>
    <row r="702" spans="1:11">
      <c r="A702" s="110" t="s">
        <v>2365</v>
      </c>
      <c r="B702" s="110" t="s">
        <v>2366</v>
      </c>
      <c r="C702" s="110" t="s">
        <v>180</v>
      </c>
      <c r="D702" s="110" t="s">
        <v>180</v>
      </c>
      <c r="E702" s="110" t="s">
        <v>410</v>
      </c>
      <c r="F702" s="110" t="s">
        <v>415</v>
      </c>
      <c r="G702" s="110" t="s">
        <v>1469</v>
      </c>
      <c r="H702" s="110" t="s">
        <v>2367</v>
      </c>
      <c r="I702" s="111" t="s">
        <v>2063</v>
      </c>
      <c r="J702" s="110" t="s">
        <v>2451</v>
      </c>
      <c r="K702" s="112">
        <v>44</v>
      </c>
    </row>
    <row r="703" spans="1:11" ht="18">
      <c r="A703" s="110" t="s">
        <v>2365</v>
      </c>
      <c r="B703" s="110" t="s">
        <v>2366</v>
      </c>
      <c r="C703" s="110" t="s">
        <v>180</v>
      </c>
      <c r="D703" s="110" t="s">
        <v>180</v>
      </c>
      <c r="E703" s="110" t="s">
        <v>449</v>
      </c>
      <c r="F703" s="110" t="s">
        <v>972</v>
      </c>
      <c r="G703" s="110" t="s">
        <v>1483</v>
      </c>
      <c r="H703" s="110" t="s">
        <v>2367</v>
      </c>
      <c r="I703" s="111" t="s">
        <v>1484</v>
      </c>
      <c r="J703" s="110" t="s">
        <v>2451</v>
      </c>
      <c r="K703" s="112">
        <v>51</v>
      </c>
    </row>
    <row r="704" spans="1:11">
      <c r="A704" s="110" t="s">
        <v>2365</v>
      </c>
      <c r="B704" s="110" t="s">
        <v>2366</v>
      </c>
      <c r="C704" s="110" t="s">
        <v>180</v>
      </c>
      <c r="D704" s="110" t="s">
        <v>180</v>
      </c>
      <c r="E704" s="110" t="s">
        <v>449</v>
      </c>
      <c r="F704" s="110" t="s">
        <v>457</v>
      </c>
      <c r="G704" s="110" t="s">
        <v>1482</v>
      </c>
      <c r="H704" s="110" t="s">
        <v>2367</v>
      </c>
      <c r="I704" s="111" t="s">
        <v>2070</v>
      </c>
      <c r="J704" s="110" t="s">
        <v>2451</v>
      </c>
      <c r="K704" s="112">
        <v>10</v>
      </c>
    </row>
    <row r="705" spans="1:11">
      <c r="A705" s="110" t="s">
        <v>2365</v>
      </c>
      <c r="B705" s="110" t="s">
        <v>2366</v>
      </c>
      <c r="C705" s="110" t="s">
        <v>180</v>
      </c>
      <c r="D705" s="110" t="s">
        <v>180</v>
      </c>
      <c r="E705" s="110" t="s">
        <v>449</v>
      </c>
      <c r="F705" s="110" t="s">
        <v>460</v>
      </c>
      <c r="G705" s="110" t="s">
        <v>1481</v>
      </c>
      <c r="H705" s="110" t="s">
        <v>2367</v>
      </c>
      <c r="I705" s="111" t="s">
        <v>2069</v>
      </c>
      <c r="J705" s="110" t="s">
        <v>2451</v>
      </c>
      <c r="K705" s="112">
        <v>38</v>
      </c>
    </row>
    <row r="706" spans="1:11" ht="18">
      <c r="A706" s="110" t="s">
        <v>2365</v>
      </c>
      <c r="B706" s="110" t="s">
        <v>2366</v>
      </c>
      <c r="C706" s="110" t="s">
        <v>180</v>
      </c>
      <c r="D706" s="110" t="s">
        <v>180</v>
      </c>
      <c r="E706" s="110" t="s">
        <v>449</v>
      </c>
      <c r="F706" s="110" t="s">
        <v>604</v>
      </c>
      <c r="G706" s="110" t="s">
        <v>1480</v>
      </c>
      <c r="H706" s="110" t="s">
        <v>2367</v>
      </c>
      <c r="I706" s="111" t="s">
        <v>2068</v>
      </c>
      <c r="J706" s="110" t="s">
        <v>2451</v>
      </c>
      <c r="K706" s="112">
        <v>49</v>
      </c>
    </row>
    <row r="707" spans="1:11">
      <c r="A707" s="110" t="s">
        <v>2365</v>
      </c>
      <c r="B707" s="110" t="s">
        <v>2366</v>
      </c>
      <c r="C707" s="110" t="s">
        <v>180</v>
      </c>
      <c r="D707" s="110" t="s">
        <v>180</v>
      </c>
      <c r="E707" s="110" t="s">
        <v>449</v>
      </c>
      <c r="F707" s="110" t="s">
        <v>452</v>
      </c>
      <c r="G707" s="110" t="s">
        <v>1485</v>
      </c>
      <c r="H707" s="110" t="s">
        <v>2367</v>
      </c>
      <c r="I707" s="111" t="s">
        <v>1486</v>
      </c>
      <c r="J707" s="110" t="s">
        <v>2451</v>
      </c>
      <c r="K707" s="112">
        <v>4</v>
      </c>
    </row>
    <row r="708" spans="1:11">
      <c r="A708" s="110" t="s">
        <v>2365</v>
      </c>
      <c r="B708" s="110" t="s">
        <v>2366</v>
      </c>
      <c r="C708" s="110" t="s">
        <v>180</v>
      </c>
      <c r="D708" s="110" t="s">
        <v>180</v>
      </c>
      <c r="E708" s="110" t="s">
        <v>449</v>
      </c>
      <c r="F708" s="110" t="s">
        <v>450</v>
      </c>
      <c r="G708" s="110" t="s">
        <v>1479</v>
      </c>
      <c r="H708" s="110" t="s">
        <v>2367</v>
      </c>
      <c r="I708" s="111" t="s">
        <v>2067</v>
      </c>
      <c r="J708" s="110" t="s">
        <v>2451</v>
      </c>
      <c r="K708" s="112">
        <v>172</v>
      </c>
    </row>
    <row r="709" spans="1:11">
      <c r="A709" s="110" t="s">
        <v>2365</v>
      </c>
      <c r="B709" s="110" t="s">
        <v>2366</v>
      </c>
      <c r="C709" s="110" t="s">
        <v>180</v>
      </c>
      <c r="D709" s="110" t="s">
        <v>180</v>
      </c>
      <c r="E709" s="110" t="s">
        <v>175</v>
      </c>
      <c r="F709" s="110" t="s">
        <v>468</v>
      </c>
      <c r="G709" s="110" t="s">
        <v>1488</v>
      </c>
      <c r="H709" s="110" t="s">
        <v>2367</v>
      </c>
      <c r="I709" s="111" t="s">
        <v>2072</v>
      </c>
      <c r="J709" s="110" t="s">
        <v>2451</v>
      </c>
      <c r="K709" s="112">
        <v>90</v>
      </c>
    </row>
    <row r="710" spans="1:11">
      <c r="A710" s="110" t="s">
        <v>2365</v>
      </c>
      <c r="B710" s="110" t="s">
        <v>2366</v>
      </c>
      <c r="C710" s="110" t="s">
        <v>180</v>
      </c>
      <c r="D710" s="110" t="s">
        <v>180</v>
      </c>
      <c r="E710" s="110" t="s">
        <v>175</v>
      </c>
      <c r="F710" s="110" t="s">
        <v>175</v>
      </c>
      <c r="G710" s="110" t="s">
        <v>1487</v>
      </c>
      <c r="H710" s="110" t="s">
        <v>2367</v>
      </c>
      <c r="I710" s="111" t="s">
        <v>2071</v>
      </c>
      <c r="J710" s="110" t="s">
        <v>2451</v>
      </c>
      <c r="K710" s="112">
        <v>355</v>
      </c>
    </row>
    <row r="711" spans="1:11">
      <c r="A711" s="110" t="s">
        <v>2365</v>
      </c>
      <c r="B711" s="110" t="s">
        <v>2366</v>
      </c>
      <c r="C711" s="110" t="s">
        <v>180</v>
      </c>
      <c r="D711" s="110" t="s">
        <v>180</v>
      </c>
      <c r="E711" s="110" t="s">
        <v>175</v>
      </c>
      <c r="F711" s="110" t="s">
        <v>464</v>
      </c>
      <c r="G711" s="110" t="s">
        <v>1499</v>
      </c>
      <c r="H711" s="110" t="s">
        <v>2367</v>
      </c>
      <c r="I711" s="111" t="s">
        <v>2079</v>
      </c>
      <c r="J711" s="110" t="s">
        <v>2451</v>
      </c>
      <c r="K711" s="112">
        <v>16</v>
      </c>
    </row>
    <row r="712" spans="1:11" ht="18">
      <c r="A712" s="110" t="s">
        <v>2365</v>
      </c>
      <c r="B712" s="110" t="s">
        <v>2366</v>
      </c>
      <c r="C712" s="110" t="s">
        <v>180</v>
      </c>
      <c r="D712" s="110" t="s">
        <v>180</v>
      </c>
      <c r="E712" s="110" t="s">
        <v>175</v>
      </c>
      <c r="F712" s="110" t="s">
        <v>1497</v>
      </c>
      <c r="G712" s="110" t="s">
        <v>1498</v>
      </c>
      <c r="H712" s="110" t="s">
        <v>2367</v>
      </c>
      <c r="I712" s="111" t="s">
        <v>2078</v>
      </c>
      <c r="J712" s="110" t="s">
        <v>2451</v>
      </c>
      <c r="K712" s="112">
        <v>8</v>
      </c>
    </row>
    <row r="713" spans="1:11">
      <c r="A713" s="110" t="s">
        <v>2365</v>
      </c>
      <c r="B713" s="110" t="s">
        <v>2366</v>
      </c>
      <c r="C713" s="110" t="s">
        <v>180</v>
      </c>
      <c r="D713" s="110" t="s">
        <v>180</v>
      </c>
      <c r="E713" s="110" t="s">
        <v>175</v>
      </c>
      <c r="F713" s="110" t="s">
        <v>986</v>
      </c>
      <c r="G713" s="110" t="s">
        <v>1494</v>
      </c>
      <c r="H713" s="110" t="s">
        <v>2367</v>
      </c>
      <c r="I713" s="111" t="s">
        <v>2076</v>
      </c>
      <c r="J713" s="110" t="s">
        <v>2451</v>
      </c>
      <c r="K713" s="112">
        <v>8</v>
      </c>
    </row>
    <row r="714" spans="1:11">
      <c r="A714" s="110" t="s">
        <v>2365</v>
      </c>
      <c r="B714" s="110" t="s">
        <v>2366</v>
      </c>
      <c r="C714" s="110" t="s">
        <v>180</v>
      </c>
      <c r="D714" s="110" t="s">
        <v>180</v>
      </c>
      <c r="E714" s="110" t="s">
        <v>175</v>
      </c>
      <c r="F714" s="110" t="s">
        <v>1489</v>
      </c>
      <c r="G714" s="110" t="s">
        <v>1490</v>
      </c>
      <c r="H714" s="110" t="s">
        <v>2367</v>
      </c>
      <c r="I714" s="111" t="s">
        <v>2073</v>
      </c>
      <c r="J714" s="110" t="s">
        <v>2451</v>
      </c>
      <c r="K714" s="112">
        <v>3</v>
      </c>
    </row>
    <row r="715" spans="1:11">
      <c r="A715" s="110" t="s">
        <v>2365</v>
      </c>
      <c r="B715" s="110" t="s">
        <v>2366</v>
      </c>
      <c r="C715" s="110" t="s">
        <v>180</v>
      </c>
      <c r="D715" s="110" t="s">
        <v>180</v>
      </c>
      <c r="E715" s="110" t="s">
        <v>175</v>
      </c>
      <c r="F715" s="110" t="s">
        <v>1495</v>
      </c>
      <c r="G715" s="110" t="s">
        <v>1496</v>
      </c>
      <c r="H715" s="110" t="s">
        <v>2367</v>
      </c>
      <c r="I715" s="111" t="s">
        <v>2077</v>
      </c>
      <c r="J715" s="110" t="s">
        <v>2451</v>
      </c>
      <c r="K715" s="112">
        <v>3</v>
      </c>
    </row>
    <row r="716" spans="1:11">
      <c r="A716" s="110" t="s">
        <v>2365</v>
      </c>
      <c r="B716" s="110" t="s">
        <v>2366</v>
      </c>
      <c r="C716" s="110" t="s">
        <v>180</v>
      </c>
      <c r="D716" s="110" t="s">
        <v>180</v>
      </c>
      <c r="E716" s="110" t="s">
        <v>175</v>
      </c>
      <c r="F716" s="110" t="s">
        <v>466</v>
      </c>
      <c r="G716" s="110" t="s">
        <v>1491</v>
      </c>
      <c r="H716" s="110" t="s">
        <v>2367</v>
      </c>
      <c r="I716" s="111" t="s">
        <v>2074</v>
      </c>
      <c r="J716" s="110" t="s">
        <v>2451</v>
      </c>
      <c r="K716" s="112">
        <v>29</v>
      </c>
    </row>
    <row r="717" spans="1:11">
      <c r="A717" s="110" t="s">
        <v>2365</v>
      </c>
      <c r="B717" s="110" t="s">
        <v>2366</v>
      </c>
      <c r="C717" s="110" t="s">
        <v>180</v>
      </c>
      <c r="D717" s="110" t="s">
        <v>180</v>
      </c>
      <c r="E717" s="110" t="s">
        <v>175</v>
      </c>
      <c r="F717" s="110" t="s">
        <v>1492</v>
      </c>
      <c r="G717" s="110" t="s">
        <v>1493</v>
      </c>
      <c r="H717" s="110" t="s">
        <v>2367</v>
      </c>
      <c r="I717" s="111" t="s">
        <v>2075</v>
      </c>
      <c r="J717" s="110" t="s">
        <v>2451</v>
      </c>
      <c r="K717" s="112">
        <v>3</v>
      </c>
    </row>
    <row r="718" spans="1:11">
      <c r="A718" s="110" t="s">
        <v>2365</v>
      </c>
      <c r="B718" s="110" t="s">
        <v>2366</v>
      </c>
      <c r="C718" s="110" t="s">
        <v>180</v>
      </c>
      <c r="D718" s="110" t="s">
        <v>180</v>
      </c>
      <c r="E718" s="110" t="s">
        <v>479</v>
      </c>
      <c r="F718" s="110" t="s">
        <v>601</v>
      </c>
      <c r="G718" s="110" t="s">
        <v>1504</v>
      </c>
      <c r="H718" s="110" t="s">
        <v>2367</v>
      </c>
      <c r="I718" s="111" t="s">
        <v>2084</v>
      </c>
      <c r="J718" s="110" t="s">
        <v>2451</v>
      </c>
      <c r="K718" s="112">
        <v>3</v>
      </c>
    </row>
    <row r="719" spans="1:11">
      <c r="A719" s="110" t="s">
        <v>2365</v>
      </c>
      <c r="B719" s="110" t="s">
        <v>2366</v>
      </c>
      <c r="C719" s="110" t="s">
        <v>180</v>
      </c>
      <c r="D719" s="110" t="s">
        <v>180</v>
      </c>
      <c r="E719" s="110" t="s">
        <v>479</v>
      </c>
      <c r="F719" s="110" t="s">
        <v>479</v>
      </c>
      <c r="G719" s="110" t="s">
        <v>1500</v>
      </c>
      <c r="H719" s="110" t="s">
        <v>2367</v>
      </c>
      <c r="I719" s="111" t="s">
        <v>2080</v>
      </c>
      <c r="J719" s="110" t="s">
        <v>2451</v>
      </c>
      <c r="K719" s="112">
        <v>124</v>
      </c>
    </row>
    <row r="720" spans="1:11">
      <c r="A720" s="110" t="s">
        <v>2365</v>
      </c>
      <c r="B720" s="110" t="s">
        <v>2366</v>
      </c>
      <c r="C720" s="110" t="s">
        <v>180</v>
      </c>
      <c r="D720" s="110" t="s">
        <v>180</v>
      </c>
      <c r="E720" s="110" t="s">
        <v>479</v>
      </c>
      <c r="F720" s="110" t="s">
        <v>480</v>
      </c>
      <c r="G720" s="110" t="s">
        <v>1501</v>
      </c>
      <c r="H720" s="110" t="s">
        <v>2367</v>
      </c>
      <c r="I720" s="111" t="s">
        <v>2081</v>
      </c>
      <c r="J720" s="110" t="s">
        <v>2451</v>
      </c>
      <c r="K720" s="112">
        <v>45</v>
      </c>
    </row>
    <row r="721" spans="1:11">
      <c r="A721" s="110" t="s">
        <v>2365</v>
      </c>
      <c r="B721" s="110" t="s">
        <v>2366</v>
      </c>
      <c r="C721" s="110" t="s">
        <v>180</v>
      </c>
      <c r="D721" s="110" t="s">
        <v>180</v>
      </c>
      <c r="E721" s="110" t="s">
        <v>479</v>
      </c>
      <c r="F721" s="110" t="s">
        <v>498</v>
      </c>
      <c r="G721" s="110" t="s">
        <v>1502</v>
      </c>
      <c r="H721" s="110" t="s">
        <v>2367</v>
      </c>
      <c r="I721" s="111" t="s">
        <v>2082</v>
      </c>
      <c r="J721" s="110" t="s">
        <v>2451</v>
      </c>
      <c r="K721" s="112">
        <v>8</v>
      </c>
    </row>
    <row r="722" spans="1:11">
      <c r="A722" s="110" t="s">
        <v>2365</v>
      </c>
      <c r="B722" s="110" t="s">
        <v>2366</v>
      </c>
      <c r="C722" s="110" t="s">
        <v>180</v>
      </c>
      <c r="D722" s="110" t="s">
        <v>180</v>
      </c>
      <c r="E722" s="110" t="s">
        <v>479</v>
      </c>
      <c r="F722" s="110" t="s">
        <v>492</v>
      </c>
      <c r="G722" s="110" t="s">
        <v>1503</v>
      </c>
      <c r="H722" s="110" t="s">
        <v>2367</v>
      </c>
      <c r="I722" s="111" t="s">
        <v>2083</v>
      </c>
      <c r="J722" s="110" t="s">
        <v>2451</v>
      </c>
      <c r="K722" s="112">
        <v>9</v>
      </c>
    </row>
    <row r="723" spans="1:11">
      <c r="A723" s="110" t="s">
        <v>2365</v>
      </c>
      <c r="B723" s="110" t="s">
        <v>2366</v>
      </c>
      <c r="C723" s="110" t="s">
        <v>180</v>
      </c>
      <c r="D723" s="110" t="s">
        <v>180</v>
      </c>
      <c r="E723" s="110" t="s">
        <v>479</v>
      </c>
      <c r="F723" s="110" t="s">
        <v>483</v>
      </c>
      <c r="G723" s="110" t="s">
        <v>1505</v>
      </c>
      <c r="H723" s="110" t="s">
        <v>2367</v>
      </c>
      <c r="I723" s="111" t="s">
        <v>2085</v>
      </c>
      <c r="J723" s="110" t="s">
        <v>2451</v>
      </c>
      <c r="K723" s="112">
        <v>85</v>
      </c>
    </row>
    <row r="724" spans="1:11">
      <c r="A724" s="110" t="s">
        <v>2365</v>
      </c>
      <c r="B724" s="110" t="s">
        <v>2366</v>
      </c>
      <c r="C724" s="110" t="s">
        <v>180</v>
      </c>
      <c r="D724" s="110" t="s">
        <v>180</v>
      </c>
      <c r="E724" s="110" t="s">
        <v>501</v>
      </c>
      <c r="F724" s="110" t="s">
        <v>1074</v>
      </c>
      <c r="G724" s="110" t="s">
        <v>1520</v>
      </c>
      <c r="H724" s="110" t="s">
        <v>2367</v>
      </c>
      <c r="I724" s="111" t="s">
        <v>2021</v>
      </c>
      <c r="J724" s="110" t="s">
        <v>2451</v>
      </c>
      <c r="K724" s="112">
        <v>14</v>
      </c>
    </row>
    <row r="725" spans="1:11">
      <c r="A725" s="110" t="s">
        <v>2365</v>
      </c>
      <c r="B725" s="110" t="s">
        <v>2366</v>
      </c>
      <c r="C725" s="110" t="s">
        <v>180</v>
      </c>
      <c r="D725" s="110" t="s">
        <v>180</v>
      </c>
      <c r="E725" s="110" t="s">
        <v>501</v>
      </c>
      <c r="F725" s="110" t="s">
        <v>505</v>
      </c>
      <c r="G725" s="110" t="s">
        <v>1507</v>
      </c>
      <c r="H725" s="110" t="s">
        <v>2367</v>
      </c>
      <c r="I725" s="111" t="s">
        <v>2087</v>
      </c>
      <c r="J725" s="110" t="s">
        <v>2451</v>
      </c>
      <c r="K725" s="112">
        <v>35</v>
      </c>
    </row>
    <row r="726" spans="1:11">
      <c r="A726" s="110" t="s">
        <v>2365</v>
      </c>
      <c r="B726" s="110" t="s">
        <v>2366</v>
      </c>
      <c r="C726" s="110" t="s">
        <v>180</v>
      </c>
      <c r="D726" s="110" t="s">
        <v>180</v>
      </c>
      <c r="E726" s="110" t="s">
        <v>501</v>
      </c>
      <c r="F726" s="110" t="s">
        <v>502</v>
      </c>
      <c r="G726" s="110" t="s">
        <v>1506</v>
      </c>
      <c r="H726" s="110" t="s">
        <v>2367</v>
      </c>
      <c r="I726" s="111" t="s">
        <v>2086</v>
      </c>
      <c r="J726" s="110" t="s">
        <v>2451</v>
      </c>
      <c r="K726" s="112">
        <v>197</v>
      </c>
    </row>
    <row r="727" spans="1:11">
      <c r="A727" s="110" t="s">
        <v>2365</v>
      </c>
      <c r="B727" s="110" t="s">
        <v>2366</v>
      </c>
      <c r="C727" s="110" t="s">
        <v>180</v>
      </c>
      <c r="D727" s="110" t="s">
        <v>180</v>
      </c>
      <c r="E727" s="110" t="s">
        <v>501</v>
      </c>
      <c r="F727" s="110" t="s">
        <v>1060</v>
      </c>
      <c r="G727" s="110" t="s">
        <v>1512</v>
      </c>
      <c r="H727" s="110" t="s">
        <v>2367</v>
      </c>
      <c r="I727" s="111" t="s">
        <v>2092</v>
      </c>
      <c r="J727" s="110" t="s">
        <v>2451</v>
      </c>
      <c r="K727" s="112">
        <v>11</v>
      </c>
    </row>
    <row r="728" spans="1:11" ht="18">
      <c r="A728" s="110" t="s">
        <v>2365</v>
      </c>
      <c r="B728" s="110" t="s">
        <v>2366</v>
      </c>
      <c r="C728" s="110" t="s">
        <v>180</v>
      </c>
      <c r="D728" s="110" t="s">
        <v>180</v>
      </c>
      <c r="E728" s="110" t="s">
        <v>501</v>
      </c>
      <c r="F728" s="110" t="s">
        <v>2380</v>
      </c>
      <c r="G728" s="110" t="s">
        <v>1510</v>
      </c>
      <c r="H728" s="110" t="s">
        <v>2367</v>
      </c>
      <c r="I728" s="111" t="s">
        <v>2090</v>
      </c>
      <c r="J728" s="110" t="s">
        <v>2451</v>
      </c>
      <c r="K728" s="112">
        <v>22</v>
      </c>
    </row>
    <row r="729" spans="1:11">
      <c r="A729" s="110" t="s">
        <v>2365</v>
      </c>
      <c r="B729" s="110" t="s">
        <v>2366</v>
      </c>
      <c r="C729" s="110" t="s">
        <v>180</v>
      </c>
      <c r="D729" s="110" t="s">
        <v>180</v>
      </c>
      <c r="E729" s="110" t="s">
        <v>501</v>
      </c>
      <c r="F729" s="110" t="s">
        <v>1072</v>
      </c>
      <c r="G729" s="110" t="s">
        <v>1511</v>
      </c>
      <c r="H729" s="110" t="s">
        <v>2367</v>
      </c>
      <c r="I729" s="111" t="s">
        <v>2091</v>
      </c>
      <c r="J729" s="110" t="s">
        <v>2451</v>
      </c>
      <c r="K729" s="112">
        <v>2</v>
      </c>
    </row>
    <row r="730" spans="1:11">
      <c r="A730" s="110" t="s">
        <v>2365</v>
      </c>
      <c r="B730" s="110" t="s">
        <v>2366</v>
      </c>
      <c r="C730" s="110" t="s">
        <v>180</v>
      </c>
      <c r="D730" s="110" t="s">
        <v>180</v>
      </c>
      <c r="E730" s="110" t="s">
        <v>501</v>
      </c>
      <c r="F730" s="110" t="s">
        <v>513</v>
      </c>
      <c r="G730" s="110" t="s">
        <v>1508</v>
      </c>
      <c r="H730" s="110" t="s">
        <v>2367</v>
      </c>
      <c r="I730" s="111" t="s">
        <v>2088</v>
      </c>
      <c r="J730" s="110" t="s">
        <v>2451</v>
      </c>
      <c r="K730" s="112">
        <v>43</v>
      </c>
    </row>
    <row r="731" spans="1:11">
      <c r="A731" s="110" t="s">
        <v>2365</v>
      </c>
      <c r="B731" s="110" t="s">
        <v>2366</v>
      </c>
      <c r="C731" s="110" t="s">
        <v>180</v>
      </c>
      <c r="D731" s="110" t="s">
        <v>180</v>
      </c>
      <c r="E731" s="110" t="s">
        <v>501</v>
      </c>
      <c r="F731" s="110" t="s">
        <v>501</v>
      </c>
      <c r="G731" s="110" t="s">
        <v>1509</v>
      </c>
      <c r="H731" s="110" t="s">
        <v>2367</v>
      </c>
      <c r="I731" s="111" t="s">
        <v>2089</v>
      </c>
      <c r="J731" s="110" t="s">
        <v>2451</v>
      </c>
      <c r="K731" s="112">
        <v>23</v>
      </c>
    </row>
    <row r="732" spans="1:11">
      <c r="A732" s="110" t="s">
        <v>2365</v>
      </c>
      <c r="B732" s="110" t="s">
        <v>2366</v>
      </c>
      <c r="C732" s="110" t="s">
        <v>180</v>
      </c>
      <c r="D732" s="110" t="s">
        <v>180</v>
      </c>
      <c r="E732" s="110" t="s">
        <v>501</v>
      </c>
      <c r="F732" s="110" t="s">
        <v>1048</v>
      </c>
      <c r="G732" s="110" t="s">
        <v>1517</v>
      </c>
      <c r="H732" s="110" t="s">
        <v>2367</v>
      </c>
      <c r="I732" s="111" t="s">
        <v>2019</v>
      </c>
      <c r="J732" s="110" t="s">
        <v>2451</v>
      </c>
      <c r="K732" s="112">
        <v>2</v>
      </c>
    </row>
    <row r="733" spans="1:11">
      <c r="A733" s="110" t="s">
        <v>2365</v>
      </c>
      <c r="B733" s="110" t="s">
        <v>2366</v>
      </c>
      <c r="C733" s="110" t="s">
        <v>180</v>
      </c>
      <c r="D733" s="110" t="s">
        <v>180</v>
      </c>
      <c r="E733" s="110" t="s">
        <v>501</v>
      </c>
      <c r="F733" s="110" t="s">
        <v>274</v>
      </c>
      <c r="G733" s="110" t="s">
        <v>1516</v>
      </c>
      <c r="H733" s="110" t="s">
        <v>2367</v>
      </c>
      <c r="I733" s="111" t="s">
        <v>2095</v>
      </c>
      <c r="J733" s="110" t="s">
        <v>2451</v>
      </c>
      <c r="K733" s="112">
        <v>11</v>
      </c>
    </row>
    <row r="734" spans="1:11">
      <c r="A734" s="110" t="s">
        <v>2365</v>
      </c>
      <c r="B734" s="110" t="s">
        <v>2366</v>
      </c>
      <c r="C734" s="110" t="s">
        <v>180</v>
      </c>
      <c r="D734" s="110" t="s">
        <v>180</v>
      </c>
      <c r="E734" s="110" t="s">
        <v>501</v>
      </c>
      <c r="F734" s="110" t="s">
        <v>1521</v>
      </c>
      <c r="G734" s="110" t="s">
        <v>1522</v>
      </c>
      <c r="H734" s="110" t="s">
        <v>2367</v>
      </c>
      <c r="I734" s="111" t="s">
        <v>2098</v>
      </c>
      <c r="J734" s="110" t="s">
        <v>2451</v>
      </c>
      <c r="K734" s="112">
        <v>4</v>
      </c>
    </row>
    <row r="735" spans="1:11">
      <c r="A735" s="110" t="s">
        <v>2365</v>
      </c>
      <c r="B735" s="110" t="s">
        <v>2366</v>
      </c>
      <c r="C735" s="110" t="s">
        <v>180</v>
      </c>
      <c r="D735" s="110" t="s">
        <v>180</v>
      </c>
      <c r="E735" s="110" t="s">
        <v>501</v>
      </c>
      <c r="F735" s="110" t="s">
        <v>507</v>
      </c>
      <c r="G735" s="110" t="s">
        <v>1513</v>
      </c>
      <c r="H735" s="110" t="s">
        <v>2367</v>
      </c>
      <c r="I735" s="111" t="s">
        <v>2093</v>
      </c>
      <c r="J735" s="110" t="s">
        <v>2451</v>
      </c>
      <c r="K735" s="112">
        <v>39</v>
      </c>
    </row>
    <row r="736" spans="1:11">
      <c r="A736" s="110" t="s">
        <v>2365</v>
      </c>
      <c r="B736" s="110" t="s">
        <v>2366</v>
      </c>
      <c r="C736" s="110" t="s">
        <v>180</v>
      </c>
      <c r="D736" s="110" t="s">
        <v>180</v>
      </c>
      <c r="E736" s="110" t="s">
        <v>501</v>
      </c>
      <c r="F736" s="110" t="s">
        <v>1514</v>
      </c>
      <c r="G736" s="110" t="s">
        <v>1515</v>
      </c>
      <c r="H736" s="110" t="s">
        <v>2367</v>
      </c>
      <c r="I736" s="111" t="s">
        <v>2094</v>
      </c>
      <c r="J736" s="110" t="s">
        <v>2451</v>
      </c>
      <c r="K736" s="112">
        <v>4</v>
      </c>
    </row>
    <row r="737" spans="1:11">
      <c r="A737" s="110" t="s">
        <v>2365</v>
      </c>
      <c r="B737" s="110" t="s">
        <v>2366</v>
      </c>
      <c r="C737" s="110" t="s">
        <v>180</v>
      </c>
      <c r="D737" s="110" t="s">
        <v>180</v>
      </c>
      <c r="E737" s="110" t="s">
        <v>501</v>
      </c>
      <c r="F737" s="110" t="s">
        <v>510</v>
      </c>
      <c r="G737" s="110" t="s">
        <v>1519</v>
      </c>
      <c r="H737" s="110" t="s">
        <v>2367</v>
      </c>
      <c r="I737" s="111" t="s">
        <v>2097</v>
      </c>
      <c r="J737" s="110" t="s">
        <v>2451</v>
      </c>
      <c r="K737" s="112">
        <v>4</v>
      </c>
    </row>
    <row r="738" spans="1:11">
      <c r="A738" s="110" t="s">
        <v>2365</v>
      </c>
      <c r="B738" s="110" t="s">
        <v>2366</v>
      </c>
      <c r="C738" s="110" t="s">
        <v>180</v>
      </c>
      <c r="D738" s="110" t="s">
        <v>180</v>
      </c>
      <c r="E738" s="110" t="s">
        <v>501</v>
      </c>
      <c r="F738" s="110" t="s">
        <v>1032</v>
      </c>
      <c r="G738" s="110" t="s">
        <v>1518</v>
      </c>
      <c r="H738" s="110" t="s">
        <v>2367</v>
      </c>
      <c r="I738" s="111" t="s">
        <v>2096</v>
      </c>
      <c r="J738" s="110" t="s">
        <v>2451</v>
      </c>
      <c r="K738" s="112">
        <v>15</v>
      </c>
    </row>
    <row r="739" spans="1:11">
      <c r="A739" s="110" t="s">
        <v>2365</v>
      </c>
      <c r="B739" s="110" t="s">
        <v>2366</v>
      </c>
      <c r="C739" s="110" t="s">
        <v>180</v>
      </c>
      <c r="D739" s="110" t="s">
        <v>180</v>
      </c>
      <c r="E739" s="110" t="s">
        <v>519</v>
      </c>
      <c r="F739" s="110" t="s">
        <v>1088</v>
      </c>
      <c r="G739" s="110" t="s">
        <v>1542</v>
      </c>
      <c r="H739" s="110" t="s">
        <v>2367</v>
      </c>
      <c r="I739" s="111" t="s">
        <v>2116</v>
      </c>
      <c r="J739" s="110" t="s">
        <v>2451</v>
      </c>
      <c r="K739" s="112">
        <v>13</v>
      </c>
    </row>
    <row r="740" spans="1:11">
      <c r="A740" s="110" t="s">
        <v>2365</v>
      </c>
      <c r="B740" s="110" t="s">
        <v>2366</v>
      </c>
      <c r="C740" s="110" t="s">
        <v>180</v>
      </c>
      <c r="D740" s="110" t="s">
        <v>180</v>
      </c>
      <c r="E740" s="110" t="s">
        <v>519</v>
      </c>
      <c r="F740" s="110" t="s">
        <v>1101</v>
      </c>
      <c r="G740" s="110" t="s">
        <v>1541</v>
      </c>
      <c r="H740" s="110" t="s">
        <v>2367</v>
      </c>
      <c r="I740" s="111" t="s">
        <v>2115</v>
      </c>
      <c r="J740" s="110" t="s">
        <v>2451</v>
      </c>
      <c r="K740" s="112">
        <v>16</v>
      </c>
    </row>
    <row r="741" spans="1:11">
      <c r="A741" s="110" t="s">
        <v>2365</v>
      </c>
      <c r="B741" s="110" t="s">
        <v>2366</v>
      </c>
      <c r="C741" s="110" t="s">
        <v>180</v>
      </c>
      <c r="D741" s="110" t="s">
        <v>180</v>
      </c>
      <c r="E741" s="110" t="s">
        <v>519</v>
      </c>
      <c r="F741" s="110" t="s">
        <v>1027</v>
      </c>
      <c r="G741" s="110" t="s">
        <v>1539</v>
      </c>
      <c r="H741" s="110" t="s">
        <v>2367</v>
      </c>
      <c r="I741" s="111" t="s">
        <v>2113</v>
      </c>
      <c r="J741" s="110" t="s">
        <v>2451</v>
      </c>
      <c r="K741" s="112">
        <v>6</v>
      </c>
    </row>
    <row r="742" spans="1:11">
      <c r="A742" s="110" t="s">
        <v>2365</v>
      </c>
      <c r="B742" s="110" t="s">
        <v>2366</v>
      </c>
      <c r="C742" s="110" t="s">
        <v>180</v>
      </c>
      <c r="D742" s="110" t="s">
        <v>180</v>
      </c>
      <c r="E742" s="110" t="s">
        <v>519</v>
      </c>
      <c r="F742" s="110" t="s">
        <v>1056</v>
      </c>
      <c r="G742" s="110" t="s">
        <v>1540</v>
      </c>
      <c r="H742" s="110" t="s">
        <v>2367</v>
      </c>
      <c r="I742" s="111" t="s">
        <v>2114</v>
      </c>
      <c r="J742" s="110" t="s">
        <v>2451</v>
      </c>
      <c r="K742" s="112">
        <v>9</v>
      </c>
    </row>
    <row r="743" spans="1:11">
      <c r="A743" s="110" t="s">
        <v>2365</v>
      </c>
      <c r="B743" s="110" t="s">
        <v>2366</v>
      </c>
      <c r="C743" s="110" t="s">
        <v>180</v>
      </c>
      <c r="D743" s="110" t="s">
        <v>180</v>
      </c>
      <c r="E743" s="110" t="s">
        <v>519</v>
      </c>
      <c r="F743" s="110" t="s">
        <v>530</v>
      </c>
      <c r="G743" s="110" t="s">
        <v>1534</v>
      </c>
      <c r="H743" s="110" t="s">
        <v>2367</v>
      </c>
      <c r="I743" s="111" t="s">
        <v>2109</v>
      </c>
      <c r="J743" s="110" t="s">
        <v>2451</v>
      </c>
      <c r="K743" s="112">
        <v>40</v>
      </c>
    </row>
    <row r="744" spans="1:11">
      <c r="A744" s="110" t="s">
        <v>2365</v>
      </c>
      <c r="B744" s="110" t="s">
        <v>2366</v>
      </c>
      <c r="C744" s="110" t="s">
        <v>180</v>
      </c>
      <c r="D744" s="110" t="s">
        <v>180</v>
      </c>
      <c r="E744" s="110" t="s">
        <v>519</v>
      </c>
      <c r="F744" s="110" t="s">
        <v>525</v>
      </c>
      <c r="G744" s="110" t="s">
        <v>1535</v>
      </c>
      <c r="H744" s="110" t="s">
        <v>2367</v>
      </c>
      <c r="I744" s="111" t="s">
        <v>2110</v>
      </c>
      <c r="J744" s="110" t="s">
        <v>2451</v>
      </c>
      <c r="K744" s="112">
        <v>27</v>
      </c>
    </row>
    <row r="745" spans="1:11">
      <c r="A745" s="110" t="s">
        <v>2365</v>
      </c>
      <c r="B745" s="110" t="s">
        <v>2366</v>
      </c>
      <c r="C745" s="110" t="s">
        <v>180</v>
      </c>
      <c r="D745" s="110" t="s">
        <v>180</v>
      </c>
      <c r="E745" s="110" t="s">
        <v>519</v>
      </c>
      <c r="F745" s="110" t="s">
        <v>536</v>
      </c>
      <c r="G745" s="110" t="s">
        <v>1536</v>
      </c>
      <c r="H745" s="110" t="s">
        <v>2367</v>
      </c>
      <c r="I745" s="111" t="s">
        <v>2111</v>
      </c>
      <c r="J745" s="110" t="s">
        <v>2451</v>
      </c>
      <c r="K745" s="112">
        <v>4</v>
      </c>
    </row>
    <row r="746" spans="1:11">
      <c r="A746" s="110" t="s">
        <v>2365</v>
      </c>
      <c r="B746" s="110" t="s">
        <v>2366</v>
      </c>
      <c r="C746" s="110" t="s">
        <v>180</v>
      </c>
      <c r="D746" s="110" t="s">
        <v>180</v>
      </c>
      <c r="E746" s="110" t="s">
        <v>519</v>
      </c>
      <c r="F746" s="110" t="s">
        <v>925</v>
      </c>
      <c r="G746" s="110" t="s">
        <v>1527</v>
      </c>
      <c r="H746" s="110" t="s">
        <v>2367</v>
      </c>
      <c r="I746" s="111" t="s">
        <v>2102</v>
      </c>
      <c r="J746" s="110" t="s">
        <v>2451</v>
      </c>
      <c r="K746" s="112">
        <v>16</v>
      </c>
    </row>
    <row r="747" spans="1:11">
      <c r="A747" s="110" t="s">
        <v>2365</v>
      </c>
      <c r="B747" s="110" t="s">
        <v>2366</v>
      </c>
      <c r="C747" s="110" t="s">
        <v>180</v>
      </c>
      <c r="D747" s="110" t="s">
        <v>180</v>
      </c>
      <c r="E747" s="110" t="s">
        <v>519</v>
      </c>
      <c r="F747" s="110" t="s">
        <v>1524</v>
      </c>
      <c r="G747" s="110" t="s">
        <v>1525</v>
      </c>
      <c r="H747" s="110" t="s">
        <v>2367</v>
      </c>
      <c r="I747" s="111" t="s">
        <v>2100</v>
      </c>
      <c r="J747" s="110" t="s">
        <v>2451</v>
      </c>
      <c r="K747" s="112">
        <v>8</v>
      </c>
    </row>
    <row r="748" spans="1:11">
      <c r="A748" s="110" t="s">
        <v>2365</v>
      </c>
      <c r="B748" s="110" t="s">
        <v>2366</v>
      </c>
      <c r="C748" s="110" t="s">
        <v>180</v>
      </c>
      <c r="D748" s="110" t="s">
        <v>180</v>
      </c>
      <c r="E748" s="110" t="s">
        <v>519</v>
      </c>
      <c r="F748" s="110" t="s">
        <v>1104</v>
      </c>
      <c r="G748" s="110" t="s">
        <v>1526</v>
      </c>
      <c r="H748" s="110" t="s">
        <v>2367</v>
      </c>
      <c r="I748" s="111" t="s">
        <v>2101</v>
      </c>
      <c r="J748" s="110" t="s">
        <v>2451</v>
      </c>
      <c r="K748" s="112">
        <v>28</v>
      </c>
    </row>
    <row r="749" spans="1:11">
      <c r="A749" s="110" t="s">
        <v>2365</v>
      </c>
      <c r="B749" s="110" t="s">
        <v>2366</v>
      </c>
      <c r="C749" s="110" t="s">
        <v>180</v>
      </c>
      <c r="D749" s="110" t="s">
        <v>180</v>
      </c>
      <c r="E749" s="110" t="s">
        <v>519</v>
      </c>
      <c r="F749" s="110" t="s">
        <v>1108</v>
      </c>
      <c r="G749" s="110" t="s">
        <v>1529</v>
      </c>
      <c r="H749" s="110" t="s">
        <v>2367</v>
      </c>
      <c r="I749" s="111" t="s">
        <v>2104</v>
      </c>
      <c r="J749" s="110" t="s">
        <v>2451</v>
      </c>
      <c r="K749" s="112">
        <v>2</v>
      </c>
    </row>
    <row r="750" spans="1:11">
      <c r="A750" s="110" t="s">
        <v>2365</v>
      </c>
      <c r="B750" s="110" t="s">
        <v>2366</v>
      </c>
      <c r="C750" s="110" t="s">
        <v>180</v>
      </c>
      <c r="D750" s="110" t="s">
        <v>180</v>
      </c>
      <c r="E750" s="110" t="s">
        <v>519</v>
      </c>
      <c r="F750" s="110" t="s">
        <v>1029</v>
      </c>
      <c r="G750" s="110" t="s">
        <v>1528</v>
      </c>
      <c r="H750" s="110" t="s">
        <v>2367</v>
      </c>
      <c r="I750" s="111" t="s">
        <v>2103</v>
      </c>
      <c r="J750" s="110" t="s">
        <v>2451</v>
      </c>
      <c r="K750" s="112">
        <v>8</v>
      </c>
    </row>
    <row r="751" spans="1:11">
      <c r="A751" s="110" t="s">
        <v>2365</v>
      </c>
      <c r="B751" s="110" t="s">
        <v>2366</v>
      </c>
      <c r="C751" s="110" t="s">
        <v>180</v>
      </c>
      <c r="D751" s="110" t="s">
        <v>180</v>
      </c>
      <c r="E751" s="110" t="s">
        <v>519</v>
      </c>
      <c r="F751" s="110" t="s">
        <v>520</v>
      </c>
      <c r="G751" s="110" t="s">
        <v>1533</v>
      </c>
      <c r="H751" s="110" t="s">
        <v>2367</v>
      </c>
      <c r="I751" s="111" t="s">
        <v>2108</v>
      </c>
      <c r="J751" s="110" t="s">
        <v>2451</v>
      </c>
      <c r="K751" s="112">
        <v>63</v>
      </c>
    </row>
    <row r="752" spans="1:11" ht="18">
      <c r="A752" s="110" t="s">
        <v>2365</v>
      </c>
      <c r="B752" s="110" t="s">
        <v>2366</v>
      </c>
      <c r="C752" s="110" t="s">
        <v>180</v>
      </c>
      <c r="D752" s="110" t="s">
        <v>180</v>
      </c>
      <c r="E752" s="110" t="s">
        <v>519</v>
      </c>
      <c r="F752" s="110" t="s">
        <v>1095</v>
      </c>
      <c r="G752" s="110" t="s">
        <v>1543</v>
      </c>
      <c r="H752" s="110" t="s">
        <v>2367</v>
      </c>
      <c r="I752" s="111" t="s">
        <v>1544</v>
      </c>
      <c r="J752" s="110" t="s">
        <v>2451</v>
      </c>
      <c r="K752" s="112">
        <v>36</v>
      </c>
    </row>
    <row r="753" spans="1:11">
      <c r="A753" s="110" t="s">
        <v>2365</v>
      </c>
      <c r="B753" s="110" t="s">
        <v>2366</v>
      </c>
      <c r="C753" s="110" t="s">
        <v>180</v>
      </c>
      <c r="D753" s="110" t="s">
        <v>180</v>
      </c>
      <c r="E753" s="110" t="s">
        <v>519</v>
      </c>
      <c r="F753" s="110" t="s">
        <v>523</v>
      </c>
      <c r="G753" s="110" t="s">
        <v>1530</v>
      </c>
      <c r="H753" s="110" t="s">
        <v>2367</v>
      </c>
      <c r="I753" s="111" t="s">
        <v>2105</v>
      </c>
      <c r="J753" s="110" t="s">
        <v>2451</v>
      </c>
      <c r="K753" s="112">
        <v>15</v>
      </c>
    </row>
    <row r="754" spans="1:11">
      <c r="A754" s="110" t="s">
        <v>2365</v>
      </c>
      <c r="B754" s="110" t="s">
        <v>2366</v>
      </c>
      <c r="C754" s="110" t="s">
        <v>180</v>
      </c>
      <c r="D754" s="110" t="s">
        <v>180</v>
      </c>
      <c r="E754" s="110" t="s">
        <v>519</v>
      </c>
      <c r="F754" s="110" t="s">
        <v>533</v>
      </c>
      <c r="G754" s="110" t="s">
        <v>1531</v>
      </c>
      <c r="H754" s="110" t="s">
        <v>2367</v>
      </c>
      <c r="I754" s="111" t="s">
        <v>2106</v>
      </c>
      <c r="J754" s="110" t="s">
        <v>2451</v>
      </c>
      <c r="K754" s="112">
        <v>27</v>
      </c>
    </row>
    <row r="755" spans="1:11">
      <c r="A755" s="110" t="s">
        <v>2365</v>
      </c>
      <c r="B755" s="110" t="s">
        <v>2366</v>
      </c>
      <c r="C755" s="110" t="s">
        <v>180</v>
      </c>
      <c r="D755" s="110" t="s">
        <v>180</v>
      </c>
      <c r="E755" s="110" t="s">
        <v>519</v>
      </c>
      <c r="F755" s="110" t="s">
        <v>527</v>
      </c>
      <c r="G755" s="110" t="s">
        <v>1532</v>
      </c>
      <c r="H755" s="110" t="s">
        <v>2367</v>
      </c>
      <c r="I755" s="111" t="s">
        <v>2107</v>
      </c>
      <c r="J755" s="110" t="s">
        <v>2451</v>
      </c>
      <c r="K755" s="112">
        <v>25</v>
      </c>
    </row>
    <row r="756" spans="1:11">
      <c r="A756" s="110" t="s">
        <v>2365</v>
      </c>
      <c r="B756" s="110" t="s">
        <v>2366</v>
      </c>
      <c r="C756" s="110" t="s">
        <v>180</v>
      </c>
      <c r="D756" s="110" t="s">
        <v>180</v>
      </c>
      <c r="E756" s="110" t="s">
        <v>519</v>
      </c>
      <c r="F756" s="110" t="s">
        <v>519</v>
      </c>
      <c r="G756" s="110" t="s">
        <v>1523</v>
      </c>
      <c r="H756" s="110" t="s">
        <v>2367</v>
      </c>
      <c r="I756" s="111" t="s">
        <v>2099</v>
      </c>
      <c r="J756" s="110" t="s">
        <v>2451</v>
      </c>
      <c r="K756" s="112">
        <v>60</v>
      </c>
    </row>
    <row r="757" spans="1:11">
      <c r="A757" s="110" t="s">
        <v>2365</v>
      </c>
      <c r="B757" s="110" t="s">
        <v>2366</v>
      </c>
      <c r="C757" s="110" t="s">
        <v>180</v>
      </c>
      <c r="D757" s="110" t="s">
        <v>180</v>
      </c>
      <c r="E757" s="110" t="s">
        <v>519</v>
      </c>
      <c r="F757" s="110" t="s">
        <v>519</v>
      </c>
      <c r="G757" s="110" t="s">
        <v>2456</v>
      </c>
      <c r="H757" s="110" t="s">
        <v>2367</v>
      </c>
      <c r="I757" s="111" t="s">
        <v>2382</v>
      </c>
      <c r="J757" s="110" t="s">
        <v>2451</v>
      </c>
      <c r="K757" s="112">
        <v>28</v>
      </c>
    </row>
    <row r="758" spans="1:11">
      <c r="A758" s="110" t="s">
        <v>2365</v>
      </c>
      <c r="B758" s="110" t="s">
        <v>2366</v>
      </c>
      <c r="C758" s="110" t="s">
        <v>180</v>
      </c>
      <c r="D758" s="110" t="s">
        <v>180</v>
      </c>
      <c r="E758" s="110" t="s">
        <v>519</v>
      </c>
      <c r="F758" s="110" t="s">
        <v>1537</v>
      </c>
      <c r="G758" s="110" t="s">
        <v>1538</v>
      </c>
      <c r="H758" s="110" t="s">
        <v>2367</v>
      </c>
      <c r="I758" s="111" t="s">
        <v>2112</v>
      </c>
      <c r="J758" s="110" t="s">
        <v>2451</v>
      </c>
      <c r="K758" s="112">
        <v>3</v>
      </c>
    </row>
    <row r="759" spans="1:11" ht="27">
      <c r="A759" s="110" t="s">
        <v>2365</v>
      </c>
      <c r="B759" s="110" t="s">
        <v>2366</v>
      </c>
      <c r="C759" s="110" t="s">
        <v>180</v>
      </c>
      <c r="D759" s="110" t="s">
        <v>180</v>
      </c>
      <c r="E759" s="110" t="s">
        <v>180</v>
      </c>
      <c r="F759" s="110" t="s">
        <v>541</v>
      </c>
      <c r="G759" s="110" t="s">
        <v>1574</v>
      </c>
      <c r="H759" s="110" t="s">
        <v>2367</v>
      </c>
      <c r="I759" s="111" t="s">
        <v>1910</v>
      </c>
      <c r="J759" s="110" t="s">
        <v>2451</v>
      </c>
      <c r="K759" s="112">
        <v>13</v>
      </c>
    </row>
    <row r="760" spans="1:11">
      <c r="A760" s="110" t="s">
        <v>2365</v>
      </c>
      <c r="B760" s="110" t="s">
        <v>2366</v>
      </c>
      <c r="C760" s="110" t="s">
        <v>180</v>
      </c>
      <c r="D760" s="110" t="s">
        <v>180</v>
      </c>
      <c r="E760" s="110" t="s">
        <v>180</v>
      </c>
      <c r="F760" s="110" t="s">
        <v>2389</v>
      </c>
      <c r="G760" s="110" t="s">
        <v>2457</v>
      </c>
      <c r="H760" s="110" t="s">
        <v>2367</v>
      </c>
      <c r="I760" s="111" t="s">
        <v>2458</v>
      </c>
      <c r="J760" s="110" t="s">
        <v>2451</v>
      </c>
      <c r="K760" s="112">
        <v>201</v>
      </c>
    </row>
    <row r="761" spans="1:11" ht="18">
      <c r="A761" s="110" t="s">
        <v>2365</v>
      </c>
      <c r="B761" s="110" t="s">
        <v>2366</v>
      </c>
      <c r="C761" s="110" t="s">
        <v>180</v>
      </c>
      <c r="D761" s="110" t="s">
        <v>180</v>
      </c>
      <c r="E761" s="110" t="s">
        <v>180</v>
      </c>
      <c r="F761" s="110" t="s">
        <v>538</v>
      </c>
      <c r="G761" s="110" t="s">
        <v>2459</v>
      </c>
      <c r="H761" s="110" t="s">
        <v>2367</v>
      </c>
      <c r="I761" s="111" t="s">
        <v>2419</v>
      </c>
      <c r="J761" s="110" t="s">
        <v>2451</v>
      </c>
      <c r="K761" s="112">
        <v>530</v>
      </c>
    </row>
    <row r="762" spans="1:11" ht="18">
      <c r="A762" s="110" t="s">
        <v>2365</v>
      </c>
      <c r="B762" s="110" t="s">
        <v>2366</v>
      </c>
      <c r="C762" s="110" t="s">
        <v>180</v>
      </c>
      <c r="D762" s="110" t="s">
        <v>180</v>
      </c>
      <c r="E762" s="110" t="s">
        <v>180</v>
      </c>
      <c r="F762" s="110" t="s">
        <v>2395</v>
      </c>
      <c r="G762" s="110" t="s">
        <v>2460</v>
      </c>
      <c r="H762" s="110" t="s">
        <v>2367</v>
      </c>
      <c r="I762" s="111" t="s">
        <v>2423</v>
      </c>
      <c r="J762" s="110" t="s">
        <v>2451</v>
      </c>
      <c r="K762" s="112">
        <v>427</v>
      </c>
    </row>
    <row r="763" spans="1:11">
      <c r="A763" s="110" t="s">
        <v>2365</v>
      </c>
      <c r="B763" s="110" t="s">
        <v>2366</v>
      </c>
      <c r="C763" s="110" t="s">
        <v>180</v>
      </c>
      <c r="D763" s="110" t="s">
        <v>180</v>
      </c>
      <c r="E763" s="110" t="s">
        <v>180</v>
      </c>
      <c r="F763" s="110" t="s">
        <v>1545</v>
      </c>
      <c r="G763" s="110" t="s">
        <v>2461</v>
      </c>
      <c r="H763" s="110" t="s">
        <v>2367</v>
      </c>
      <c r="I763" s="111" t="s">
        <v>2388</v>
      </c>
      <c r="J763" s="110" t="s">
        <v>2451</v>
      </c>
      <c r="K763" s="112">
        <v>355</v>
      </c>
    </row>
    <row r="764" spans="1:11">
      <c r="A764" s="110" t="s">
        <v>2365</v>
      </c>
      <c r="B764" s="110" t="s">
        <v>2366</v>
      </c>
      <c r="C764" s="110" t="s">
        <v>180</v>
      </c>
      <c r="D764" s="110" t="s">
        <v>180</v>
      </c>
      <c r="E764" s="110" t="s">
        <v>180</v>
      </c>
      <c r="F764" s="110" t="s">
        <v>2389</v>
      </c>
      <c r="G764" s="110" t="s">
        <v>2462</v>
      </c>
      <c r="H764" s="110" t="s">
        <v>2367</v>
      </c>
      <c r="I764" s="111" t="s">
        <v>2391</v>
      </c>
      <c r="J764" s="110" t="s">
        <v>2451</v>
      </c>
      <c r="K764" s="112">
        <v>247</v>
      </c>
    </row>
    <row r="765" spans="1:11" ht="18">
      <c r="A765" s="110" t="s">
        <v>2365</v>
      </c>
      <c r="B765" s="110" t="s">
        <v>2366</v>
      </c>
      <c r="C765" s="110" t="s">
        <v>180</v>
      </c>
      <c r="D765" s="110" t="s">
        <v>180</v>
      </c>
      <c r="E765" s="110" t="s">
        <v>180</v>
      </c>
      <c r="F765" s="110" t="s">
        <v>1569</v>
      </c>
      <c r="G765" s="110" t="s">
        <v>1570</v>
      </c>
      <c r="H765" s="110" t="s">
        <v>2367</v>
      </c>
      <c r="I765" s="111" t="s">
        <v>2136</v>
      </c>
      <c r="J765" s="110" t="s">
        <v>2451</v>
      </c>
      <c r="K765" s="112">
        <v>36</v>
      </c>
    </row>
    <row r="766" spans="1:11">
      <c r="A766" s="110" t="s">
        <v>2365</v>
      </c>
      <c r="B766" s="110" t="s">
        <v>2366</v>
      </c>
      <c r="C766" s="110" t="s">
        <v>180</v>
      </c>
      <c r="D766" s="110" t="s">
        <v>180</v>
      </c>
      <c r="E766" s="110" t="s">
        <v>180</v>
      </c>
      <c r="F766" s="110" t="s">
        <v>570</v>
      </c>
      <c r="G766" s="110" t="s">
        <v>1558</v>
      </c>
      <c r="H766" s="110" t="s">
        <v>2367</v>
      </c>
      <c r="I766" s="111" t="s">
        <v>2127</v>
      </c>
      <c r="J766" s="110" t="s">
        <v>2451</v>
      </c>
      <c r="K766" s="112">
        <v>109</v>
      </c>
    </row>
    <row r="767" spans="1:11" ht="18">
      <c r="A767" s="110" t="s">
        <v>2365</v>
      </c>
      <c r="B767" s="110" t="s">
        <v>2366</v>
      </c>
      <c r="C767" s="110" t="s">
        <v>180</v>
      </c>
      <c r="D767" s="110" t="s">
        <v>180</v>
      </c>
      <c r="E767" s="110" t="s">
        <v>180</v>
      </c>
      <c r="F767" s="110" t="s">
        <v>620</v>
      </c>
      <c r="G767" s="110" t="s">
        <v>1590</v>
      </c>
      <c r="H767" s="110" t="s">
        <v>2367</v>
      </c>
      <c r="I767" s="111" t="s">
        <v>1591</v>
      </c>
      <c r="J767" s="110" t="s">
        <v>2451</v>
      </c>
      <c r="K767" s="112">
        <v>96</v>
      </c>
    </row>
    <row r="768" spans="1:11" ht="18">
      <c r="A768" s="110" t="s">
        <v>2365</v>
      </c>
      <c r="B768" s="110" t="s">
        <v>2366</v>
      </c>
      <c r="C768" s="110" t="s">
        <v>180</v>
      </c>
      <c r="D768" s="110" t="s">
        <v>180</v>
      </c>
      <c r="E768" s="110" t="s">
        <v>180</v>
      </c>
      <c r="F768" s="110" t="s">
        <v>180</v>
      </c>
      <c r="G768" s="110" t="s">
        <v>1555</v>
      </c>
      <c r="H768" s="110" t="s">
        <v>2367</v>
      </c>
      <c r="I768" s="111" t="s">
        <v>1742</v>
      </c>
      <c r="J768" s="110" t="s">
        <v>2451</v>
      </c>
      <c r="K768" s="112">
        <v>127</v>
      </c>
    </row>
    <row r="769" spans="1:11">
      <c r="A769" s="110" t="s">
        <v>2365</v>
      </c>
      <c r="B769" s="110" t="s">
        <v>2366</v>
      </c>
      <c r="C769" s="110" t="s">
        <v>180</v>
      </c>
      <c r="D769" s="110" t="s">
        <v>180</v>
      </c>
      <c r="E769" s="110" t="s">
        <v>180</v>
      </c>
      <c r="F769" s="110" t="s">
        <v>1556</v>
      </c>
      <c r="G769" s="110" t="s">
        <v>1557</v>
      </c>
      <c r="H769" s="110" t="s">
        <v>2367</v>
      </c>
      <c r="I769" s="111" t="s">
        <v>2126</v>
      </c>
      <c r="J769" s="110" t="s">
        <v>2451</v>
      </c>
      <c r="K769" s="112">
        <v>4</v>
      </c>
    </row>
    <row r="770" spans="1:11" ht="18">
      <c r="A770" s="110" t="s">
        <v>2365</v>
      </c>
      <c r="B770" s="110" t="s">
        <v>2366</v>
      </c>
      <c r="C770" s="110" t="s">
        <v>180</v>
      </c>
      <c r="D770" s="110" t="s">
        <v>180</v>
      </c>
      <c r="E770" s="110" t="s">
        <v>180</v>
      </c>
      <c r="F770" s="110" t="s">
        <v>554</v>
      </c>
      <c r="G770" s="110" t="s">
        <v>1554</v>
      </c>
      <c r="H770" s="110" t="s">
        <v>2367</v>
      </c>
      <c r="I770" s="111" t="s">
        <v>2125</v>
      </c>
      <c r="J770" s="110" t="s">
        <v>2451</v>
      </c>
      <c r="K770" s="112">
        <v>194</v>
      </c>
    </row>
    <row r="771" spans="1:11" ht="18">
      <c r="A771" s="110" t="s">
        <v>2365</v>
      </c>
      <c r="B771" s="110" t="s">
        <v>2366</v>
      </c>
      <c r="C771" s="110" t="s">
        <v>180</v>
      </c>
      <c r="D771" s="110" t="s">
        <v>180</v>
      </c>
      <c r="E771" s="110" t="s">
        <v>180</v>
      </c>
      <c r="F771" s="110" t="s">
        <v>1172</v>
      </c>
      <c r="G771" s="110" t="s">
        <v>1553</v>
      </c>
      <c r="H771" s="110" t="s">
        <v>2367</v>
      </c>
      <c r="I771" s="111" t="s">
        <v>2124</v>
      </c>
      <c r="J771" s="110" t="s">
        <v>2451</v>
      </c>
      <c r="K771" s="112">
        <v>8</v>
      </c>
    </row>
    <row r="772" spans="1:11">
      <c r="A772" s="110" t="s">
        <v>2365</v>
      </c>
      <c r="B772" s="110" t="s">
        <v>2366</v>
      </c>
      <c r="C772" s="110" t="s">
        <v>180</v>
      </c>
      <c r="D772" s="110" t="s">
        <v>180</v>
      </c>
      <c r="E772" s="110" t="s">
        <v>180</v>
      </c>
      <c r="F772" s="110" t="s">
        <v>180</v>
      </c>
      <c r="G772" s="110" t="s">
        <v>1549</v>
      </c>
      <c r="H772" s="110" t="s">
        <v>2367</v>
      </c>
      <c r="I772" s="111" t="s">
        <v>2120</v>
      </c>
      <c r="J772" s="110" t="s">
        <v>2451</v>
      </c>
      <c r="K772" s="112">
        <v>148</v>
      </c>
    </row>
    <row r="773" spans="1:11">
      <c r="A773" s="110" t="s">
        <v>2365</v>
      </c>
      <c r="B773" s="110" t="s">
        <v>2366</v>
      </c>
      <c r="C773" s="110" t="s">
        <v>180</v>
      </c>
      <c r="D773" s="110" t="s">
        <v>180</v>
      </c>
      <c r="E773" s="110" t="s">
        <v>180</v>
      </c>
      <c r="F773" s="110" t="s">
        <v>543</v>
      </c>
      <c r="G773" s="110" t="s">
        <v>1550</v>
      </c>
      <c r="H773" s="110" t="s">
        <v>2367</v>
      </c>
      <c r="I773" s="111" t="s">
        <v>2121</v>
      </c>
      <c r="J773" s="110" t="s">
        <v>2451</v>
      </c>
      <c r="K773" s="112">
        <v>583</v>
      </c>
    </row>
    <row r="774" spans="1:11" ht="18">
      <c r="A774" s="110" t="s">
        <v>2365</v>
      </c>
      <c r="B774" s="110" t="s">
        <v>2366</v>
      </c>
      <c r="C774" s="110" t="s">
        <v>180</v>
      </c>
      <c r="D774" s="110" t="s">
        <v>180</v>
      </c>
      <c r="E774" s="110" t="s">
        <v>180</v>
      </c>
      <c r="F774" s="110" t="s">
        <v>559</v>
      </c>
      <c r="G774" s="110" t="s">
        <v>1587</v>
      </c>
      <c r="H774" s="110" t="s">
        <v>2367</v>
      </c>
      <c r="I774" s="111" t="s">
        <v>1588</v>
      </c>
      <c r="J774" s="110" t="s">
        <v>2451</v>
      </c>
      <c r="K774" s="112">
        <v>367</v>
      </c>
    </row>
    <row r="775" spans="1:11">
      <c r="A775" s="110" t="s">
        <v>2365</v>
      </c>
      <c r="B775" s="110" t="s">
        <v>2366</v>
      </c>
      <c r="C775" s="110" t="s">
        <v>180</v>
      </c>
      <c r="D775" s="110" t="s">
        <v>180</v>
      </c>
      <c r="E775" s="110" t="s">
        <v>180</v>
      </c>
      <c r="F775" s="110" t="s">
        <v>538</v>
      </c>
      <c r="G775" s="110" t="s">
        <v>1551</v>
      </c>
      <c r="H775" s="110" t="s">
        <v>2367</v>
      </c>
      <c r="I775" s="111" t="s">
        <v>2122</v>
      </c>
      <c r="J775" s="110" t="s">
        <v>2451</v>
      </c>
      <c r="K775" s="112">
        <v>193</v>
      </c>
    </row>
    <row r="776" spans="1:11">
      <c r="A776" s="110" t="s">
        <v>2365</v>
      </c>
      <c r="B776" s="110" t="s">
        <v>2366</v>
      </c>
      <c r="C776" s="110" t="s">
        <v>180</v>
      </c>
      <c r="D776" s="110" t="s">
        <v>180</v>
      </c>
      <c r="E776" s="110" t="s">
        <v>180</v>
      </c>
      <c r="F776" s="110" t="s">
        <v>644</v>
      </c>
      <c r="G776" s="110" t="s">
        <v>1552</v>
      </c>
      <c r="H776" s="110" t="s">
        <v>2367</v>
      </c>
      <c r="I776" s="111" t="s">
        <v>2123</v>
      </c>
      <c r="J776" s="110" t="s">
        <v>2451</v>
      </c>
      <c r="K776" s="112">
        <v>563</v>
      </c>
    </row>
    <row r="777" spans="1:11">
      <c r="A777" s="110" t="s">
        <v>2365</v>
      </c>
      <c r="B777" s="110" t="s">
        <v>2366</v>
      </c>
      <c r="C777" s="110" t="s">
        <v>180</v>
      </c>
      <c r="D777" s="110" t="s">
        <v>180</v>
      </c>
      <c r="E777" s="110" t="s">
        <v>180</v>
      </c>
      <c r="F777" s="110" t="s">
        <v>180</v>
      </c>
      <c r="G777" s="110" t="s">
        <v>1589</v>
      </c>
      <c r="H777" s="110" t="s">
        <v>2367</v>
      </c>
      <c r="I777" s="111" t="s">
        <v>1740</v>
      </c>
      <c r="J777" s="110" t="s">
        <v>2451</v>
      </c>
      <c r="K777" s="112">
        <v>875</v>
      </c>
    </row>
    <row r="778" spans="1:11" ht="27">
      <c r="A778" s="110" t="s">
        <v>2365</v>
      </c>
      <c r="B778" s="110" t="s">
        <v>2366</v>
      </c>
      <c r="C778" s="110" t="s">
        <v>180</v>
      </c>
      <c r="D778" s="110" t="s">
        <v>180</v>
      </c>
      <c r="E778" s="110" t="s">
        <v>180</v>
      </c>
      <c r="F778" s="110" t="s">
        <v>538</v>
      </c>
      <c r="G778" s="110" t="s">
        <v>1583</v>
      </c>
      <c r="H778" s="110" t="s">
        <v>2367</v>
      </c>
      <c r="I778" s="111" t="s">
        <v>1732</v>
      </c>
      <c r="J778" s="110" t="s">
        <v>2451</v>
      </c>
      <c r="K778" s="112">
        <v>1054</v>
      </c>
    </row>
    <row r="779" spans="1:11">
      <c r="A779" s="110" t="s">
        <v>2365</v>
      </c>
      <c r="B779" s="110" t="s">
        <v>2366</v>
      </c>
      <c r="C779" s="110" t="s">
        <v>180</v>
      </c>
      <c r="D779" s="110" t="s">
        <v>180</v>
      </c>
      <c r="E779" s="110" t="s">
        <v>180</v>
      </c>
      <c r="F779" s="110" t="s">
        <v>180</v>
      </c>
      <c r="G779" s="110" t="s">
        <v>1548</v>
      </c>
      <c r="H779" s="110" t="s">
        <v>2367</v>
      </c>
      <c r="I779" s="111" t="s">
        <v>2119</v>
      </c>
      <c r="J779" s="110" t="s">
        <v>2451</v>
      </c>
      <c r="K779" s="112">
        <v>53</v>
      </c>
    </row>
    <row r="780" spans="1:11" ht="18">
      <c r="A780" s="110" t="s">
        <v>2365</v>
      </c>
      <c r="B780" s="110" t="s">
        <v>2366</v>
      </c>
      <c r="C780" s="110" t="s">
        <v>180</v>
      </c>
      <c r="D780" s="110" t="s">
        <v>180</v>
      </c>
      <c r="E780" s="110" t="s">
        <v>180</v>
      </c>
      <c r="F780" s="110" t="s">
        <v>1746</v>
      </c>
      <c r="G780" s="110" t="s">
        <v>1585</v>
      </c>
      <c r="H780" s="110" t="s">
        <v>2367</v>
      </c>
      <c r="I780" s="111" t="s">
        <v>1586</v>
      </c>
      <c r="J780" s="110" t="s">
        <v>2451</v>
      </c>
      <c r="K780" s="112">
        <v>95</v>
      </c>
    </row>
    <row r="781" spans="1:11" ht="18">
      <c r="A781" s="110" t="s">
        <v>2365</v>
      </c>
      <c r="B781" s="110" t="s">
        <v>2366</v>
      </c>
      <c r="C781" s="110" t="s">
        <v>180</v>
      </c>
      <c r="D781" s="110" t="s">
        <v>180</v>
      </c>
      <c r="E781" s="110" t="s">
        <v>180</v>
      </c>
      <c r="F781" s="110" t="s">
        <v>546</v>
      </c>
      <c r="G781" s="110" t="s">
        <v>1579</v>
      </c>
      <c r="H781" s="110" t="s">
        <v>2367</v>
      </c>
      <c r="I781" s="111" t="s">
        <v>1580</v>
      </c>
      <c r="J781" s="110" t="s">
        <v>2451</v>
      </c>
      <c r="K781" s="112">
        <v>669</v>
      </c>
    </row>
    <row r="782" spans="1:11" ht="18">
      <c r="A782" s="110" t="s">
        <v>2365</v>
      </c>
      <c r="B782" s="110" t="s">
        <v>2366</v>
      </c>
      <c r="C782" s="110" t="s">
        <v>180</v>
      </c>
      <c r="D782" s="110" t="s">
        <v>180</v>
      </c>
      <c r="E782" s="110" t="s">
        <v>180</v>
      </c>
      <c r="F782" s="110" t="s">
        <v>1181</v>
      </c>
      <c r="G782" s="110" t="s">
        <v>1547</v>
      </c>
      <c r="H782" s="110" t="s">
        <v>2367</v>
      </c>
      <c r="I782" s="111" t="s">
        <v>2118</v>
      </c>
      <c r="J782" s="110" t="s">
        <v>2451</v>
      </c>
      <c r="K782" s="112">
        <v>54</v>
      </c>
    </row>
    <row r="783" spans="1:11" ht="18">
      <c r="A783" s="110" t="s">
        <v>2365</v>
      </c>
      <c r="B783" s="110" t="s">
        <v>2366</v>
      </c>
      <c r="C783" s="110" t="s">
        <v>180</v>
      </c>
      <c r="D783" s="110" t="s">
        <v>180</v>
      </c>
      <c r="E783" s="110" t="s">
        <v>180</v>
      </c>
      <c r="F783" s="110" t="s">
        <v>2395</v>
      </c>
      <c r="G783" s="110" t="s">
        <v>1581</v>
      </c>
      <c r="H783" s="110" t="s">
        <v>2367</v>
      </c>
      <c r="I783" s="111" t="s">
        <v>1582</v>
      </c>
      <c r="J783" s="110" t="s">
        <v>2451</v>
      </c>
      <c r="K783" s="112">
        <v>992</v>
      </c>
    </row>
    <row r="784" spans="1:11">
      <c r="A784" s="110" t="s">
        <v>2365</v>
      </c>
      <c r="B784" s="110" t="s">
        <v>2366</v>
      </c>
      <c r="C784" s="110" t="s">
        <v>180</v>
      </c>
      <c r="D784" s="110" t="s">
        <v>180</v>
      </c>
      <c r="E784" s="110" t="s">
        <v>180</v>
      </c>
      <c r="F784" s="110" t="s">
        <v>1545</v>
      </c>
      <c r="G784" s="110" t="s">
        <v>1546</v>
      </c>
      <c r="H784" s="110" t="s">
        <v>2367</v>
      </c>
      <c r="I784" s="111" t="s">
        <v>2117</v>
      </c>
      <c r="J784" s="110" t="s">
        <v>2451</v>
      </c>
      <c r="K784" s="112">
        <v>584</v>
      </c>
    </row>
    <row r="785" spans="1:11">
      <c r="A785" s="110" t="s">
        <v>2365</v>
      </c>
      <c r="B785" s="110" t="s">
        <v>2366</v>
      </c>
      <c r="C785" s="110" t="s">
        <v>180</v>
      </c>
      <c r="D785" s="110" t="s">
        <v>180</v>
      </c>
      <c r="E785" s="110" t="s">
        <v>180</v>
      </c>
      <c r="F785" s="110" t="s">
        <v>1232</v>
      </c>
      <c r="G785" s="110" t="s">
        <v>1562</v>
      </c>
      <c r="H785" s="110" t="s">
        <v>2367</v>
      </c>
      <c r="I785" s="111" t="s">
        <v>2130</v>
      </c>
      <c r="J785" s="110" t="s">
        <v>2451</v>
      </c>
      <c r="K785" s="112">
        <v>24</v>
      </c>
    </row>
    <row r="786" spans="1:11">
      <c r="A786" s="110" t="s">
        <v>2365</v>
      </c>
      <c r="B786" s="110" t="s">
        <v>2366</v>
      </c>
      <c r="C786" s="110" t="s">
        <v>180</v>
      </c>
      <c r="D786" s="110" t="s">
        <v>180</v>
      </c>
      <c r="E786" s="110" t="s">
        <v>180</v>
      </c>
      <c r="F786" s="110" t="s">
        <v>575</v>
      </c>
      <c r="G786" s="110" t="s">
        <v>1559</v>
      </c>
      <c r="H786" s="110" t="s">
        <v>2367</v>
      </c>
      <c r="I786" s="111" t="s">
        <v>2128</v>
      </c>
      <c r="J786" s="110" t="s">
        <v>2451</v>
      </c>
      <c r="K786" s="112">
        <v>53</v>
      </c>
    </row>
    <row r="787" spans="1:11">
      <c r="A787" s="110" t="s">
        <v>2365</v>
      </c>
      <c r="B787" s="110" t="s">
        <v>2366</v>
      </c>
      <c r="C787" s="110" t="s">
        <v>180</v>
      </c>
      <c r="D787" s="110" t="s">
        <v>180</v>
      </c>
      <c r="E787" s="110" t="s">
        <v>180</v>
      </c>
      <c r="F787" s="110" t="s">
        <v>1560</v>
      </c>
      <c r="G787" s="110" t="s">
        <v>1561</v>
      </c>
      <c r="H787" s="110" t="s">
        <v>2367</v>
      </c>
      <c r="I787" s="111" t="s">
        <v>2129</v>
      </c>
      <c r="J787" s="110" t="s">
        <v>2451</v>
      </c>
      <c r="K787" s="112">
        <v>45</v>
      </c>
    </row>
    <row r="788" spans="1:11">
      <c r="A788" s="110" t="s">
        <v>2365</v>
      </c>
      <c r="B788" s="110" t="s">
        <v>2366</v>
      </c>
      <c r="C788" s="110" t="s">
        <v>180</v>
      </c>
      <c r="D788" s="110" t="s">
        <v>180</v>
      </c>
      <c r="E788" s="110" t="s">
        <v>180</v>
      </c>
      <c r="F788" s="110" t="s">
        <v>552</v>
      </c>
      <c r="G788" s="110" t="s">
        <v>1563</v>
      </c>
      <c r="H788" s="110" t="s">
        <v>2367</v>
      </c>
      <c r="I788" s="111" t="s">
        <v>1909</v>
      </c>
      <c r="J788" s="110" t="s">
        <v>2451</v>
      </c>
      <c r="K788" s="112">
        <v>22</v>
      </c>
    </row>
    <row r="789" spans="1:11">
      <c r="A789" s="110" t="s">
        <v>2365</v>
      </c>
      <c r="B789" s="110" t="s">
        <v>2366</v>
      </c>
      <c r="C789" s="110" t="s">
        <v>180</v>
      </c>
      <c r="D789" s="110" t="s">
        <v>180</v>
      </c>
      <c r="E789" s="110" t="s">
        <v>180</v>
      </c>
      <c r="F789" s="110" t="s">
        <v>486</v>
      </c>
      <c r="G789" s="110" t="s">
        <v>1564</v>
      </c>
      <c r="H789" s="110" t="s">
        <v>2367</v>
      </c>
      <c r="I789" s="111" t="s">
        <v>2131</v>
      </c>
      <c r="J789" s="110" t="s">
        <v>2451</v>
      </c>
      <c r="K789" s="112">
        <v>18</v>
      </c>
    </row>
    <row r="790" spans="1:11">
      <c r="A790" s="110" t="s">
        <v>2365</v>
      </c>
      <c r="B790" s="110" t="s">
        <v>2366</v>
      </c>
      <c r="C790" s="110" t="s">
        <v>180</v>
      </c>
      <c r="D790" s="110" t="s">
        <v>180</v>
      </c>
      <c r="E790" s="110" t="s">
        <v>180</v>
      </c>
      <c r="F790" s="110" t="s">
        <v>557</v>
      </c>
      <c r="G790" s="110" t="s">
        <v>1565</v>
      </c>
      <c r="H790" s="110" t="s">
        <v>2367</v>
      </c>
      <c r="I790" s="111" t="s">
        <v>2132</v>
      </c>
      <c r="J790" s="110" t="s">
        <v>2451</v>
      </c>
      <c r="K790" s="112">
        <v>85</v>
      </c>
    </row>
    <row r="791" spans="1:11" ht="18">
      <c r="A791" s="110" t="s">
        <v>2365</v>
      </c>
      <c r="B791" s="110" t="s">
        <v>2366</v>
      </c>
      <c r="C791" s="110" t="s">
        <v>180</v>
      </c>
      <c r="D791" s="110" t="s">
        <v>180</v>
      </c>
      <c r="E791" s="110" t="s">
        <v>180</v>
      </c>
      <c r="F791" s="110" t="s">
        <v>538</v>
      </c>
      <c r="G791" s="110" t="s">
        <v>1597</v>
      </c>
      <c r="H791" s="110" t="s">
        <v>2367</v>
      </c>
      <c r="I791" s="111" t="s">
        <v>1598</v>
      </c>
      <c r="J791" s="110" t="s">
        <v>2451</v>
      </c>
      <c r="K791" s="112">
        <v>978</v>
      </c>
    </row>
    <row r="792" spans="1:11" ht="18">
      <c r="A792" s="110" t="s">
        <v>2365</v>
      </c>
      <c r="B792" s="110" t="s">
        <v>2366</v>
      </c>
      <c r="C792" s="110" t="s">
        <v>180</v>
      </c>
      <c r="D792" s="110" t="s">
        <v>180</v>
      </c>
      <c r="E792" s="110" t="s">
        <v>180</v>
      </c>
      <c r="F792" s="110" t="s">
        <v>180</v>
      </c>
      <c r="G792" s="110" t="s">
        <v>1599</v>
      </c>
      <c r="H792" s="110" t="s">
        <v>2367</v>
      </c>
      <c r="I792" s="111" t="s">
        <v>1730</v>
      </c>
      <c r="J792" s="110" t="s">
        <v>2451</v>
      </c>
      <c r="K792" s="112">
        <v>1077</v>
      </c>
    </row>
    <row r="793" spans="1:11">
      <c r="A793" s="110" t="s">
        <v>2365</v>
      </c>
      <c r="B793" s="110" t="s">
        <v>2366</v>
      </c>
      <c r="C793" s="110" t="s">
        <v>180</v>
      </c>
      <c r="D793" s="110" t="s">
        <v>180</v>
      </c>
      <c r="E793" s="110" t="s">
        <v>180</v>
      </c>
      <c r="F793" s="110" t="s">
        <v>180</v>
      </c>
      <c r="G793" s="110" t="s">
        <v>2463</v>
      </c>
      <c r="H793" s="110" t="s">
        <v>2367</v>
      </c>
      <c r="I793" s="111" t="s">
        <v>2413</v>
      </c>
      <c r="J793" s="110" t="s">
        <v>2451</v>
      </c>
      <c r="K793" s="112">
        <v>21</v>
      </c>
    </row>
    <row r="794" spans="1:11">
      <c r="A794" s="110" t="s">
        <v>2365</v>
      </c>
      <c r="B794" s="110" t="s">
        <v>2366</v>
      </c>
      <c r="C794" s="110" t="s">
        <v>180</v>
      </c>
      <c r="D794" s="110" t="s">
        <v>180</v>
      </c>
      <c r="E794" s="110" t="s">
        <v>180</v>
      </c>
      <c r="F794" s="110" t="s">
        <v>1171</v>
      </c>
      <c r="G794" s="110" t="s">
        <v>2464</v>
      </c>
      <c r="H794" s="110" t="s">
        <v>2367</v>
      </c>
      <c r="I794" s="111" t="s">
        <v>2465</v>
      </c>
      <c r="J794" s="110" t="s">
        <v>2451</v>
      </c>
      <c r="K794" s="112">
        <v>17</v>
      </c>
    </row>
    <row r="795" spans="1:11" ht="18">
      <c r="A795" s="110" t="s">
        <v>2365</v>
      </c>
      <c r="B795" s="110" t="s">
        <v>2366</v>
      </c>
      <c r="C795" s="110" t="s">
        <v>180</v>
      </c>
      <c r="D795" s="110" t="s">
        <v>180</v>
      </c>
      <c r="E795" s="110" t="s">
        <v>180</v>
      </c>
      <c r="F795" s="110" t="s">
        <v>2466</v>
      </c>
      <c r="G795" s="110" t="s">
        <v>2467</v>
      </c>
      <c r="H795" s="110" t="s">
        <v>2367</v>
      </c>
      <c r="I795" s="111" t="s">
        <v>2468</v>
      </c>
      <c r="J795" s="110" t="s">
        <v>2451</v>
      </c>
      <c r="K795" s="112">
        <v>20</v>
      </c>
    </row>
    <row r="796" spans="1:11" ht="18">
      <c r="A796" s="110" t="s">
        <v>2365</v>
      </c>
      <c r="B796" s="110" t="s">
        <v>2366</v>
      </c>
      <c r="C796" s="110" t="s">
        <v>180</v>
      </c>
      <c r="D796" s="110" t="s">
        <v>180</v>
      </c>
      <c r="E796" s="110" t="s">
        <v>180</v>
      </c>
      <c r="F796" s="110" t="s">
        <v>2395</v>
      </c>
      <c r="G796" s="110" t="s">
        <v>2469</v>
      </c>
      <c r="H796" s="110" t="s">
        <v>2367</v>
      </c>
      <c r="I796" s="111" t="s">
        <v>2470</v>
      </c>
      <c r="J796" s="110" t="s">
        <v>2451</v>
      </c>
      <c r="K796" s="112">
        <v>38</v>
      </c>
    </row>
    <row r="797" spans="1:11">
      <c r="A797" s="110" t="s">
        <v>2365</v>
      </c>
      <c r="B797" s="110" t="s">
        <v>2366</v>
      </c>
      <c r="C797" s="110" t="s">
        <v>180</v>
      </c>
      <c r="D797" s="110" t="s">
        <v>180</v>
      </c>
      <c r="E797" s="110" t="s">
        <v>180</v>
      </c>
      <c r="F797" s="110" t="s">
        <v>180</v>
      </c>
      <c r="G797" s="110" t="s">
        <v>2471</v>
      </c>
      <c r="H797" s="110" t="s">
        <v>2367</v>
      </c>
      <c r="I797" s="111" t="s">
        <v>2472</v>
      </c>
      <c r="J797" s="110" t="s">
        <v>2451</v>
      </c>
      <c r="K797" s="112">
        <v>19</v>
      </c>
    </row>
    <row r="798" spans="1:11">
      <c r="A798" s="110" t="s">
        <v>2365</v>
      </c>
      <c r="B798" s="110" t="s">
        <v>2366</v>
      </c>
      <c r="C798" s="110" t="s">
        <v>180</v>
      </c>
      <c r="D798" s="110" t="s">
        <v>180</v>
      </c>
      <c r="E798" s="110" t="s">
        <v>180</v>
      </c>
      <c r="F798" s="110" t="s">
        <v>559</v>
      </c>
      <c r="G798" s="110" t="s">
        <v>2473</v>
      </c>
      <c r="H798" s="110" t="s">
        <v>2367</v>
      </c>
      <c r="I798" s="111" t="s">
        <v>2474</v>
      </c>
      <c r="J798" s="110" t="s">
        <v>2451</v>
      </c>
      <c r="K798" s="112">
        <v>186</v>
      </c>
    </row>
    <row r="799" spans="1:11">
      <c r="A799" s="110" t="s">
        <v>2365</v>
      </c>
      <c r="B799" s="110" t="s">
        <v>2366</v>
      </c>
      <c r="C799" s="110" t="s">
        <v>180</v>
      </c>
      <c r="D799" s="110" t="s">
        <v>180</v>
      </c>
      <c r="E799" s="110" t="s">
        <v>180</v>
      </c>
      <c r="F799" s="110" t="s">
        <v>180</v>
      </c>
      <c r="G799" s="110" t="s">
        <v>2475</v>
      </c>
      <c r="H799" s="110" t="s">
        <v>2367</v>
      </c>
      <c r="I799" s="111" t="s">
        <v>2476</v>
      </c>
      <c r="J799" s="110" t="s">
        <v>2451</v>
      </c>
      <c r="K799" s="112">
        <v>201</v>
      </c>
    </row>
    <row r="800" spans="1:11">
      <c r="A800" s="110" t="s">
        <v>2365</v>
      </c>
      <c r="B800" s="110" t="s">
        <v>2366</v>
      </c>
      <c r="C800" s="110" t="s">
        <v>180</v>
      </c>
      <c r="D800" s="110" t="s">
        <v>180</v>
      </c>
      <c r="E800" s="110" t="s">
        <v>180</v>
      </c>
      <c r="F800" s="110" t="s">
        <v>198</v>
      </c>
      <c r="G800" s="110" t="s">
        <v>2477</v>
      </c>
      <c r="H800" s="110" t="s">
        <v>2367</v>
      </c>
      <c r="I800" s="111" t="s">
        <v>2478</v>
      </c>
      <c r="J800" s="110" t="s">
        <v>2451</v>
      </c>
      <c r="K800" s="112">
        <v>64</v>
      </c>
    </row>
    <row r="801" spans="1:11" ht="18">
      <c r="A801" s="110" t="s">
        <v>2365</v>
      </c>
      <c r="B801" s="110" t="s">
        <v>2366</v>
      </c>
      <c r="C801" s="110" t="s">
        <v>180</v>
      </c>
      <c r="D801" s="110" t="s">
        <v>180</v>
      </c>
      <c r="E801" s="110" t="s">
        <v>180</v>
      </c>
      <c r="F801" s="110" t="s">
        <v>1256</v>
      </c>
      <c r="G801" s="110" t="s">
        <v>2479</v>
      </c>
      <c r="H801" s="110" t="s">
        <v>2367</v>
      </c>
      <c r="I801" s="111" t="s">
        <v>2401</v>
      </c>
      <c r="J801" s="110" t="s">
        <v>2451</v>
      </c>
      <c r="K801" s="112">
        <v>58</v>
      </c>
    </row>
    <row r="802" spans="1:11">
      <c r="A802" s="110" t="s">
        <v>2365</v>
      </c>
      <c r="B802" s="110" t="s">
        <v>2366</v>
      </c>
      <c r="C802" s="110" t="s">
        <v>180</v>
      </c>
      <c r="D802" s="110" t="s">
        <v>180</v>
      </c>
      <c r="E802" s="110" t="s">
        <v>180</v>
      </c>
      <c r="F802" s="110" t="s">
        <v>543</v>
      </c>
      <c r="G802" s="110" t="s">
        <v>2480</v>
      </c>
      <c r="H802" s="110" t="s">
        <v>2367</v>
      </c>
      <c r="I802" s="111" t="s">
        <v>2386</v>
      </c>
      <c r="J802" s="110" t="s">
        <v>2451</v>
      </c>
      <c r="K802" s="112">
        <v>23</v>
      </c>
    </row>
    <row r="803" spans="1:11">
      <c r="A803" s="110" t="s">
        <v>2365</v>
      </c>
      <c r="B803" s="110" t="s">
        <v>2366</v>
      </c>
      <c r="C803" s="110" t="s">
        <v>180</v>
      </c>
      <c r="D803" s="110" t="s">
        <v>180</v>
      </c>
      <c r="E803" s="110" t="s">
        <v>180</v>
      </c>
      <c r="F803" s="110" t="s">
        <v>607</v>
      </c>
      <c r="G803" s="110" t="s">
        <v>2481</v>
      </c>
      <c r="H803" s="110" t="s">
        <v>2367</v>
      </c>
      <c r="I803" s="111" t="s">
        <v>2436</v>
      </c>
      <c r="J803" s="110" t="s">
        <v>2451</v>
      </c>
      <c r="K803" s="112">
        <v>241</v>
      </c>
    </row>
    <row r="804" spans="1:11" ht="18">
      <c r="A804" s="110" t="s">
        <v>2365</v>
      </c>
      <c r="B804" s="110" t="s">
        <v>2366</v>
      </c>
      <c r="C804" s="110" t="s">
        <v>180</v>
      </c>
      <c r="D804" s="110" t="s">
        <v>180</v>
      </c>
      <c r="E804" s="110" t="s">
        <v>180</v>
      </c>
      <c r="F804" s="110" t="s">
        <v>175</v>
      </c>
      <c r="G804" s="110" t="s">
        <v>2482</v>
      </c>
      <c r="H804" s="110" t="s">
        <v>2367</v>
      </c>
      <c r="I804" s="111" t="s">
        <v>2483</v>
      </c>
      <c r="J804" s="110" t="s">
        <v>2451</v>
      </c>
      <c r="K804" s="112">
        <v>39</v>
      </c>
    </row>
    <row r="805" spans="1:11">
      <c r="A805" s="110" t="s">
        <v>2365</v>
      </c>
      <c r="B805" s="110" t="s">
        <v>2366</v>
      </c>
      <c r="C805" s="110" t="s">
        <v>180</v>
      </c>
      <c r="D805" s="110" t="s">
        <v>180</v>
      </c>
      <c r="E805" s="110" t="s">
        <v>180</v>
      </c>
      <c r="F805" s="110" t="s">
        <v>180</v>
      </c>
      <c r="G805" s="110" t="s">
        <v>2484</v>
      </c>
      <c r="H805" s="110" t="s">
        <v>2367</v>
      </c>
      <c r="I805" s="111" t="s">
        <v>2434</v>
      </c>
      <c r="J805" s="110" t="s">
        <v>2451</v>
      </c>
      <c r="K805" s="112">
        <v>265</v>
      </c>
    </row>
    <row r="806" spans="1:11" ht="18">
      <c r="A806" s="110" t="s">
        <v>2365</v>
      </c>
      <c r="B806" s="110" t="s">
        <v>2366</v>
      </c>
      <c r="C806" s="110" t="s">
        <v>180</v>
      </c>
      <c r="D806" s="110" t="s">
        <v>180</v>
      </c>
      <c r="E806" s="110" t="s">
        <v>180</v>
      </c>
      <c r="F806" s="110" t="s">
        <v>180</v>
      </c>
      <c r="G806" s="110" t="s">
        <v>2485</v>
      </c>
      <c r="H806" s="110" t="s">
        <v>2367</v>
      </c>
      <c r="I806" s="111" t="s">
        <v>2421</v>
      </c>
      <c r="J806" s="110" t="s">
        <v>2451</v>
      </c>
      <c r="K806" s="112">
        <v>129</v>
      </c>
    </row>
    <row r="807" spans="1:11">
      <c r="A807" s="110" t="s">
        <v>2365</v>
      </c>
      <c r="B807" s="110" t="s">
        <v>2366</v>
      </c>
      <c r="C807" s="110" t="s">
        <v>180</v>
      </c>
      <c r="D807" s="110" t="s">
        <v>180</v>
      </c>
      <c r="E807" s="110" t="s">
        <v>180</v>
      </c>
      <c r="F807" s="110" t="s">
        <v>1171</v>
      </c>
      <c r="G807" s="110" t="s">
        <v>2486</v>
      </c>
      <c r="H807" s="110" t="s">
        <v>2367</v>
      </c>
      <c r="I807" s="111" t="s">
        <v>2399</v>
      </c>
      <c r="J807" s="110" t="s">
        <v>2451</v>
      </c>
      <c r="K807" s="112">
        <v>12</v>
      </c>
    </row>
    <row r="808" spans="1:11">
      <c r="A808" s="110" t="s">
        <v>2365</v>
      </c>
      <c r="B808" s="110" t="s">
        <v>2366</v>
      </c>
      <c r="C808" s="110" t="s">
        <v>180</v>
      </c>
      <c r="D808" s="110" t="s">
        <v>180</v>
      </c>
      <c r="E808" s="110" t="s">
        <v>180</v>
      </c>
      <c r="F808" s="110" t="s">
        <v>2466</v>
      </c>
      <c r="G808" s="110" t="s">
        <v>2487</v>
      </c>
      <c r="H808" s="110" t="s">
        <v>2367</v>
      </c>
      <c r="I808" s="111" t="s">
        <v>2488</v>
      </c>
      <c r="J808" s="110" t="s">
        <v>2451</v>
      </c>
      <c r="K808" s="112">
        <v>20</v>
      </c>
    </row>
    <row r="809" spans="1:11">
      <c r="A809" s="110" t="s">
        <v>2365</v>
      </c>
      <c r="B809" s="110" t="s">
        <v>2366</v>
      </c>
      <c r="C809" s="110" t="s">
        <v>180</v>
      </c>
      <c r="D809" s="110" t="s">
        <v>180</v>
      </c>
      <c r="E809" s="110" t="s">
        <v>180</v>
      </c>
      <c r="F809" s="110" t="s">
        <v>575</v>
      </c>
      <c r="G809" s="110" t="s">
        <v>2489</v>
      </c>
      <c r="H809" s="110" t="s">
        <v>2367</v>
      </c>
      <c r="I809" s="111" t="s">
        <v>2393</v>
      </c>
      <c r="J809" s="110" t="s">
        <v>2451</v>
      </c>
      <c r="K809" s="112">
        <v>131</v>
      </c>
    </row>
    <row r="810" spans="1:11">
      <c r="A810" s="110" t="s">
        <v>2365</v>
      </c>
      <c r="B810" s="110" t="s">
        <v>2366</v>
      </c>
      <c r="C810" s="110" t="s">
        <v>180</v>
      </c>
      <c r="D810" s="110" t="s">
        <v>180</v>
      </c>
      <c r="E810" s="110" t="s">
        <v>180</v>
      </c>
      <c r="F810" s="110" t="s">
        <v>538</v>
      </c>
      <c r="G810" s="110" t="s">
        <v>2490</v>
      </c>
      <c r="H810" s="110" t="s">
        <v>2367</v>
      </c>
      <c r="I810" s="111" t="s">
        <v>2491</v>
      </c>
      <c r="J810" s="110" t="s">
        <v>2451</v>
      </c>
      <c r="K810" s="112">
        <v>40</v>
      </c>
    </row>
    <row r="811" spans="1:11" ht="18">
      <c r="A811" s="110" t="s">
        <v>2365</v>
      </c>
      <c r="B811" s="110" t="s">
        <v>2366</v>
      </c>
      <c r="C811" s="110" t="s">
        <v>180</v>
      </c>
      <c r="D811" s="110" t="s">
        <v>180</v>
      </c>
      <c r="E811" s="110" t="s">
        <v>180</v>
      </c>
      <c r="F811" s="110" t="s">
        <v>2492</v>
      </c>
      <c r="G811" s="110" t="s">
        <v>2493</v>
      </c>
      <c r="H811" s="110" t="s">
        <v>2367</v>
      </c>
      <c r="I811" s="111" t="s">
        <v>2494</v>
      </c>
      <c r="J811" s="110" t="s">
        <v>2451</v>
      </c>
      <c r="K811" s="112">
        <v>261</v>
      </c>
    </row>
    <row r="812" spans="1:11" ht="18">
      <c r="A812" s="110" t="s">
        <v>2365</v>
      </c>
      <c r="B812" s="110" t="s">
        <v>2366</v>
      </c>
      <c r="C812" s="110" t="s">
        <v>180</v>
      </c>
      <c r="D812" s="110" t="s">
        <v>180</v>
      </c>
      <c r="E812" s="110" t="s">
        <v>180</v>
      </c>
      <c r="F812" s="110" t="s">
        <v>584</v>
      </c>
      <c r="G812" s="110" t="s">
        <v>1592</v>
      </c>
      <c r="H812" s="110" t="s">
        <v>2367</v>
      </c>
      <c r="I812" s="111" t="s">
        <v>1593</v>
      </c>
      <c r="J812" s="110" t="s">
        <v>2451</v>
      </c>
      <c r="K812" s="112">
        <v>29</v>
      </c>
    </row>
    <row r="813" spans="1:11">
      <c r="A813" s="110" t="s">
        <v>2365</v>
      </c>
      <c r="B813" s="110" t="s">
        <v>2366</v>
      </c>
      <c r="C813" s="110" t="s">
        <v>180</v>
      </c>
      <c r="D813" s="110" t="s">
        <v>180</v>
      </c>
      <c r="E813" s="110" t="s">
        <v>180</v>
      </c>
      <c r="F813" s="110" t="s">
        <v>1260</v>
      </c>
      <c r="G813" s="110" t="s">
        <v>1567</v>
      </c>
      <c r="H813" s="110" t="s">
        <v>2367</v>
      </c>
      <c r="I813" s="111" t="s">
        <v>2134</v>
      </c>
      <c r="J813" s="110" t="s">
        <v>2451</v>
      </c>
      <c r="K813" s="112">
        <v>61</v>
      </c>
    </row>
    <row r="814" spans="1:11">
      <c r="A814" s="110" t="s">
        <v>2365</v>
      </c>
      <c r="B814" s="110" t="s">
        <v>2366</v>
      </c>
      <c r="C814" s="110" t="s">
        <v>180</v>
      </c>
      <c r="D814" s="110" t="s">
        <v>180</v>
      </c>
      <c r="E814" s="110" t="s">
        <v>180</v>
      </c>
      <c r="F814" s="110" t="s">
        <v>180</v>
      </c>
      <c r="G814" s="110" t="s">
        <v>1568</v>
      </c>
      <c r="H814" s="110" t="s">
        <v>2367</v>
      </c>
      <c r="I814" s="111" t="s">
        <v>2135</v>
      </c>
      <c r="J814" s="110" t="s">
        <v>2451</v>
      </c>
      <c r="K814" s="112">
        <v>27</v>
      </c>
    </row>
    <row r="815" spans="1:11">
      <c r="A815" s="110" t="s">
        <v>2365</v>
      </c>
      <c r="B815" s="110" t="s">
        <v>2366</v>
      </c>
      <c r="C815" s="110" t="s">
        <v>180</v>
      </c>
      <c r="D815" s="110" t="s">
        <v>180</v>
      </c>
      <c r="E815" s="110" t="s">
        <v>180</v>
      </c>
      <c r="F815" s="110" t="s">
        <v>471</v>
      </c>
      <c r="G815" s="110" t="s">
        <v>1566</v>
      </c>
      <c r="H815" s="110" t="s">
        <v>2367</v>
      </c>
      <c r="I815" s="111" t="s">
        <v>2133</v>
      </c>
      <c r="J815" s="110" t="s">
        <v>2451</v>
      </c>
      <c r="K815" s="112">
        <v>402</v>
      </c>
    </row>
    <row r="816" spans="1:11" ht="18">
      <c r="A816" s="110" t="s">
        <v>2365</v>
      </c>
      <c r="B816" s="110" t="s">
        <v>2366</v>
      </c>
      <c r="C816" s="110" t="s">
        <v>180</v>
      </c>
      <c r="D816" s="110" t="s">
        <v>180</v>
      </c>
      <c r="E816" s="110" t="s">
        <v>180</v>
      </c>
      <c r="F816" s="110" t="s">
        <v>1899</v>
      </c>
      <c r="G816" s="110" t="s">
        <v>1571</v>
      </c>
      <c r="H816" s="110" t="s">
        <v>2367</v>
      </c>
      <c r="I816" s="111" t="s">
        <v>2137</v>
      </c>
      <c r="J816" s="110" t="s">
        <v>2451</v>
      </c>
      <c r="K816" s="112">
        <v>88</v>
      </c>
    </row>
    <row r="817" spans="1:11">
      <c r="A817" s="110" t="s">
        <v>2365</v>
      </c>
      <c r="B817" s="110" t="s">
        <v>2366</v>
      </c>
      <c r="C817" s="110" t="s">
        <v>180</v>
      </c>
      <c r="D817" s="110" t="s">
        <v>180</v>
      </c>
      <c r="E817" s="110" t="s">
        <v>180</v>
      </c>
      <c r="F817" s="110" t="s">
        <v>625</v>
      </c>
      <c r="G817" s="110" t="s">
        <v>1572</v>
      </c>
      <c r="H817" s="110" t="s">
        <v>2367</v>
      </c>
      <c r="I817" s="111" t="s">
        <v>625</v>
      </c>
      <c r="J817" s="110" t="s">
        <v>2451</v>
      </c>
      <c r="K817" s="112">
        <v>166</v>
      </c>
    </row>
    <row r="818" spans="1:11">
      <c r="A818" s="110" t="s">
        <v>2365</v>
      </c>
      <c r="B818" s="110" t="s">
        <v>2366</v>
      </c>
      <c r="C818" s="110" t="s">
        <v>180</v>
      </c>
      <c r="D818" s="110" t="s">
        <v>180</v>
      </c>
      <c r="E818" s="110" t="s">
        <v>180</v>
      </c>
      <c r="F818" s="110" t="s">
        <v>1576</v>
      </c>
      <c r="G818" s="110" t="s">
        <v>1577</v>
      </c>
      <c r="H818" s="110" t="s">
        <v>2367</v>
      </c>
      <c r="I818" s="111" t="s">
        <v>2141</v>
      </c>
      <c r="J818" s="110" t="s">
        <v>2451</v>
      </c>
      <c r="K818" s="112">
        <v>3</v>
      </c>
    </row>
    <row r="819" spans="1:11" ht="18">
      <c r="A819" s="110" t="s">
        <v>2365</v>
      </c>
      <c r="B819" s="110" t="s">
        <v>2366</v>
      </c>
      <c r="C819" s="110" t="s">
        <v>180</v>
      </c>
      <c r="D819" s="110" t="s">
        <v>180</v>
      </c>
      <c r="E819" s="110" t="s">
        <v>180</v>
      </c>
      <c r="F819" s="110" t="s">
        <v>607</v>
      </c>
      <c r="G819" s="110" t="s">
        <v>1596</v>
      </c>
      <c r="H819" s="110" t="s">
        <v>2367</v>
      </c>
      <c r="I819" s="111" t="s">
        <v>1744</v>
      </c>
      <c r="J819" s="110" t="s">
        <v>2451</v>
      </c>
      <c r="K819" s="112">
        <v>89</v>
      </c>
    </row>
    <row r="820" spans="1:11" ht="27">
      <c r="A820" s="110" t="s">
        <v>2365</v>
      </c>
      <c r="B820" s="110" t="s">
        <v>2366</v>
      </c>
      <c r="C820" s="110" t="s">
        <v>180</v>
      </c>
      <c r="D820" s="110" t="s">
        <v>180</v>
      </c>
      <c r="E820" s="110" t="s">
        <v>180</v>
      </c>
      <c r="F820" s="110" t="s">
        <v>180</v>
      </c>
      <c r="G820" s="110" t="s">
        <v>1594</v>
      </c>
      <c r="H820" s="110" t="s">
        <v>2367</v>
      </c>
      <c r="I820" s="111" t="s">
        <v>1595</v>
      </c>
      <c r="J820" s="110" t="s">
        <v>2451</v>
      </c>
      <c r="K820" s="112">
        <v>70</v>
      </c>
    </row>
    <row r="821" spans="1:11" ht="18">
      <c r="A821" s="110" t="s">
        <v>2365</v>
      </c>
      <c r="B821" s="110" t="s">
        <v>2366</v>
      </c>
      <c r="C821" s="110" t="s">
        <v>180</v>
      </c>
      <c r="D821" s="110" t="s">
        <v>180</v>
      </c>
      <c r="E821" s="110" t="s">
        <v>180</v>
      </c>
      <c r="F821" s="110" t="s">
        <v>1959</v>
      </c>
      <c r="G821" s="110" t="s">
        <v>1575</v>
      </c>
      <c r="H821" s="110" t="s">
        <v>2367</v>
      </c>
      <c r="I821" s="111" t="s">
        <v>2140</v>
      </c>
      <c r="J821" s="110" t="s">
        <v>2451</v>
      </c>
      <c r="K821" s="112">
        <v>17</v>
      </c>
    </row>
    <row r="822" spans="1:11">
      <c r="A822" s="110" t="s">
        <v>2365</v>
      </c>
      <c r="B822" s="110" t="s">
        <v>2366</v>
      </c>
      <c r="C822" s="110" t="s">
        <v>180</v>
      </c>
      <c r="D822" s="110" t="s">
        <v>180</v>
      </c>
      <c r="E822" s="110" t="s">
        <v>180</v>
      </c>
      <c r="F822" s="110" t="s">
        <v>2409</v>
      </c>
      <c r="G822" s="110" t="s">
        <v>2495</v>
      </c>
      <c r="H822" s="110" t="s">
        <v>2367</v>
      </c>
      <c r="I822" s="111" t="s">
        <v>2496</v>
      </c>
      <c r="J822" s="110" t="s">
        <v>2451</v>
      </c>
      <c r="K822" s="112">
        <v>54</v>
      </c>
    </row>
    <row r="823" spans="1:11" ht="18">
      <c r="A823" s="110" t="s">
        <v>2365</v>
      </c>
      <c r="B823" s="110" t="s">
        <v>2366</v>
      </c>
      <c r="C823" s="110" t="s">
        <v>180</v>
      </c>
      <c r="D823" s="110" t="s">
        <v>180</v>
      </c>
      <c r="E823" s="110" t="s">
        <v>180</v>
      </c>
      <c r="F823" s="110" t="s">
        <v>2395</v>
      </c>
      <c r="G823" s="110" t="s">
        <v>2497</v>
      </c>
      <c r="H823" s="110" t="s">
        <v>2367</v>
      </c>
      <c r="I823" s="111" t="s">
        <v>2498</v>
      </c>
      <c r="J823" s="110" t="s">
        <v>2451</v>
      </c>
      <c r="K823" s="112">
        <v>46</v>
      </c>
    </row>
    <row r="824" spans="1:11">
      <c r="A824" s="110" t="s">
        <v>2365</v>
      </c>
      <c r="B824" s="110" t="s">
        <v>2366</v>
      </c>
      <c r="C824" s="110" t="s">
        <v>180</v>
      </c>
      <c r="D824" s="110" t="s">
        <v>180</v>
      </c>
      <c r="E824" s="110" t="s">
        <v>180</v>
      </c>
      <c r="F824" s="110" t="s">
        <v>2409</v>
      </c>
      <c r="G824" s="110" t="s">
        <v>2499</v>
      </c>
      <c r="H824" s="110" t="s">
        <v>2367</v>
      </c>
      <c r="I824" s="111" t="s">
        <v>2411</v>
      </c>
      <c r="J824" s="110" t="s">
        <v>2451</v>
      </c>
      <c r="K824" s="112">
        <v>98</v>
      </c>
    </row>
    <row r="825" spans="1:11" ht="18">
      <c r="A825" s="110" t="s">
        <v>2365</v>
      </c>
      <c r="B825" s="110" t="s">
        <v>2366</v>
      </c>
      <c r="C825" s="110" t="s">
        <v>180</v>
      </c>
      <c r="D825" s="110" t="s">
        <v>180</v>
      </c>
      <c r="E825" s="110" t="s">
        <v>180</v>
      </c>
      <c r="F825" s="110" t="s">
        <v>180</v>
      </c>
      <c r="G825" s="110" t="s">
        <v>2500</v>
      </c>
      <c r="H825" s="110" t="s">
        <v>2367</v>
      </c>
      <c r="I825" s="111" t="s">
        <v>2501</v>
      </c>
      <c r="J825" s="110" t="s">
        <v>2451</v>
      </c>
      <c r="K825" s="112">
        <v>36</v>
      </c>
    </row>
    <row r="826" spans="1:11">
      <c r="A826" s="110" t="s">
        <v>2365</v>
      </c>
      <c r="B826" s="110" t="s">
        <v>2366</v>
      </c>
      <c r="C826" s="110" t="s">
        <v>180</v>
      </c>
      <c r="D826" s="110" t="s">
        <v>180</v>
      </c>
      <c r="E826" s="110" t="s">
        <v>180</v>
      </c>
      <c r="F826" s="110" t="s">
        <v>2409</v>
      </c>
      <c r="G826" s="110" t="s">
        <v>2502</v>
      </c>
      <c r="H826" s="110" t="s">
        <v>2367</v>
      </c>
      <c r="I826" s="111" t="s">
        <v>2443</v>
      </c>
      <c r="J826" s="110" t="s">
        <v>2451</v>
      </c>
      <c r="K826" s="112">
        <v>125</v>
      </c>
    </row>
    <row r="827" spans="1:11" ht="18">
      <c r="A827" s="110" t="s">
        <v>2365</v>
      </c>
      <c r="B827" s="110" t="s">
        <v>2366</v>
      </c>
      <c r="C827" s="110" t="s">
        <v>180</v>
      </c>
      <c r="D827" s="110" t="s">
        <v>180</v>
      </c>
      <c r="E827" s="110" t="s">
        <v>180</v>
      </c>
      <c r="F827" s="110" t="s">
        <v>2503</v>
      </c>
      <c r="G827" s="110" t="s">
        <v>2504</v>
      </c>
      <c r="H827" s="110" t="s">
        <v>2367</v>
      </c>
      <c r="I827" s="111" t="s">
        <v>2505</v>
      </c>
      <c r="J827" s="110" t="s">
        <v>2451</v>
      </c>
      <c r="K827" s="112">
        <v>27</v>
      </c>
    </row>
    <row r="828" spans="1:11">
      <c r="A828" s="110" t="s">
        <v>2365</v>
      </c>
      <c r="B828" s="110" t="s">
        <v>2366</v>
      </c>
      <c r="C828" s="110" t="s">
        <v>180</v>
      </c>
      <c r="D828" s="110" t="s">
        <v>180</v>
      </c>
      <c r="E828" s="110" t="s">
        <v>180</v>
      </c>
      <c r="F828" s="110" t="s">
        <v>180</v>
      </c>
      <c r="G828" s="110" t="s">
        <v>2506</v>
      </c>
      <c r="H828" s="110" t="s">
        <v>2367</v>
      </c>
      <c r="I828" s="111" t="s">
        <v>2441</v>
      </c>
      <c r="J828" s="110" t="s">
        <v>2451</v>
      </c>
      <c r="K828" s="112">
        <v>105</v>
      </c>
    </row>
    <row r="829" spans="1:11">
      <c r="A829" s="110" t="s">
        <v>2365</v>
      </c>
      <c r="B829" s="110" t="s">
        <v>2366</v>
      </c>
      <c r="C829" s="110" t="s">
        <v>180</v>
      </c>
      <c r="D829" s="110" t="s">
        <v>180</v>
      </c>
      <c r="E829" s="110" t="s">
        <v>180</v>
      </c>
      <c r="F829" s="110" t="s">
        <v>2138</v>
      </c>
      <c r="G829" s="110" t="s">
        <v>1573</v>
      </c>
      <c r="H829" s="110" t="s">
        <v>2367</v>
      </c>
      <c r="I829" s="111" t="s">
        <v>2139</v>
      </c>
      <c r="J829" s="110" t="s">
        <v>2451</v>
      </c>
      <c r="K829" s="112">
        <v>17</v>
      </c>
    </row>
    <row r="830" spans="1:11">
      <c r="A830" s="110" t="s">
        <v>2365</v>
      </c>
      <c r="B830" s="110" t="s">
        <v>2366</v>
      </c>
      <c r="C830" s="110" t="s">
        <v>180</v>
      </c>
      <c r="D830" s="110" t="s">
        <v>180</v>
      </c>
      <c r="E830" s="110" t="s">
        <v>180</v>
      </c>
      <c r="F830" s="110" t="s">
        <v>570</v>
      </c>
      <c r="G830" s="110" t="s">
        <v>1578</v>
      </c>
      <c r="H830" s="110" t="s">
        <v>2367</v>
      </c>
      <c r="I830" s="111" t="s">
        <v>2142</v>
      </c>
      <c r="J830" s="110" t="s">
        <v>2451</v>
      </c>
      <c r="K830" s="112">
        <v>190</v>
      </c>
    </row>
    <row r="831" spans="1:11" ht="18">
      <c r="A831" s="110" t="s">
        <v>2365</v>
      </c>
      <c r="B831" s="110" t="s">
        <v>2366</v>
      </c>
      <c r="C831" s="110" t="s">
        <v>180</v>
      </c>
      <c r="D831" s="110" t="s">
        <v>180</v>
      </c>
      <c r="E831" s="110" t="s">
        <v>180</v>
      </c>
      <c r="F831" s="110" t="s">
        <v>180</v>
      </c>
      <c r="G831" s="110" t="s">
        <v>2507</v>
      </c>
      <c r="H831" s="110" t="s">
        <v>2367</v>
      </c>
      <c r="I831" s="111" t="s">
        <v>2445</v>
      </c>
      <c r="J831" s="110" t="s">
        <v>2451</v>
      </c>
      <c r="K831" s="112">
        <v>226</v>
      </c>
    </row>
    <row r="832" spans="1:11">
      <c r="A832" s="110" t="s">
        <v>2365</v>
      </c>
      <c r="B832" s="110" t="s">
        <v>2366</v>
      </c>
      <c r="C832" s="110" t="s">
        <v>180</v>
      </c>
      <c r="D832" s="110" t="s">
        <v>180</v>
      </c>
      <c r="E832" s="110" t="s">
        <v>607</v>
      </c>
      <c r="F832" s="110" t="s">
        <v>1605</v>
      </c>
      <c r="G832" s="110" t="s">
        <v>1606</v>
      </c>
      <c r="H832" s="110" t="s">
        <v>2367</v>
      </c>
      <c r="I832" s="111" t="s">
        <v>2147</v>
      </c>
      <c r="J832" s="110" t="s">
        <v>2451</v>
      </c>
      <c r="K832" s="112">
        <v>5</v>
      </c>
    </row>
    <row r="833" spans="1:11" ht="18">
      <c r="A833" s="110" t="s">
        <v>2365</v>
      </c>
      <c r="B833" s="110" t="s">
        <v>2366</v>
      </c>
      <c r="C833" s="110" t="s">
        <v>180</v>
      </c>
      <c r="D833" s="110" t="s">
        <v>180</v>
      </c>
      <c r="E833" s="110" t="s">
        <v>607</v>
      </c>
      <c r="F833" s="110" t="s">
        <v>652</v>
      </c>
      <c r="G833" s="110" t="s">
        <v>1607</v>
      </c>
      <c r="H833" s="110" t="s">
        <v>2367</v>
      </c>
      <c r="I833" s="111" t="s">
        <v>2148</v>
      </c>
      <c r="J833" s="110" t="s">
        <v>2451</v>
      </c>
      <c r="K833" s="112">
        <v>9</v>
      </c>
    </row>
    <row r="834" spans="1:11">
      <c r="A834" s="110" t="s">
        <v>2365</v>
      </c>
      <c r="B834" s="110" t="s">
        <v>2366</v>
      </c>
      <c r="C834" s="110" t="s">
        <v>180</v>
      </c>
      <c r="D834" s="110" t="s">
        <v>180</v>
      </c>
      <c r="E834" s="110" t="s">
        <v>607</v>
      </c>
      <c r="F834" s="110" t="s">
        <v>1603</v>
      </c>
      <c r="G834" s="110" t="s">
        <v>1604</v>
      </c>
      <c r="H834" s="110" t="s">
        <v>2367</v>
      </c>
      <c r="I834" s="111" t="s">
        <v>2146</v>
      </c>
      <c r="J834" s="110" t="s">
        <v>2451</v>
      </c>
      <c r="K834" s="112">
        <v>1</v>
      </c>
    </row>
    <row r="835" spans="1:11">
      <c r="A835" s="110" t="s">
        <v>2365</v>
      </c>
      <c r="B835" s="110" t="s">
        <v>2366</v>
      </c>
      <c r="C835" s="110" t="s">
        <v>180</v>
      </c>
      <c r="D835" s="110" t="s">
        <v>180</v>
      </c>
      <c r="E835" s="110" t="s">
        <v>607</v>
      </c>
      <c r="F835" s="110" t="s">
        <v>649</v>
      </c>
      <c r="G835" s="110" t="s">
        <v>1602</v>
      </c>
      <c r="H835" s="110" t="s">
        <v>2367</v>
      </c>
      <c r="I835" s="111" t="s">
        <v>2145</v>
      </c>
      <c r="J835" s="110" t="s">
        <v>2451</v>
      </c>
      <c r="K835" s="112">
        <v>13</v>
      </c>
    </row>
    <row r="836" spans="1:11">
      <c r="A836" s="110" t="s">
        <v>2365</v>
      </c>
      <c r="B836" s="110" t="s">
        <v>2366</v>
      </c>
      <c r="C836" s="110" t="s">
        <v>180</v>
      </c>
      <c r="D836" s="110" t="s">
        <v>180</v>
      </c>
      <c r="E836" s="110" t="s">
        <v>607</v>
      </c>
      <c r="F836" s="110" t="s">
        <v>1316</v>
      </c>
      <c r="G836" s="110" t="s">
        <v>1600</v>
      </c>
      <c r="H836" s="110" t="s">
        <v>2367</v>
      </c>
      <c r="I836" s="111" t="s">
        <v>2143</v>
      </c>
      <c r="J836" s="110" t="s">
        <v>2451</v>
      </c>
      <c r="K836" s="112">
        <v>13</v>
      </c>
    </row>
    <row r="837" spans="1:11">
      <c r="A837" s="110" t="s">
        <v>2365</v>
      </c>
      <c r="B837" s="110" t="s">
        <v>2366</v>
      </c>
      <c r="C837" s="110" t="s">
        <v>180</v>
      </c>
      <c r="D837" s="110" t="s">
        <v>180</v>
      </c>
      <c r="E837" s="110" t="s">
        <v>607</v>
      </c>
      <c r="F837" s="110" t="s">
        <v>647</v>
      </c>
      <c r="G837" s="110" t="s">
        <v>1601</v>
      </c>
      <c r="H837" s="110" t="s">
        <v>2367</v>
      </c>
      <c r="I837" s="111" t="s">
        <v>2144</v>
      </c>
      <c r="J837" s="110" t="s">
        <v>2451</v>
      </c>
      <c r="K837" s="112">
        <v>33</v>
      </c>
    </row>
    <row r="838" spans="1:11">
      <c r="A838" s="110" t="s">
        <v>2365</v>
      </c>
      <c r="B838" s="110" t="s">
        <v>2366</v>
      </c>
      <c r="C838" s="110" t="s">
        <v>180</v>
      </c>
      <c r="D838" s="110" t="s">
        <v>180</v>
      </c>
      <c r="E838" s="110" t="s">
        <v>655</v>
      </c>
      <c r="F838" s="110" t="s">
        <v>660</v>
      </c>
      <c r="G838" s="110" t="s">
        <v>1609</v>
      </c>
      <c r="H838" s="110" t="s">
        <v>2367</v>
      </c>
      <c r="I838" s="111" t="s">
        <v>2150</v>
      </c>
      <c r="J838" s="110" t="s">
        <v>2451</v>
      </c>
      <c r="K838" s="112">
        <v>16</v>
      </c>
    </row>
    <row r="839" spans="1:11">
      <c r="A839" s="110" t="s">
        <v>2365</v>
      </c>
      <c r="B839" s="110" t="s">
        <v>2366</v>
      </c>
      <c r="C839" s="110" t="s">
        <v>180</v>
      </c>
      <c r="D839" s="110" t="s">
        <v>180</v>
      </c>
      <c r="E839" s="110" t="s">
        <v>655</v>
      </c>
      <c r="F839" s="110" t="s">
        <v>655</v>
      </c>
      <c r="G839" s="110" t="s">
        <v>1608</v>
      </c>
      <c r="H839" s="110" t="s">
        <v>2367</v>
      </c>
      <c r="I839" s="111" t="s">
        <v>2149</v>
      </c>
      <c r="J839" s="110" t="s">
        <v>2451</v>
      </c>
      <c r="K839" s="112">
        <v>48</v>
      </c>
    </row>
    <row r="840" spans="1:11">
      <c r="A840" s="110" t="s">
        <v>2365</v>
      </c>
      <c r="B840" s="110" t="s">
        <v>2366</v>
      </c>
      <c r="C840" s="110" t="s">
        <v>180</v>
      </c>
      <c r="D840" s="110" t="s">
        <v>180</v>
      </c>
      <c r="E840" s="110" t="s">
        <v>655</v>
      </c>
      <c r="F840" s="110" t="s">
        <v>657</v>
      </c>
      <c r="G840" s="110" t="s">
        <v>1610</v>
      </c>
      <c r="H840" s="110" t="s">
        <v>2367</v>
      </c>
      <c r="I840" s="111" t="s">
        <v>2151</v>
      </c>
      <c r="J840" s="110" t="s">
        <v>2451</v>
      </c>
      <c r="K840" s="112">
        <v>20</v>
      </c>
    </row>
    <row r="841" spans="1:11">
      <c r="A841" s="110" t="s">
        <v>2365</v>
      </c>
      <c r="B841" s="110" t="s">
        <v>2366</v>
      </c>
      <c r="C841" s="110" t="s">
        <v>180</v>
      </c>
      <c r="D841" s="110" t="s">
        <v>180</v>
      </c>
      <c r="E841" s="110" t="s">
        <v>655</v>
      </c>
      <c r="F841" s="110" t="s">
        <v>1325</v>
      </c>
      <c r="G841" s="110" t="s">
        <v>1614</v>
      </c>
      <c r="H841" s="110" t="s">
        <v>2367</v>
      </c>
      <c r="I841" s="111" t="s">
        <v>2154</v>
      </c>
      <c r="J841" s="110" t="s">
        <v>2451</v>
      </c>
      <c r="K841" s="112">
        <v>7</v>
      </c>
    </row>
    <row r="842" spans="1:11">
      <c r="A842" s="110" t="s">
        <v>2365</v>
      </c>
      <c r="B842" s="110" t="s">
        <v>2366</v>
      </c>
      <c r="C842" s="110" t="s">
        <v>180</v>
      </c>
      <c r="D842" s="110" t="s">
        <v>180</v>
      </c>
      <c r="E842" s="110" t="s">
        <v>655</v>
      </c>
      <c r="F842" s="110" t="s">
        <v>1320</v>
      </c>
      <c r="G842" s="110" t="s">
        <v>1611</v>
      </c>
      <c r="H842" s="110" t="s">
        <v>2367</v>
      </c>
      <c r="I842" s="111" t="s">
        <v>2152</v>
      </c>
      <c r="J842" s="110" t="s">
        <v>2451</v>
      </c>
      <c r="K842" s="112">
        <v>2</v>
      </c>
    </row>
    <row r="843" spans="1:11">
      <c r="A843" s="110" t="s">
        <v>2365</v>
      </c>
      <c r="B843" s="110" t="s">
        <v>2366</v>
      </c>
      <c r="C843" s="110" t="s">
        <v>180</v>
      </c>
      <c r="D843" s="110" t="s">
        <v>180</v>
      </c>
      <c r="E843" s="110" t="s">
        <v>655</v>
      </c>
      <c r="F843" s="110" t="s">
        <v>1612</v>
      </c>
      <c r="G843" s="110" t="s">
        <v>1613</v>
      </c>
      <c r="H843" s="110" t="s">
        <v>2367</v>
      </c>
      <c r="I843" s="111" t="s">
        <v>2153</v>
      </c>
      <c r="J843" s="110" t="s">
        <v>2451</v>
      </c>
      <c r="K843" s="112">
        <v>2</v>
      </c>
    </row>
    <row r="844" spans="1:11">
      <c r="A844" s="110" t="s">
        <v>2365</v>
      </c>
      <c r="B844" s="110" t="s">
        <v>2366</v>
      </c>
      <c r="C844" s="110" t="s">
        <v>180</v>
      </c>
      <c r="D844" s="110" t="s">
        <v>180</v>
      </c>
      <c r="E844" s="110" t="s">
        <v>663</v>
      </c>
      <c r="F844" s="110" t="s">
        <v>671</v>
      </c>
      <c r="G844" s="110" t="s">
        <v>1618</v>
      </c>
      <c r="H844" s="110" t="s">
        <v>2367</v>
      </c>
      <c r="I844" s="111" t="s">
        <v>2158</v>
      </c>
      <c r="J844" s="110" t="s">
        <v>2451</v>
      </c>
      <c r="K844" s="112">
        <v>29</v>
      </c>
    </row>
    <row r="845" spans="1:11">
      <c r="A845" s="110" t="s">
        <v>2365</v>
      </c>
      <c r="B845" s="110" t="s">
        <v>2366</v>
      </c>
      <c r="C845" s="110" t="s">
        <v>180</v>
      </c>
      <c r="D845" s="110" t="s">
        <v>180</v>
      </c>
      <c r="E845" s="110" t="s">
        <v>663</v>
      </c>
      <c r="F845" s="110" t="s">
        <v>668</v>
      </c>
      <c r="G845" s="110" t="s">
        <v>1620</v>
      </c>
      <c r="H845" s="110" t="s">
        <v>2367</v>
      </c>
      <c r="I845" s="111" t="s">
        <v>2160</v>
      </c>
      <c r="J845" s="110" t="s">
        <v>2451</v>
      </c>
      <c r="K845" s="112">
        <v>32</v>
      </c>
    </row>
    <row r="846" spans="1:11">
      <c r="A846" s="110" t="s">
        <v>2365</v>
      </c>
      <c r="B846" s="110" t="s">
        <v>2366</v>
      </c>
      <c r="C846" s="110" t="s">
        <v>180</v>
      </c>
      <c r="D846" s="110" t="s">
        <v>180</v>
      </c>
      <c r="E846" s="110" t="s">
        <v>663</v>
      </c>
      <c r="F846" s="110" t="s">
        <v>679</v>
      </c>
      <c r="G846" s="110" t="s">
        <v>1616</v>
      </c>
      <c r="H846" s="110" t="s">
        <v>2367</v>
      </c>
      <c r="I846" s="111" t="s">
        <v>2156</v>
      </c>
      <c r="J846" s="110" t="s">
        <v>2451</v>
      </c>
      <c r="K846" s="112">
        <v>13</v>
      </c>
    </row>
    <row r="847" spans="1:11">
      <c r="A847" s="110" t="s">
        <v>2365</v>
      </c>
      <c r="B847" s="110" t="s">
        <v>2366</v>
      </c>
      <c r="C847" s="110" t="s">
        <v>180</v>
      </c>
      <c r="D847" s="110" t="s">
        <v>180</v>
      </c>
      <c r="E847" s="110" t="s">
        <v>663</v>
      </c>
      <c r="F847" s="110" t="s">
        <v>663</v>
      </c>
      <c r="G847" s="110" t="s">
        <v>1615</v>
      </c>
      <c r="H847" s="110" t="s">
        <v>2367</v>
      </c>
      <c r="I847" s="111" t="s">
        <v>2155</v>
      </c>
      <c r="J847" s="110" t="s">
        <v>2451</v>
      </c>
      <c r="K847" s="112">
        <v>161</v>
      </c>
    </row>
    <row r="848" spans="1:11">
      <c r="A848" s="110" t="s">
        <v>2365</v>
      </c>
      <c r="B848" s="110" t="s">
        <v>2366</v>
      </c>
      <c r="C848" s="110" t="s">
        <v>180</v>
      </c>
      <c r="D848" s="110" t="s">
        <v>180</v>
      </c>
      <c r="E848" s="110" t="s">
        <v>663</v>
      </c>
      <c r="F848" s="110" t="s">
        <v>1914</v>
      </c>
      <c r="G848" s="110" t="s">
        <v>1617</v>
      </c>
      <c r="H848" s="110" t="s">
        <v>2367</v>
      </c>
      <c r="I848" s="111" t="s">
        <v>2157</v>
      </c>
      <c r="J848" s="110" t="s">
        <v>2451</v>
      </c>
      <c r="K848" s="112">
        <v>7</v>
      </c>
    </row>
    <row r="849" spans="1:11">
      <c r="A849" s="110" t="s">
        <v>2365</v>
      </c>
      <c r="B849" s="110" t="s">
        <v>2366</v>
      </c>
      <c r="C849" s="110" t="s">
        <v>180</v>
      </c>
      <c r="D849" s="110" t="s">
        <v>180</v>
      </c>
      <c r="E849" s="110" t="s">
        <v>663</v>
      </c>
      <c r="F849" s="110" t="s">
        <v>676</v>
      </c>
      <c r="G849" s="110" t="s">
        <v>1619</v>
      </c>
      <c r="H849" s="110" t="s">
        <v>2367</v>
      </c>
      <c r="I849" s="111" t="s">
        <v>2159</v>
      </c>
      <c r="J849" s="110" t="s">
        <v>2451</v>
      </c>
      <c r="K849" s="112">
        <v>17</v>
      </c>
    </row>
    <row r="850" spans="1:11">
      <c r="A850" s="113" t="s">
        <v>2365</v>
      </c>
      <c r="B850" s="113" t="s">
        <v>2366</v>
      </c>
      <c r="C850" s="113" t="s">
        <v>180</v>
      </c>
      <c r="D850" s="113" t="s">
        <v>180</v>
      </c>
      <c r="E850" s="113" t="s">
        <v>201</v>
      </c>
      <c r="F850" s="113" t="s">
        <v>212</v>
      </c>
      <c r="G850" s="113" t="s">
        <v>1650</v>
      </c>
      <c r="H850" s="113" t="s">
        <v>2367</v>
      </c>
      <c r="I850" s="114" t="s">
        <v>1651</v>
      </c>
      <c r="J850" s="113" t="s">
        <v>2508</v>
      </c>
      <c r="K850" s="115">
        <v>53</v>
      </c>
    </row>
    <row r="851" spans="1:11" ht="18">
      <c r="A851" s="113" t="s">
        <v>2365</v>
      </c>
      <c r="B851" s="113" t="s">
        <v>2366</v>
      </c>
      <c r="C851" s="113" t="s">
        <v>180</v>
      </c>
      <c r="D851" s="113" t="s">
        <v>180</v>
      </c>
      <c r="E851" s="113" t="s">
        <v>201</v>
      </c>
      <c r="F851" s="113" t="s">
        <v>254</v>
      </c>
      <c r="G851" s="113" t="s">
        <v>1632</v>
      </c>
      <c r="H851" s="113" t="s">
        <v>2367</v>
      </c>
      <c r="I851" s="114" t="s">
        <v>1633</v>
      </c>
      <c r="J851" s="113" t="s">
        <v>2508</v>
      </c>
      <c r="K851" s="115">
        <v>7</v>
      </c>
    </row>
    <row r="852" spans="1:11">
      <c r="A852" s="113" t="s">
        <v>2365</v>
      </c>
      <c r="B852" s="113" t="s">
        <v>2366</v>
      </c>
      <c r="C852" s="113" t="s">
        <v>180</v>
      </c>
      <c r="D852" s="113" t="s">
        <v>180</v>
      </c>
      <c r="E852" s="113" t="s">
        <v>201</v>
      </c>
      <c r="F852" s="113" t="s">
        <v>208</v>
      </c>
      <c r="G852" s="113" t="s">
        <v>1628</v>
      </c>
      <c r="H852" s="113" t="s">
        <v>2367</v>
      </c>
      <c r="I852" s="114" t="s">
        <v>1629</v>
      </c>
      <c r="J852" s="113" t="s">
        <v>2508</v>
      </c>
      <c r="K852" s="115">
        <v>71</v>
      </c>
    </row>
    <row r="853" spans="1:11">
      <c r="A853" s="113" t="s">
        <v>2365</v>
      </c>
      <c r="B853" s="113" t="s">
        <v>2366</v>
      </c>
      <c r="C853" s="113" t="s">
        <v>180</v>
      </c>
      <c r="D853" s="113" t="s">
        <v>180</v>
      </c>
      <c r="E853" s="113" t="s">
        <v>201</v>
      </c>
      <c r="F853" s="113" t="s">
        <v>257</v>
      </c>
      <c r="G853" s="113" t="s">
        <v>1643</v>
      </c>
      <c r="H853" s="113" t="s">
        <v>2367</v>
      </c>
      <c r="I853" s="114" t="s">
        <v>1260</v>
      </c>
      <c r="J853" s="113" t="s">
        <v>2508</v>
      </c>
      <c r="K853" s="115">
        <v>105</v>
      </c>
    </row>
    <row r="854" spans="1:11">
      <c r="A854" s="113" t="s">
        <v>2365</v>
      </c>
      <c r="B854" s="113" t="s">
        <v>2366</v>
      </c>
      <c r="C854" s="113" t="s">
        <v>180</v>
      </c>
      <c r="D854" s="113" t="s">
        <v>180</v>
      </c>
      <c r="E854" s="113" t="s">
        <v>201</v>
      </c>
      <c r="F854" s="113" t="s">
        <v>688</v>
      </c>
      <c r="G854" s="113" t="s">
        <v>1645</v>
      </c>
      <c r="H854" s="113" t="s">
        <v>2367</v>
      </c>
      <c r="I854" s="114" t="s">
        <v>1282</v>
      </c>
      <c r="J854" s="113" t="s">
        <v>2508</v>
      </c>
      <c r="K854" s="115">
        <v>41</v>
      </c>
    </row>
    <row r="855" spans="1:11" ht="18">
      <c r="A855" s="113" t="s">
        <v>2365</v>
      </c>
      <c r="B855" s="113" t="s">
        <v>2366</v>
      </c>
      <c r="C855" s="113" t="s">
        <v>180</v>
      </c>
      <c r="D855" s="113" t="s">
        <v>180</v>
      </c>
      <c r="E855" s="113" t="s">
        <v>201</v>
      </c>
      <c r="F855" s="113" t="s">
        <v>265</v>
      </c>
      <c r="G855" s="113" t="s">
        <v>1640</v>
      </c>
      <c r="H855" s="113" t="s">
        <v>2367</v>
      </c>
      <c r="I855" s="114" t="s">
        <v>1181</v>
      </c>
      <c r="J855" s="113" t="s">
        <v>2508</v>
      </c>
      <c r="K855" s="115">
        <v>55</v>
      </c>
    </row>
    <row r="856" spans="1:11">
      <c r="A856" s="113" t="s">
        <v>2365</v>
      </c>
      <c r="B856" s="113" t="s">
        <v>2366</v>
      </c>
      <c r="C856" s="113" t="s">
        <v>180</v>
      </c>
      <c r="D856" s="113" t="s">
        <v>180</v>
      </c>
      <c r="E856" s="113" t="s">
        <v>201</v>
      </c>
      <c r="F856" s="113" t="s">
        <v>1647</v>
      </c>
      <c r="G856" s="113" t="s">
        <v>1646</v>
      </c>
      <c r="H856" s="113" t="s">
        <v>2367</v>
      </c>
      <c r="I856" s="114" t="s">
        <v>1647</v>
      </c>
      <c r="J856" s="113" t="s">
        <v>2508</v>
      </c>
      <c r="K856" s="115">
        <v>36</v>
      </c>
    </row>
    <row r="857" spans="1:11" ht="18">
      <c r="A857" s="113" t="s">
        <v>2365</v>
      </c>
      <c r="B857" s="113" t="s">
        <v>2366</v>
      </c>
      <c r="C857" s="113" t="s">
        <v>180</v>
      </c>
      <c r="D857" s="113" t="s">
        <v>180</v>
      </c>
      <c r="E857" s="113" t="s">
        <v>201</v>
      </c>
      <c r="F857" s="113" t="s">
        <v>214</v>
      </c>
      <c r="G857" s="113" t="s">
        <v>1649</v>
      </c>
      <c r="H857" s="113" t="s">
        <v>2367</v>
      </c>
      <c r="I857" s="114" t="s">
        <v>2161</v>
      </c>
      <c r="J857" s="113" t="s">
        <v>2508</v>
      </c>
      <c r="K857" s="115">
        <v>18</v>
      </c>
    </row>
    <row r="858" spans="1:11" ht="27">
      <c r="A858" s="113" t="s">
        <v>2365</v>
      </c>
      <c r="B858" s="113" t="s">
        <v>2366</v>
      </c>
      <c r="C858" s="113" t="s">
        <v>180</v>
      </c>
      <c r="D858" s="113" t="s">
        <v>180</v>
      </c>
      <c r="E858" s="113" t="s">
        <v>201</v>
      </c>
      <c r="F858" s="113" t="s">
        <v>202</v>
      </c>
      <c r="G858" s="113" t="s">
        <v>1636</v>
      </c>
      <c r="H858" s="113" t="s">
        <v>2367</v>
      </c>
      <c r="I858" s="114" t="s">
        <v>1637</v>
      </c>
      <c r="J858" s="113" t="s">
        <v>2508</v>
      </c>
      <c r="K858" s="115">
        <v>29</v>
      </c>
    </row>
    <row r="859" spans="1:11">
      <c r="A859" s="113" t="s">
        <v>2365</v>
      </c>
      <c r="B859" s="113" t="s">
        <v>2366</v>
      </c>
      <c r="C859" s="113" t="s">
        <v>180</v>
      </c>
      <c r="D859" s="113" t="s">
        <v>180</v>
      </c>
      <c r="E859" s="113" t="s">
        <v>201</v>
      </c>
      <c r="F859" s="113" t="s">
        <v>243</v>
      </c>
      <c r="G859" s="113" t="s">
        <v>1644</v>
      </c>
      <c r="H859" s="113" t="s">
        <v>2367</v>
      </c>
      <c r="I859" s="114" t="s">
        <v>773</v>
      </c>
      <c r="J859" s="113" t="s">
        <v>2508</v>
      </c>
      <c r="K859" s="115">
        <v>33</v>
      </c>
    </row>
    <row r="860" spans="1:11" ht="18">
      <c r="A860" s="113" t="s">
        <v>2365</v>
      </c>
      <c r="B860" s="113" t="s">
        <v>2366</v>
      </c>
      <c r="C860" s="113" t="s">
        <v>180</v>
      </c>
      <c r="D860" s="113" t="s">
        <v>180</v>
      </c>
      <c r="E860" s="113" t="s">
        <v>201</v>
      </c>
      <c r="F860" s="113" t="s">
        <v>231</v>
      </c>
      <c r="G860" s="113" t="s">
        <v>1627</v>
      </c>
      <c r="H860" s="113" t="s">
        <v>2367</v>
      </c>
      <c r="I860" s="114" t="s">
        <v>2509</v>
      </c>
      <c r="J860" s="113" t="s">
        <v>2508</v>
      </c>
      <c r="K860" s="115">
        <v>31</v>
      </c>
    </row>
    <row r="861" spans="1:11">
      <c r="A861" s="113" t="s">
        <v>2365</v>
      </c>
      <c r="B861" s="113" t="s">
        <v>2366</v>
      </c>
      <c r="C861" s="113" t="s">
        <v>180</v>
      </c>
      <c r="D861" s="113" t="s">
        <v>180</v>
      </c>
      <c r="E861" s="113" t="s">
        <v>201</v>
      </c>
      <c r="F861" s="113" t="s">
        <v>263</v>
      </c>
      <c r="G861" s="113" t="s">
        <v>1648</v>
      </c>
      <c r="H861" s="113" t="s">
        <v>2367</v>
      </c>
      <c r="I861" s="114" t="s">
        <v>263</v>
      </c>
      <c r="J861" s="113" t="s">
        <v>2508</v>
      </c>
      <c r="K861" s="115">
        <v>28</v>
      </c>
    </row>
    <row r="862" spans="1:11">
      <c r="A862" s="113" t="s">
        <v>2365</v>
      </c>
      <c r="B862" s="113" t="s">
        <v>2366</v>
      </c>
      <c r="C862" s="113" t="s">
        <v>180</v>
      </c>
      <c r="D862" s="113" t="s">
        <v>180</v>
      </c>
      <c r="E862" s="113" t="s">
        <v>201</v>
      </c>
      <c r="F862" s="113" t="s">
        <v>792</v>
      </c>
      <c r="G862" s="113" t="s">
        <v>1652</v>
      </c>
      <c r="H862" s="113" t="s">
        <v>2367</v>
      </c>
      <c r="I862" s="114" t="s">
        <v>1653</v>
      </c>
      <c r="J862" s="113" t="s">
        <v>2508</v>
      </c>
      <c r="K862" s="115">
        <v>37</v>
      </c>
    </row>
    <row r="863" spans="1:11" ht="18">
      <c r="A863" s="113" t="s">
        <v>2365</v>
      </c>
      <c r="B863" s="113" t="s">
        <v>2366</v>
      </c>
      <c r="C863" s="113" t="s">
        <v>180</v>
      </c>
      <c r="D863" s="113" t="s">
        <v>180</v>
      </c>
      <c r="E863" s="113" t="s">
        <v>201</v>
      </c>
      <c r="F863" s="113" t="s">
        <v>246</v>
      </c>
      <c r="G863" s="113" t="s">
        <v>1634</v>
      </c>
      <c r="H863" s="113" t="s">
        <v>2367</v>
      </c>
      <c r="I863" s="114" t="s">
        <v>1635</v>
      </c>
      <c r="J863" s="113" t="s">
        <v>2508</v>
      </c>
      <c r="K863" s="115">
        <v>43</v>
      </c>
    </row>
    <row r="864" spans="1:11">
      <c r="A864" s="113" t="s">
        <v>2365</v>
      </c>
      <c r="B864" s="113" t="s">
        <v>2366</v>
      </c>
      <c r="C864" s="113" t="s">
        <v>180</v>
      </c>
      <c r="D864" s="113" t="s">
        <v>180</v>
      </c>
      <c r="E864" s="113" t="s">
        <v>201</v>
      </c>
      <c r="F864" s="113" t="s">
        <v>201</v>
      </c>
      <c r="G864" s="113" t="s">
        <v>1624</v>
      </c>
      <c r="H864" s="113" t="s">
        <v>2367</v>
      </c>
      <c r="I864" s="114" t="s">
        <v>1625</v>
      </c>
      <c r="J864" s="113" t="s">
        <v>2508</v>
      </c>
      <c r="K864" s="115">
        <v>155</v>
      </c>
    </row>
    <row r="865" spans="1:11" ht="18">
      <c r="A865" s="113" t="s">
        <v>2365</v>
      </c>
      <c r="B865" s="113" t="s">
        <v>2366</v>
      </c>
      <c r="C865" s="113" t="s">
        <v>180</v>
      </c>
      <c r="D865" s="113" t="s">
        <v>180</v>
      </c>
      <c r="E865" s="113" t="s">
        <v>201</v>
      </c>
      <c r="F865" s="113" t="s">
        <v>201</v>
      </c>
      <c r="G865" s="113" t="s">
        <v>1621</v>
      </c>
      <c r="H865" s="113" t="s">
        <v>2367</v>
      </c>
      <c r="I865" s="114" t="s">
        <v>1622</v>
      </c>
      <c r="J865" s="113" t="s">
        <v>2508</v>
      </c>
      <c r="K865" s="115">
        <v>353</v>
      </c>
    </row>
    <row r="866" spans="1:11">
      <c r="A866" s="113" t="s">
        <v>2365</v>
      </c>
      <c r="B866" s="113" t="s">
        <v>2366</v>
      </c>
      <c r="C866" s="113" t="s">
        <v>180</v>
      </c>
      <c r="D866" s="113" t="s">
        <v>180</v>
      </c>
      <c r="E866" s="113" t="s">
        <v>201</v>
      </c>
      <c r="F866" s="113" t="s">
        <v>220</v>
      </c>
      <c r="G866" s="113" t="s">
        <v>1641</v>
      </c>
      <c r="H866" s="113" t="s">
        <v>2367</v>
      </c>
      <c r="I866" s="114" t="s">
        <v>1642</v>
      </c>
      <c r="J866" s="113" t="s">
        <v>2508</v>
      </c>
      <c r="K866" s="115">
        <v>9</v>
      </c>
    </row>
    <row r="867" spans="1:11">
      <c r="A867" s="113" t="s">
        <v>2365</v>
      </c>
      <c r="B867" s="113" t="s">
        <v>2366</v>
      </c>
      <c r="C867" s="113" t="s">
        <v>180</v>
      </c>
      <c r="D867" s="113" t="s">
        <v>180</v>
      </c>
      <c r="E867" s="113" t="s">
        <v>201</v>
      </c>
      <c r="F867" s="113" t="s">
        <v>210</v>
      </c>
      <c r="G867" s="113" t="s">
        <v>1638</v>
      </c>
      <c r="H867" s="113" t="s">
        <v>2367</v>
      </c>
      <c r="I867" s="114" t="s">
        <v>1639</v>
      </c>
      <c r="J867" s="113" t="s">
        <v>2508</v>
      </c>
      <c r="K867" s="115">
        <v>12</v>
      </c>
    </row>
    <row r="868" spans="1:11">
      <c r="A868" s="113" t="s">
        <v>2365</v>
      </c>
      <c r="B868" s="113" t="s">
        <v>2366</v>
      </c>
      <c r="C868" s="113" t="s">
        <v>180</v>
      </c>
      <c r="D868" s="113" t="s">
        <v>180</v>
      </c>
      <c r="E868" s="113" t="s">
        <v>201</v>
      </c>
      <c r="F868" s="113" t="s">
        <v>1377</v>
      </c>
      <c r="G868" s="113" t="s">
        <v>1630</v>
      </c>
      <c r="H868" s="113" t="s">
        <v>2367</v>
      </c>
      <c r="I868" s="114" t="s">
        <v>1631</v>
      </c>
      <c r="J868" s="113" t="s">
        <v>2508</v>
      </c>
      <c r="K868" s="115">
        <v>31</v>
      </c>
    </row>
    <row r="869" spans="1:11">
      <c r="A869" s="113" t="s">
        <v>2365</v>
      </c>
      <c r="B869" s="113" t="s">
        <v>2366</v>
      </c>
      <c r="C869" s="113" t="s">
        <v>180</v>
      </c>
      <c r="D869" s="113" t="s">
        <v>180</v>
      </c>
      <c r="E869" s="113" t="s">
        <v>201</v>
      </c>
      <c r="F869" s="113" t="s">
        <v>201</v>
      </c>
      <c r="G869" s="113" t="s">
        <v>2510</v>
      </c>
      <c r="H869" s="113" t="s">
        <v>2367</v>
      </c>
      <c r="I869" s="114" t="s">
        <v>2453</v>
      </c>
      <c r="J869" s="113" t="s">
        <v>2508</v>
      </c>
      <c r="K869" s="115">
        <v>0</v>
      </c>
    </row>
    <row r="870" spans="1:11">
      <c r="A870" s="113" t="s">
        <v>2365</v>
      </c>
      <c r="B870" s="113" t="s">
        <v>2366</v>
      </c>
      <c r="C870" s="113" t="s">
        <v>180</v>
      </c>
      <c r="D870" s="113" t="s">
        <v>180</v>
      </c>
      <c r="E870" s="113" t="s">
        <v>310</v>
      </c>
      <c r="F870" s="113" t="s">
        <v>311</v>
      </c>
      <c r="G870" s="113" t="s">
        <v>1656</v>
      </c>
      <c r="H870" s="113" t="s">
        <v>2367</v>
      </c>
      <c r="I870" s="114" t="s">
        <v>311</v>
      </c>
      <c r="J870" s="113" t="s">
        <v>2508</v>
      </c>
      <c r="K870" s="115">
        <v>119</v>
      </c>
    </row>
    <row r="871" spans="1:11">
      <c r="A871" s="113" t="s">
        <v>2365</v>
      </c>
      <c r="B871" s="113" t="s">
        <v>2366</v>
      </c>
      <c r="C871" s="113" t="s">
        <v>180</v>
      </c>
      <c r="D871" s="113" t="s">
        <v>180</v>
      </c>
      <c r="E871" s="113" t="s">
        <v>310</v>
      </c>
      <c r="F871" s="113" t="s">
        <v>310</v>
      </c>
      <c r="G871" s="113" t="s">
        <v>1654</v>
      </c>
      <c r="H871" s="113" t="s">
        <v>2367</v>
      </c>
      <c r="I871" s="114" t="s">
        <v>1655</v>
      </c>
      <c r="J871" s="113" t="s">
        <v>2508</v>
      </c>
      <c r="K871" s="115">
        <v>147</v>
      </c>
    </row>
    <row r="872" spans="1:11">
      <c r="A872" s="113" t="s">
        <v>2365</v>
      </c>
      <c r="B872" s="113" t="s">
        <v>2366</v>
      </c>
      <c r="C872" s="113" t="s">
        <v>180</v>
      </c>
      <c r="D872" s="113" t="s">
        <v>180</v>
      </c>
      <c r="E872" s="113" t="s">
        <v>40</v>
      </c>
      <c r="F872" s="113" t="s">
        <v>40</v>
      </c>
      <c r="G872" s="113" t="s">
        <v>1660</v>
      </c>
      <c r="H872" s="113" t="s">
        <v>2367</v>
      </c>
      <c r="I872" s="114" t="s">
        <v>1661</v>
      </c>
      <c r="J872" s="113" t="s">
        <v>2508</v>
      </c>
      <c r="K872" s="115">
        <v>215</v>
      </c>
    </row>
    <row r="873" spans="1:11">
      <c r="A873" s="113" t="s">
        <v>2365</v>
      </c>
      <c r="B873" s="113" t="s">
        <v>2366</v>
      </c>
      <c r="C873" s="113" t="s">
        <v>180</v>
      </c>
      <c r="D873" s="113" t="s">
        <v>180</v>
      </c>
      <c r="E873" s="113" t="s">
        <v>40</v>
      </c>
      <c r="F873" s="113" t="s">
        <v>329</v>
      </c>
      <c r="G873" s="113" t="s">
        <v>1662</v>
      </c>
      <c r="H873" s="113" t="s">
        <v>2367</v>
      </c>
      <c r="I873" s="114" t="s">
        <v>1663</v>
      </c>
      <c r="J873" s="113" t="s">
        <v>2508</v>
      </c>
      <c r="K873" s="115">
        <v>96</v>
      </c>
    </row>
    <row r="874" spans="1:11" ht="18">
      <c r="A874" s="113" t="s">
        <v>2365</v>
      </c>
      <c r="B874" s="113" t="s">
        <v>2366</v>
      </c>
      <c r="C874" s="113" t="s">
        <v>180</v>
      </c>
      <c r="D874" s="113" t="s">
        <v>180</v>
      </c>
      <c r="E874" s="113" t="s">
        <v>40</v>
      </c>
      <c r="F874" s="113" t="s">
        <v>1930</v>
      </c>
      <c r="G874" s="113" t="s">
        <v>1657</v>
      </c>
      <c r="H874" s="113" t="s">
        <v>2367</v>
      </c>
      <c r="I874" s="114" t="s">
        <v>1658</v>
      </c>
      <c r="J874" s="113" t="s">
        <v>2508</v>
      </c>
      <c r="K874" s="115">
        <v>93</v>
      </c>
    </row>
    <row r="875" spans="1:11" ht="18">
      <c r="A875" s="113" t="s">
        <v>2365</v>
      </c>
      <c r="B875" s="113" t="s">
        <v>2366</v>
      </c>
      <c r="C875" s="113" t="s">
        <v>180</v>
      </c>
      <c r="D875" s="113" t="s">
        <v>180</v>
      </c>
      <c r="E875" s="113" t="s">
        <v>345</v>
      </c>
      <c r="F875" s="113" t="s">
        <v>361</v>
      </c>
      <c r="G875" s="113" t="s">
        <v>1666</v>
      </c>
      <c r="H875" s="113" t="s">
        <v>2367</v>
      </c>
      <c r="I875" s="114" t="s">
        <v>1667</v>
      </c>
      <c r="J875" s="113" t="s">
        <v>2508</v>
      </c>
      <c r="K875" s="115">
        <v>70</v>
      </c>
    </row>
    <row r="876" spans="1:11" ht="18">
      <c r="A876" s="113" t="s">
        <v>2365</v>
      </c>
      <c r="B876" s="113" t="s">
        <v>2366</v>
      </c>
      <c r="C876" s="113" t="s">
        <v>180</v>
      </c>
      <c r="D876" s="113" t="s">
        <v>180</v>
      </c>
      <c r="E876" s="113" t="s">
        <v>345</v>
      </c>
      <c r="F876" s="113" t="s">
        <v>352</v>
      </c>
      <c r="G876" s="113" t="s">
        <v>1671</v>
      </c>
      <c r="H876" s="113" t="s">
        <v>2367</v>
      </c>
      <c r="I876" s="114" t="s">
        <v>1672</v>
      </c>
      <c r="J876" s="113" t="s">
        <v>2508</v>
      </c>
      <c r="K876" s="115">
        <v>37</v>
      </c>
    </row>
    <row r="877" spans="1:11">
      <c r="A877" s="113" t="s">
        <v>2365</v>
      </c>
      <c r="B877" s="113" t="s">
        <v>2366</v>
      </c>
      <c r="C877" s="113" t="s">
        <v>180</v>
      </c>
      <c r="D877" s="113" t="s">
        <v>180</v>
      </c>
      <c r="E877" s="113" t="s">
        <v>345</v>
      </c>
      <c r="F877" s="113" t="s">
        <v>364</v>
      </c>
      <c r="G877" s="113" t="s">
        <v>1670</v>
      </c>
      <c r="H877" s="113" t="s">
        <v>2367</v>
      </c>
      <c r="I877" s="114" t="s">
        <v>364</v>
      </c>
      <c r="J877" s="113" t="s">
        <v>2508</v>
      </c>
      <c r="K877" s="115">
        <v>31</v>
      </c>
    </row>
    <row r="878" spans="1:11" ht="18">
      <c r="A878" s="113" t="s">
        <v>2365</v>
      </c>
      <c r="B878" s="113" t="s">
        <v>2366</v>
      </c>
      <c r="C878" s="113" t="s">
        <v>180</v>
      </c>
      <c r="D878" s="113" t="s">
        <v>180</v>
      </c>
      <c r="E878" s="113" t="s">
        <v>345</v>
      </c>
      <c r="F878" s="113" t="s">
        <v>345</v>
      </c>
      <c r="G878" s="113" t="s">
        <v>1673</v>
      </c>
      <c r="H878" s="113" t="s">
        <v>2367</v>
      </c>
      <c r="I878" s="114" t="s">
        <v>1674</v>
      </c>
      <c r="J878" s="113" t="s">
        <v>2508</v>
      </c>
      <c r="K878" s="115">
        <v>208</v>
      </c>
    </row>
    <row r="879" spans="1:11" ht="18">
      <c r="A879" s="113" t="s">
        <v>2365</v>
      </c>
      <c r="B879" s="113" t="s">
        <v>2366</v>
      </c>
      <c r="C879" s="113" t="s">
        <v>180</v>
      </c>
      <c r="D879" s="113" t="s">
        <v>180</v>
      </c>
      <c r="E879" s="113" t="s">
        <v>345</v>
      </c>
      <c r="F879" s="113" t="s">
        <v>2373</v>
      </c>
      <c r="G879" s="113" t="s">
        <v>1668</v>
      </c>
      <c r="H879" s="113" t="s">
        <v>2367</v>
      </c>
      <c r="I879" s="114" t="s">
        <v>1669</v>
      </c>
      <c r="J879" s="113" t="s">
        <v>2508</v>
      </c>
      <c r="K879" s="115">
        <v>53</v>
      </c>
    </row>
    <row r="880" spans="1:11" ht="18">
      <c r="A880" s="113" t="s">
        <v>2365</v>
      </c>
      <c r="B880" s="113" t="s">
        <v>2366</v>
      </c>
      <c r="C880" s="113" t="s">
        <v>180</v>
      </c>
      <c r="D880" s="113" t="s">
        <v>180</v>
      </c>
      <c r="E880" s="113" t="s">
        <v>345</v>
      </c>
      <c r="F880" s="113" t="s">
        <v>376</v>
      </c>
      <c r="G880" s="113" t="s">
        <v>1675</v>
      </c>
      <c r="H880" s="113" t="s">
        <v>2367</v>
      </c>
      <c r="I880" s="114" t="s">
        <v>1676</v>
      </c>
      <c r="J880" s="113" t="s">
        <v>2508</v>
      </c>
      <c r="K880" s="115">
        <v>45</v>
      </c>
    </row>
    <row r="881" spans="1:11">
      <c r="A881" s="113" t="s">
        <v>2365</v>
      </c>
      <c r="B881" s="113" t="s">
        <v>2366</v>
      </c>
      <c r="C881" s="113" t="s">
        <v>180</v>
      </c>
      <c r="D881" s="113" t="s">
        <v>180</v>
      </c>
      <c r="E881" s="113" t="s">
        <v>345</v>
      </c>
      <c r="F881" s="113" t="s">
        <v>347</v>
      </c>
      <c r="G881" s="113" t="s">
        <v>1664</v>
      </c>
      <c r="H881" s="113" t="s">
        <v>2367</v>
      </c>
      <c r="I881" s="114" t="s">
        <v>1665</v>
      </c>
      <c r="J881" s="113" t="s">
        <v>2508</v>
      </c>
      <c r="K881" s="115">
        <v>23</v>
      </c>
    </row>
    <row r="882" spans="1:11" ht="18">
      <c r="A882" s="113" t="s">
        <v>2365</v>
      </c>
      <c r="B882" s="113" t="s">
        <v>2366</v>
      </c>
      <c r="C882" s="113" t="s">
        <v>180</v>
      </c>
      <c r="D882" s="113" t="s">
        <v>180</v>
      </c>
      <c r="E882" s="113" t="s">
        <v>381</v>
      </c>
      <c r="F882" s="113" t="s">
        <v>401</v>
      </c>
      <c r="G882" s="113" t="s">
        <v>1684</v>
      </c>
      <c r="H882" s="113" t="s">
        <v>2367</v>
      </c>
      <c r="I882" s="114" t="s">
        <v>1685</v>
      </c>
      <c r="J882" s="113" t="s">
        <v>2508</v>
      </c>
      <c r="K882" s="115">
        <v>45</v>
      </c>
    </row>
    <row r="883" spans="1:11">
      <c r="A883" s="113" t="s">
        <v>2365</v>
      </c>
      <c r="B883" s="113" t="s">
        <v>2366</v>
      </c>
      <c r="C883" s="113" t="s">
        <v>180</v>
      </c>
      <c r="D883" s="113" t="s">
        <v>180</v>
      </c>
      <c r="E883" s="113" t="s">
        <v>381</v>
      </c>
      <c r="F883" s="113" t="s">
        <v>383</v>
      </c>
      <c r="G883" s="113" t="s">
        <v>1686</v>
      </c>
      <c r="H883" s="113" t="s">
        <v>2367</v>
      </c>
      <c r="I883" s="114" t="s">
        <v>1195</v>
      </c>
      <c r="J883" s="113" t="s">
        <v>2508</v>
      </c>
      <c r="K883" s="115">
        <v>46</v>
      </c>
    </row>
    <row r="884" spans="1:11" ht="18">
      <c r="A884" s="113" t="s">
        <v>2365</v>
      </c>
      <c r="B884" s="113" t="s">
        <v>2366</v>
      </c>
      <c r="C884" s="113" t="s">
        <v>180</v>
      </c>
      <c r="D884" s="113" t="s">
        <v>180</v>
      </c>
      <c r="E884" s="113" t="s">
        <v>381</v>
      </c>
      <c r="F884" s="113" t="s">
        <v>404</v>
      </c>
      <c r="G884" s="113" t="s">
        <v>1687</v>
      </c>
      <c r="H884" s="113" t="s">
        <v>2367</v>
      </c>
      <c r="I884" s="114" t="s">
        <v>1688</v>
      </c>
      <c r="J884" s="113" t="s">
        <v>2508</v>
      </c>
      <c r="K884" s="115">
        <v>31</v>
      </c>
    </row>
    <row r="885" spans="1:11" ht="18">
      <c r="A885" s="113" t="s">
        <v>2365</v>
      </c>
      <c r="B885" s="113" t="s">
        <v>2366</v>
      </c>
      <c r="C885" s="113" t="s">
        <v>180</v>
      </c>
      <c r="D885" s="113" t="s">
        <v>180</v>
      </c>
      <c r="E885" s="113" t="s">
        <v>381</v>
      </c>
      <c r="F885" s="113" t="s">
        <v>398</v>
      </c>
      <c r="G885" s="113" t="s">
        <v>1689</v>
      </c>
      <c r="H885" s="113" t="s">
        <v>2367</v>
      </c>
      <c r="I885" s="114" t="s">
        <v>398</v>
      </c>
      <c r="J885" s="113" t="s">
        <v>2508</v>
      </c>
      <c r="K885" s="115">
        <v>36</v>
      </c>
    </row>
    <row r="886" spans="1:11" ht="18">
      <c r="A886" s="113" t="s">
        <v>2365</v>
      </c>
      <c r="B886" s="113" t="s">
        <v>2366</v>
      </c>
      <c r="C886" s="113" t="s">
        <v>180</v>
      </c>
      <c r="D886" s="113" t="s">
        <v>180</v>
      </c>
      <c r="E886" s="113" t="s">
        <v>381</v>
      </c>
      <c r="F886" s="113" t="s">
        <v>407</v>
      </c>
      <c r="G886" s="113" t="s">
        <v>1681</v>
      </c>
      <c r="H886" s="113" t="s">
        <v>2367</v>
      </c>
      <c r="I886" s="114" t="s">
        <v>1682</v>
      </c>
      <c r="J886" s="113" t="s">
        <v>2508</v>
      </c>
      <c r="K886" s="115">
        <v>33</v>
      </c>
    </row>
    <row r="887" spans="1:11" ht="18">
      <c r="A887" s="113" t="s">
        <v>2365</v>
      </c>
      <c r="B887" s="113" t="s">
        <v>2366</v>
      </c>
      <c r="C887" s="113" t="s">
        <v>180</v>
      </c>
      <c r="D887" s="113" t="s">
        <v>180</v>
      </c>
      <c r="E887" s="113" t="s">
        <v>381</v>
      </c>
      <c r="F887" s="113" t="s">
        <v>381</v>
      </c>
      <c r="G887" s="113" t="s">
        <v>1679</v>
      </c>
      <c r="H887" s="113" t="s">
        <v>2367</v>
      </c>
      <c r="I887" s="114" t="s">
        <v>1680</v>
      </c>
      <c r="J887" s="113" t="s">
        <v>2508</v>
      </c>
      <c r="K887" s="115">
        <v>130</v>
      </c>
    </row>
    <row r="888" spans="1:11">
      <c r="A888" s="113" t="s">
        <v>2365</v>
      </c>
      <c r="B888" s="113" t="s">
        <v>2366</v>
      </c>
      <c r="C888" s="113" t="s">
        <v>180</v>
      </c>
      <c r="D888" s="113" t="s">
        <v>180</v>
      </c>
      <c r="E888" s="113" t="s">
        <v>381</v>
      </c>
      <c r="F888" s="113" t="s">
        <v>387</v>
      </c>
      <c r="G888" s="113" t="s">
        <v>1683</v>
      </c>
      <c r="H888" s="113" t="s">
        <v>2367</v>
      </c>
      <c r="I888" s="114" t="s">
        <v>387</v>
      </c>
      <c r="J888" s="113" t="s">
        <v>2508</v>
      </c>
      <c r="K888" s="115">
        <v>14</v>
      </c>
    </row>
    <row r="889" spans="1:11">
      <c r="A889" s="113" t="s">
        <v>2365</v>
      </c>
      <c r="B889" s="113" t="s">
        <v>2366</v>
      </c>
      <c r="C889" s="113" t="s">
        <v>180</v>
      </c>
      <c r="D889" s="113" t="s">
        <v>180</v>
      </c>
      <c r="E889" s="113" t="s">
        <v>381</v>
      </c>
      <c r="F889" s="113" t="s">
        <v>381</v>
      </c>
      <c r="G889" s="113" t="s">
        <v>1677</v>
      </c>
      <c r="H889" s="113" t="s">
        <v>2367</v>
      </c>
      <c r="I889" s="114" t="s">
        <v>1678</v>
      </c>
      <c r="J889" s="113" t="s">
        <v>2508</v>
      </c>
      <c r="K889" s="115">
        <v>289</v>
      </c>
    </row>
    <row r="890" spans="1:11">
      <c r="A890" s="113" t="s">
        <v>2365</v>
      </c>
      <c r="B890" s="113" t="s">
        <v>2366</v>
      </c>
      <c r="C890" s="113" t="s">
        <v>180</v>
      </c>
      <c r="D890" s="113" t="s">
        <v>180</v>
      </c>
      <c r="E890" s="113" t="s">
        <v>410</v>
      </c>
      <c r="F890" s="113" t="s">
        <v>410</v>
      </c>
      <c r="G890" s="113" t="s">
        <v>1691</v>
      </c>
      <c r="H890" s="113" t="s">
        <v>2367</v>
      </c>
      <c r="I890" s="114" t="s">
        <v>1692</v>
      </c>
      <c r="J890" s="113" t="s">
        <v>2508</v>
      </c>
      <c r="K890" s="115">
        <v>273</v>
      </c>
    </row>
    <row r="891" spans="1:11">
      <c r="A891" s="113" t="s">
        <v>2365</v>
      </c>
      <c r="B891" s="113" t="s">
        <v>2366</v>
      </c>
      <c r="C891" s="113" t="s">
        <v>180</v>
      </c>
      <c r="D891" s="113" t="s">
        <v>180</v>
      </c>
      <c r="E891" s="113" t="s">
        <v>410</v>
      </c>
      <c r="F891" s="113" t="s">
        <v>411</v>
      </c>
      <c r="G891" s="113" t="s">
        <v>1693</v>
      </c>
      <c r="H891" s="113" t="s">
        <v>2367</v>
      </c>
      <c r="I891" s="114" t="s">
        <v>411</v>
      </c>
      <c r="J891" s="113" t="s">
        <v>2508</v>
      </c>
      <c r="K891" s="115">
        <v>63</v>
      </c>
    </row>
    <row r="892" spans="1:11">
      <c r="A892" s="113" t="s">
        <v>2365</v>
      </c>
      <c r="B892" s="113" t="s">
        <v>2366</v>
      </c>
      <c r="C892" s="113" t="s">
        <v>180</v>
      </c>
      <c r="D892" s="113" t="s">
        <v>180</v>
      </c>
      <c r="E892" s="113" t="s">
        <v>410</v>
      </c>
      <c r="F892" s="113" t="s">
        <v>1471</v>
      </c>
      <c r="G892" s="113" t="s">
        <v>1690</v>
      </c>
      <c r="H892" s="113" t="s">
        <v>2367</v>
      </c>
      <c r="I892" s="114" t="s">
        <v>1471</v>
      </c>
      <c r="J892" s="113" t="s">
        <v>2508</v>
      </c>
      <c r="K892" s="115">
        <v>35</v>
      </c>
    </row>
    <row r="893" spans="1:11" ht="18">
      <c r="A893" s="113" t="s">
        <v>2365</v>
      </c>
      <c r="B893" s="113" t="s">
        <v>2366</v>
      </c>
      <c r="C893" s="113" t="s">
        <v>180</v>
      </c>
      <c r="D893" s="113" t="s">
        <v>180</v>
      </c>
      <c r="E893" s="113" t="s">
        <v>410</v>
      </c>
      <c r="F893" s="113" t="s">
        <v>415</v>
      </c>
      <c r="G893" s="113" t="s">
        <v>1694</v>
      </c>
      <c r="H893" s="113" t="s">
        <v>2367</v>
      </c>
      <c r="I893" s="114" t="s">
        <v>1695</v>
      </c>
      <c r="J893" s="113" t="s">
        <v>2508</v>
      </c>
      <c r="K893" s="115">
        <v>143</v>
      </c>
    </row>
    <row r="894" spans="1:11">
      <c r="A894" s="113" t="s">
        <v>2365</v>
      </c>
      <c r="B894" s="113" t="s">
        <v>2366</v>
      </c>
      <c r="C894" s="113" t="s">
        <v>180</v>
      </c>
      <c r="D894" s="113" t="s">
        <v>180</v>
      </c>
      <c r="E894" s="113" t="s">
        <v>449</v>
      </c>
      <c r="F894" s="113" t="s">
        <v>450</v>
      </c>
      <c r="G894" s="113" t="s">
        <v>1698</v>
      </c>
      <c r="H894" s="113" t="s">
        <v>2367</v>
      </c>
      <c r="I894" s="114" t="s">
        <v>2162</v>
      </c>
      <c r="J894" s="113" t="s">
        <v>2508</v>
      </c>
      <c r="K894" s="115">
        <v>216</v>
      </c>
    </row>
    <row r="895" spans="1:11" ht="18">
      <c r="A895" s="113" t="s">
        <v>2365</v>
      </c>
      <c r="B895" s="113" t="s">
        <v>2366</v>
      </c>
      <c r="C895" s="113" t="s">
        <v>180</v>
      </c>
      <c r="D895" s="113" t="s">
        <v>180</v>
      </c>
      <c r="E895" s="113" t="s">
        <v>449</v>
      </c>
      <c r="F895" s="113" t="s">
        <v>604</v>
      </c>
      <c r="G895" s="113" t="s">
        <v>1696</v>
      </c>
      <c r="H895" s="113" t="s">
        <v>2367</v>
      </c>
      <c r="I895" s="114" t="s">
        <v>1697</v>
      </c>
      <c r="J895" s="113" t="s">
        <v>2508</v>
      </c>
      <c r="K895" s="115">
        <v>37</v>
      </c>
    </row>
    <row r="896" spans="1:11" ht="18">
      <c r="A896" s="113" t="s">
        <v>2365</v>
      </c>
      <c r="B896" s="113" t="s">
        <v>2366</v>
      </c>
      <c r="C896" s="113" t="s">
        <v>180</v>
      </c>
      <c r="D896" s="113" t="s">
        <v>180</v>
      </c>
      <c r="E896" s="113" t="s">
        <v>175</v>
      </c>
      <c r="F896" s="113" t="s">
        <v>175</v>
      </c>
      <c r="G896" s="113" t="s">
        <v>1699</v>
      </c>
      <c r="H896" s="113" t="s">
        <v>2367</v>
      </c>
      <c r="I896" s="114" t="s">
        <v>1179</v>
      </c>
      <c r="J896" s="113" t="s">
        <v>2508</v>
      </c>
      <c r="K896" s="115">
        <v>56</v>
      </c>
    </row>
    <row r="897" spans="1:11">
      <c r="A897" s="113" t="s">
        <v>2365</v>
      </c>
      <c r="B897" s="113" t="s">
        <v>2366</v>
      </c>
      <c r="C897" s="113" t="s">
        <v>180</v>
      </c>
      <c r="D897" s="113" t="s">
        <v>180</v>
      </c>
      <c r="E897" s="113" t="s">
        <v>175</v>
      </c>
      <c r="F897" s="113" t="s">
        <v>468</v>
      </c>
      <c r="G897" s="113" t="s">
        <v>1701</v>
      </c>
      <c r="H897" s="113" t="s">
        <v>2367</v>
      </c>
      <c r="I897" s="114" t="s">
        <v>1702</v>
      </c>
      <c r="J897" s="113" t="s">
        <v>2508</v>
      </c>
      <c r="K897" s="115">
        <v>114</v>
      </c>
    </row>
    <row r="898" spans="1:11" ht="27">
      <c r="A898" s="113" t="s">
        <v>2365</v>
      </c>
      <c r="B898" s="113" t="s">
        <v>2366</v>
      </c>
      <c r="C898" s="113" t="s">
        <v>180</v>
      </c>
      <c r="D898" s="113" t="s">
        <v>180</v>
      </c>
      <c r="E898" s="113" t="s">
        <v>175</v>
      </c>
      <c r="F898" s="113" t="s">
        <v>464</v>
      </c>
      <c r="G898" s="113" t="s">
        <v>1703</v>
      </c>
      <c r="H898" s="113" t="s">
        <v>2367</v>
      </c>
      <c r="I898" s="114" t="s">
        <v>1704</v>
      </c>
      <c r="J898" s="113" t="s">
        <v>2508</v>
      </c>
      <c r="K898" s="115">
        <v>13</v>
      </c>
    </row>
    <row r="899" spans="1:11">
      <c r="A899" s="113" t="s">
        <v>2365</v>
      </c>
      <c r="B899" s="113" t="s">
        <v>2366</v>
      </c>
      <c r="C899" s="113" t="s">
        <v>180</v>
      </c>
      <c r="D899" s="113" t="s">
        <v>180</v>
      </c>
      <c r="E899" s="113" t="s">
        <v>175</v>
      </c>
      <c r="F899" s="113" t="s">
        <v>474</v>
      </c>
      <c r="G899" s="113" t="s">
        <v>1700</v>
      </c>
      <c r="H899" s="113" t="s">
        <v>2367</v>
      </c>
      <c r="I899" s="114" t="s">
        <v>175</v>
      </c>
      <c r="J899" s="113" t="s">
        <v>2508</v>
      </c>
      <c r="K899" s="115">
        <v>260</v>
      </c>
    </row>
    <row r="900" spans="1:11">
      <c r="A900" s="113" t="s">
        <v>2365</v>
      </c>
      <c r="B900" s="113" t="s">
        <v>2366</v>
      </c>
      <c r="C900" s="113" t="s">
        <v>180</v>
      </c>
      <c r="D900" s="113" t="s">
        <v>180</v>
      </c>
      <c r="E900" s="113" t="s">
        <v>479</v>
      </c>
      <c r="F900" s="113" t="s">
        <v>479</v>
      </c>
      <c r="G900" s="113" t="s">
        <v>1707</v>
      </c>
      <c r="H900" s="113" t="s">
        <v>2367</v>
      </c>
      <c r="I900" s="114" t="s">
        <v>309</v>
      </c>
      <c r="J900" s="113" t="s">
        <v>2508</v>
      </c>
      <c r="K900" s="115">
        <v>142</v>
      </c>
    </row>
    <row r="901" spans="1:11">
      <c r="A901" s="113" t="s">
        <v>2365</v>
      </c>
      <c r="B901" s="113" t="s">
        <v>2366</v>
      </c>
      <c r="C901" s="113" t="s">
        <v>180</v>
      </c>
      <c r="D901" s="113" t="s">
        <v>180</v>
      </c>
      <c r="E901" s="113" t="s">
        <v>479</v>
      </c>
      <c r="F901" s="113" t="s">
        <v>483</v>
      </c>
      <c r="G901" s="113" t="s">
        <v>1705</v>
      </c>
      <c r="H901" s="113" t="s">
        <v>2367</v>
      </c>
      <c r="I901" s="114" t="s">
        <v>1706</v>
      </c>
      <c r="J901" s="113" t="s">
        <v>2508</v>
      </c>
      <c r="K901" s="115">
        <v>33</v>
      </c>
    </row>
    <row r="902" spans="1:11" ht="18">
      <c r="A902" s="113" t="s">
        <v>2365</v>
      </c>
      <c r="B902" s="113" t="s">
        <v>2366</v>
      </c>
      <c r="C902" s="113" t="s">
        <v>180</v>
      </c>
      <c r="D902" s="113" t="s">
        <v>180</v>
      </c>
      <c r="E902" s="113" t="s">
        <v>501</v>
      </c>
      <c r="F902" s="113" t="s">
        <v>502</v>
      </c>
      <c r="G902" s="113" t="s">
        <v>1708</v>
      </c>
      <c r="H902" s="113" t="s">
        <v>2367</v>
      </c>
      <c r="I902" s="114" t="s">
        <v>1709</v>
      </c>
      <c r="J902" s="113" t="s">
        <v>2508</v>
      </c>
      <c r="K902" s="115">
        <v>238</v>
      </c>
    </row>
    <row r="903" spans="1:11">
      <c r="A903" s="113" t="s">
        <v>2365</v>
      </c>
      <c r="B903" s="113" t="s">
        <v>2366</v>
      </c>
      <c r="C903" s="113" t="s">
        <v>180</v>
      </c>
      <c r="D903" s="113" t="s">
        <v>180</v>
      </c>
      <c r="E903" s="113" t="s">
        <v>501</v>
      </c>
      <c r="F903" s="113" t="s">
        <v>501</v>
      </c>
      <c r="G903" s="113" t="s">
        <v>1711</v>
      </c>
      <c r="H903" s="113" t="s">
        <v>2367</v>
      </c>
      <c r="I903" s="114" t="s">
        <v>1712</v>
      </c>
      <c r="J903" s="113" t="s">
        <v>2508</v>
      </c>
      <c r="K903" s="115">
        <v>20</v>
      </c>
    </row>
    <row r="904" spans="1:11" ht="18">
      <c r="A904" s="113" t="s">
        <v>2365</v>
      </c>
      <c r="B904" s="113" t="s">
        <v>2366</v>
      </c>
      <c r="C904" s="113" t="s">
        <v>180</v>
      </c>
      <c r="D904" s="113" t="s">
        <v>180</v>
      </c>
      <c r="E904" s="113" t="s">
        <v>501</v>
      </c>
      <c r="F904" s="113" t="s">
        <v>2380</v>
      </c>
      <c r="G904" s="113" t="s">
        <v>1710</v>
      </c>
      <c r="H904" s="113" t="s">
        <v>2367</v>
      </c>
      <c r="I904" s="114" t="s">
        <v>1065</v>
      </c>
      <c r="J904" s="113" t="s">
        <v>2508</v>
      </c>
      <c r="K904" s="115">
        <v>29</v>
      </c>
    </row>
    <row r="905" spans="1:11">
      <c r="A905" s="113" t="s">
        <v>2365</v>
      </c>
      <c r="B905" s="113" t="s">
        <v>2366</v>
      </c>
      <c r="C905" s="113" t="s">
        <v>180</v>
      </c>
      <c r="D905" s="113" t="s">
        <v>180</v>
      </c>
      <c r="E905" s="113" t="s">
        <v>501</v>
      </c>
      <c r="F905" s="113" t="s">
        <v>513</v>
      </c>
      <c r="G905" s="113" t="s">
        <v>1713</v>
      </c>
      <c r="H905" s="113" t="s">
        <v>2367</v>
      </c>
      <c r="I905" s="114" t="s">
        <v>1655</v>
      </c>
      <c r="J905" s="113" t="s">
        <v>2508</v>
      </c>
      <c r="K905" s="115">
        <v>38</v>
      </c>
    </row>
    <row r="906" spans="1:11" ht="18">
      <c r="A906" s="113" t="s">
        <v>2365</v>
      </c>
      <c r="B906" s="113" t="s">
        <v>2366</v>
      </c>
      <c r="C906" s="113" t="s">
        <v>180</v>
      </c>
      <c r="D906" s="113" t="s">
        <v>180</v>
      </c>
      <c r="E906" s="113" t="s">
        <v>519</v>
      </c>
      <c r="F906" s="113" t="s">
        <v>1104</v>
      </c>
      <c r="G906" s="113" t="s">
        <v>1714</v>
      </c>
      <c r="H906" s="113" t="s">
        <v>2367</v>
      </c>
      <c r="I906" s="114" t="s">
        <v>1130</v>
      </c>
      <c r="J906" s="113" t="s">
        <v>2508</v>
      </c>
      <c r="K906" s="115">
        <v>25</v>
      </c>
    </row>
    <row r="907" spans="1:11">
      <c r="A907" s="113" t="s">
        <v>2365</v>
      </c>
      <c r="B907" s="113" t="s">
        <v>2366</v>
      </c>
      <c r="C907" s="113" t="s">
        <v>180</v>
      </c>
      <c r="D907" s="113" t="s">
        <v>180</v>
      </c>
      <c r="E907" s="113" t="s">
        <v>519</v>
      </c>
      <c r="F907" s="113" t="s">
        <v>1029</v>
      </c>
      <c r="G907" s="113" t="s">
        <v>1716</v>
      </c>
      <c r="H907" s="113" t="s">
        <v>2367</v>
      </c>
      <c r="I907" s="114" t="s">
        <v>1717</v>
      </c>
      <c r="J907" s="113" t="s">
        <v>2508</v>
      </c>
      <c r="K907" s="115">
        <v>18</v>
      </c>
    </row>
    <row r="908" spans="1:11" ht="18">
      <c r="A908" s="113" t="s">
        <v>2365</v>
      </c>
      <c r="B908" s="113" t="s">
        <v>2366</v>
      </c>
      <c r="C908" s="113" t="s">
        <v>180</v>
      </c>
      <c r="D908" s="113" t="s">
        <v>180</v>
      </c>
      <c r="E908" s="113" t="s">
        <v>519</v>
      </c>
      <c r="F908" s="113" t="s">
        <v>530</v>
      </c>
      <c r="G908" s="113" t="s">
        <v>1721</v>
      </c>
      <c r="H908" s="113" t="s">
        <v>2367</v>
      </c>
      <c r="I908" s="114" t="s">
        <v>646</v>
      </c>
      <c r="J908" s="113" t="s">
        <v>2508</v>
      </c>
      <c r="K908" s="115">
        <v>42</v>
      </c>
    </row>
    <row r="909" spans="1:11" ht="18">
      <c r="A909" s="113" t="s">
        <v>2365</v>
      </c>
      <c r="B909" s="113" t="s">
        <v>2366</v>
      </c>
      <c r="C909" s="113" t="s">
        <v>180</v>
      </c>
      <c r="D909" s="113" t="s">
        <v>180</v>
      </c>
      <c r="E909" s="113" t="s">
        <v>519</v>
      </c>
      <c r="F909" s="113" t="s">
        <v>520</v>
      </c>
      <c r="G909" s="113" t="s">
        <v>1715</v>
      </c>
      <c r="H909" s="113" t="s">
        <v>2367</v>
      </c>
      <c r="I909" s="114" t="s">
        <v>2163</v>
      </c>
      <c r="J909" s="113" t="s">
        <v>2508</v>
      </c>
      <c r="K909" s="115">
        <v>39</v>
      </c>
    </row>
    <row r="910" spans="1:11" ht="18">
      <c r="A910" s="113" t="s">
        <v>2365</v>
      </c>
      <c r="B910" s="113" t="s">
        <v>2366</v>
      </c>
      <c r="C910" s="113" t="s">
        <v>180</v>
      </c>
      <c r="D910" s="113" t="s">
        <v>180</v>
      </c>
      <c r="E910" s="113" t="s">
        <v>519</v>
      </c>
      <c r="F910" s="113" t="s">
        <v>519</v>
      </c>
      <c r="G910" s="113" t="s">
        <v>1720</v>
      </c>
      <c r="H910" s="113" t="s">
        <v>2367</v>
      </c>
      <c r="I910" s="114" t="s">
        <v>2164</v>
      </c>
      <c r="J910" s="113" t="s">
        <v>2508</v>
      </c>
      <c r="K910" s="115">
        <v>66</v>
      </c>
    </row>
    <row r="911" spans="1:11">
      <c r="A911" s="113" t="s">
        <v>2365</v>
      </c>
      <c r="B911" s="113" t="s">
        <v>2366</v>
      </c>
      <c r="C911" s="113" t="s">
        <v>180</v>
      </c>
      <c r="D911" s="113" t="s">
        <v>180</v>
      </c>
      <c r="E911" s="113" t="s">
        <v>519</v>
      </c>
      <c r="F911" s="113" t="s">
        <v>1095</v>
      </c>
      <c r="G911" s="113" t="s">
        <v>1718</v>
      </c>
      <c r="H911" s="113" t="s">
        <v>2367</v>
      </c>
      <c r="I911" s="114" t="s">
        <v>1719</v>
      </c>
      <c r="J911" s="113" t="s">
        <v>2508</v>
      </c>
      <c r="K911" s="115">
        <v>55</v>
      </c>
    </row>
    <row r="912" spans="1:11">
      <c r="A912" s="113" t="s">
        <v>2365</v>
      </c>
      <c r="B912" s="113" t="s">
        <v>2366</v>
      </c>
      <c r="C912" s="113" t="s">
        <v>180</v>
      </c>
      <c r="D912" s="113" t="s">
        <v>180</v>
      </c>
      <c r="E912" s="113" t="s">
        <v>519</v>
      </c>
      <c r="F912" s="113" t="s">
        <v>519</v>
      </c>
      <c r="G912" s="113" t="s">
        <v>2511</v>
      </c>
      <c r="H912" s="113" t="s">
        <v>2367</v>
      </c>
      <c r="I912" s="114" t="s">
        <v>2382</v>
      </c>
      <c r="J912" s="113" t="s">
        <v>2508</v>
      </c>
      <c r="K912" s="115">
        <v>26</v>
      </c>
    </row>
    <row r="913" spans="1:11" ht="18">
      <c r="A913" s="113" t="s">
        <v>2365</v>
      </c>
      <c r="B913" s="113" t="s">
        <v>2366</v>
      </c>
      <c r="C913" s="113" t="s">
        <v>180</v>
      </c>
      <c r="D913" s="113" t="s">
        <v>180</v>
      </c>
      <c r="E913" s="113" t="s">
        <v>180</v>
      </c>
      <c r="F913" s="113" t="s">
        <v>1256</v>
      </c>
      <c r="G913" s="113" t="s">
        <v>2512</v>
      </c>
      <c r="H913" s="113" t="s">
        <v>2367</v>
      </c>
      <c r="I913" s="114" t="s">
        <v>2401</v>
      </c>
      <c r="J913" s="113" t="s">
        <v>2508</v>
      </c>
      <c r="K913" s="115">
        <v>45</v>
      </c>
    </row>
    <row r="914" spans="1:11" ht="18">
      <c r="A914" s="113" t="s">
        <v>2365</v>
      </c>
      <c r="B914" s="113" t="s">
        <v>2366</v>
      </c>
      <c r="C914" s="113" t="s">
        <v>180</v>
      </c>
      <c r="D914" s="113" t="s">
        <v>180</v>
      </c>
      <c r="E914" s="113" t="s">
        <v>180</v>
      </c>
      <c r="F914" s="113" t="s">
        <v>2492</v>
      </c>
      <c r="G914" s="113" t="s">
        <v>2513</v>
      </c>
      <c r="H914" s="113" t="s">
        <v>2367</v>
      </c>
      <c r="I914" s="114" t="s">
        <v>2494</v>
      </c>
      <c r="J914" s="113" t="s">
        <v>2508</v>
      </c>
      <c r="K914" s="115">
        <v>243</v>
      </c>
    </row>
    <row r="915" spans="1:11">
      <c r="A915" s="113" t="s">
        <v>2365</v>
      </c>
      <c r="B915" s="113" t="s">
        <v>2366</v>
      </c>
      <c r="C915" s="113" t="s">
        <v>180</v>
      </c>
      <c r="D915" s="113" t="s">
        <v>180</v>
      </c>
      <c r="E915" s="113" t="s">
        <v>180</v>
      </c>
      <c r="F915" s="113" t="s">
        <v>538</v>
      </c>
      <c r="G915" s="113" t="s">
        <v>2514</v>
      </c>
      <c r="H915" s="113" t="s">
        <v>2367</v>
      </c>
      <c r="I915" s="114" t="s">
        <v>2491</v>
      </c>
      <c r="J915" s="113" t="s">
        <v>2508</v>
      </c>
      <c r="K915" s="115">
        <v>35</v>
      </c>
    </row>
    <row r="916" spans="1:11" ht="18">
      <c r="A916" s="113" t="s">
        <v>2365</v>
      </c>
      <c r="B916" s="113" t="s">
        <v>2366</v>
      </c>
      <c r="C916" s="113" t="s">
        <v>180</v>
      </c>
      <c r="D916" s="113" t="s">
        <v>180</v>
      </c>
      <c r="E916" s="113" t="s">
        <v>180</v>
      </c>
      <c r="F916" s="113" t="s">
        <v>538</v>
      </c>
      <c r="G916" s="113" t="s">
        <v>2515</v>
      </c>
      <c r="H916" s="113" t="s">
        <v>2367</v>
      </c>
      <c r="I916" s="114" t="s">
        <v>2419</v>
      </c>
      <c r="J916" s="113" t="s">
        <v>2508</v>
      </c>
      <c r="K916" s="115">
        <v>426</v>
      </c>
    </row>
    <row r="917" spans="1:11">
      <c r="A917" s="113" t="s">
        <v>2365</v>
      </c>
      <c r="B917" s="113" t="s">
        <v>2366</v>
      </c>
      <c r="C917" s="113" t="s">
        <v>180</v>
      </c>
      <c r="D917" s="113" t="s">
        <v>180</v>
      </c>
      <c r="E917" s="113" t="s">
        <v>180</v>
      </c>
      <c r="F917" s="113" t="s">
        <v>2389</v>
      </c>
      <c r="G917" s="113" t="s">
        <v>2516</v>
      </c>
      <c r="H917" s="113" t="s">
        <v>2367</v>
      </c>
      <c r="I917" s="114" t="s">
        <v>2458</v>
      </c>
      <c r="J917" s="113" t="s">
        <v>2508</v>
      </c>
      <c r="K917" s="115">
        <v>140</v>
      </c>
    </row>
    <row r="918" spans="1:11" ht="18">
      <c r="A918" s="113" t="s">
        <v>2365</v>
      </c>
      <c r="B918" s="113" t="s">
        <v>2366</v>
      </c>
      <c r="C918" s="113" t="s">
        <v>180</v>
      </c>
      <c r="D918" s="113" t="s">
        <v>180</v>
      </c>
      <c r="E918" s="113" t="s">
        <v>180</v>
      </c>
      <c r="F918" s="113" t="s">
        <v>2395</v>
      </c>
      <c r="G918" s="113" t="s">
        <v>2517</v>
      </c>
      <c r="H918" s="113" t="s">
        <v>2367</v>
      </c>
      <c r="I918" s="114" t="s">
        <v>2423</v>
      </c>
      <c r="J918" s="113" t="s">
        <v>2508</v>
      </c>
      <c r="K918" s="115">
        <v>261</v>
      </c>
    </row>
    <row r="919" spans="1:11">
      <c r="A919" s="113" t="s">
        <v>2365</v>
      </c>
      <c r="B919" s="113" t="s">
        <v>2366</v>
      </c>
      <c r="C919" s="113" t="s">
        <v>180</v>
      </c>
      <c r="D919" s="113" t="s">
        <v>180</v>
      </c>
      <c r="E919" s="113" t="s">
        <v>180</v>
      </c>
      <c r="F919" s="113" t="s">
        <v>543</v>
      </c>
      <c r="G919" s="113" t="s">
        <v>2518</v>
      </c>
      <c r="H919" s="113" t="s">
        <v>2367</v>
      </c>
      <c r="I919" s="114" t="s">
        <v>2386</v>
      </c>
      <c r="J919" s="113" t="s">
        <v>2508</v>
      </c>
      <c r="K919" s="115">
        <v>14</v>
      </c>
    </row>
    <row r="920" spans="1:11">
      <c r="A920" s="113" t="s">
        <v>2365</v>
      </c>
      <c r="B920" s="113" t="s">
        <v>2366</v>
      </c>
      <c r="C920" s="113" t="s">
        <v>180</v>
      </c>
      <c r="D920" s="113" t="s">
        <v>180</v>
      </c>
      <c r="E920" s="113" t="s">
        <v>180</v>
      </c>
      <c r="F920" s="113" t="s">
        <v>180</v>
      </c>
      <c r="G920" s="113" t="s">
        <v>2519</v>
      </c>
      <c r="H920" s="113" t="s">
        <v>2367</v>
      </c>
      <c r="I920" s="114" t="s">
        <v>2434</v>
      </c>
      <c r="J920" s="113" t="s">
        <v>2508</v>
      </c>
      <c r="K920" s="115">
        <v>417</v>
      </c>
    </row>
    <row r="921" spans="1:11" ht="18">
      <c r="A921" s="113" t="s">
        <v>2365</v>
      </c>
      <c r="B921" s="113" t="s">
        <v>2366</v>
      </c>
      <c r="C921" s="113" t="s">
        <v>180</v>
      </c>
      <c r="D921" s="113" t="s">
        <v>180</v>
      </c>
      <c r="E921" s="113" t="s">
        <v>180</v>
      </c>
      <c r="F921" s="113" t="s">
        <v>175</v>
      </c>
      <c r="G921" s="113" t="s">
        <v>2520</v>
      </c>
      <c r="H921" s="113" t="s">
        <v>2367</v>
      </c>
      <c r="I921" s="114" t="s">
        <v>2483</v>
      </c>
      <c r="J921" s="113" t="s">
        <v>2508</v>
      </c>
      <c r="K921" s="115">
        <v>39</v>
      </c>
    </row>
    <row r="922" spans="1:11">
      <c r="A922" s="113" t="s">
        <v>2365</v>
      </c>
      <c r="B922" s="113" t="s">
        <v>2366</v>
      </c>
      <c r="C922" s="113" t="s">
        <v>180</v>
      </c>
      <c r="D922" s="113" t="s">
        <v>180</v>
      </c>
      <c r="E922" s="113" t="s">
        <v>180</v>
      </c>
      <c r="F922" s="113" t="s">
        <v>2466</v>
      </c>
      <c r="G922" s="113" t="s">
        <v>2521</v>
      </c>
      <c r="H922" s="113" t="s">
        <v>2367</v>
      </c>
      <c r="I922" s="114" t="s">
        <v>2488</v>
      </c>
      <c r="J922" s="113" t="s">
        <v>2508</v>
      </c>
      <c r="K922" s="115">
        <v>50</v>
      </c>
    </row>
    <row r="923" spans="1:11">
      <c r="A923" s="113" t="s">
        <v>2365</v>
      </c>
      <c r="B923" s="113" t="s">
        <v>2366</v>
      </c>
      <c r="C923" s="113" t="s">
        <v>180</v>
      </c>
      <c r="D923" s="113" t="s">
        <v>180</v>
      </c>
      <c r="E923" s="113" t="s">
        <v>180</v>
      </c>
      <c r="F923" s="113" t="s">
        <v>559</v>
      </c>
      <c r="G923" s="113" t="s">
        <v>2522</v>
      </c>
      <c r="H923" s="113" t="s">
        <v>2367</v>
      </c>
      <c r="I923" s="114" t="s">
        <v>2436</v>
      </c>
      <c r="J923" s="113" t="s">
        <v>2508</v>
      </c>
      <c r="K923" s="115">
        <v>182</v>
      </c>
    </row>
    <row r="924" spans="1:11" ht="18">
      <c r="A924" s="113" t="s">
        <v>2365</v>
      </c>
      <c r="B924" s="113" t="s">
        <v>2366</v>
      </c>
      <c r="C924" s="113" t="s">
        <v>180</v>
      </c>
      <c r="D924" s="113" t="s">
        <v>180</v>
      </c>
      <c r="E924" s="113" t="s">
        <v>180</v>
      </c>
      <c r="F924" s="113" t="s">
        <v>180</v>
      </c>
      <c r="G924" s="113" t="s">
        <v>2523</v>
      </c>
      <c r="H924" s="113" t="s">
        <v>2367</v>
      </c>
      <c r="I924" s="114" t="s">
        <v>2524</v>
      </c>
      <c r="J924" s="113" t="s">
        <v>2508</v>
      </c>
      <c r="K924" s="115">
        <v>81</v>
      </c>
    </row>
    <row r="925" spans="1:11">
      <c r="A925" s="113" t="s">
        <v>2365</v>
      </c>
      <c r="B925" s="113" t="s">
        <v>2366</v>
      </c>
      <c r="C925" s="113" t="s">
        <v>180</v>
      </c>
      <c r="D925" s="113" t="s">
        <v>180</v>
      </c>
      <c r="E925" s="113" t="s">
        <v>180</v>
      </c>
      <c r="F925" s="113" t="s">
        <v>198</v>
      </c>
      <c r="G925" s="113" t="s">
        <v>2525</v>
      </c>
      <c r="H925" s="113" t="s">
        <v>2367</v>
      </c>
      <c r="I925" s="114" t="s">
        <v>2478</v>
      </c>
      <c r="J925" s="113" t="s">
        <v>2508</v>
      </c>
      <c r="K925" s="115">
        <v>10</v>
      </c>
    </row>
    <row r="926" spans="1:11">
      <c r="A926" s="113" t="s">
        <v>2365</v>
      </c>
      <c r="B926" s="113" t="s">
        <v>2366</v>
      </c>
      <c r="C926" s="113" t="s">
        <v>180</v>
      </c>
      <c r="D926" s="113" t="s">
        <v>180</v>
      </c>
      <c r="E926" s="113" t="s">
        <v>180</v>
      </c>
      <c r="F926" s="113" t="s">
        <v>180</v>
      </c>
      <c r="G926" s="113" t="s">
        <v>2526</v>
      </c>
      <c r="H926" s="113" t="s">
        <v>2367</v>
      </c>
      <c r="I926" s="114" t="s">
        <v>2476</v>
      </c>
      <c r="J926" s="113" t="s">
        <v>2508</v>
      </c>
      <c r="K926" s="115">
        <v>153</v>
      </c>
    </row>
    <row r="927" spans="1:11">
      <c r="A927" s="113" t="s">
        <v>2365</v>
      </c>
      <c r="B927" s="113" t="s">
        <v>2366</v>
      </c>
      <c r="C927" s="113" t="s">
        <v>180</v>
      </c>
      <c r="D927" s="113" t="s">
        <v>180</v>
      </c>
      <c r="E927" s="113" t="s">
        <v>180</v>
      </c>
      <c r="F927" s="113" t="s">
        <v>575</v>
      </c>
      <c r="G927" s="113" t="s">
        <v>2527</v>
      </c>
      <c r="H927" s="113" t="s">
        <v>2367</v>
      </c>
      <c r="I927" s="114" t="s">
        <v>2393</v>
      </c>
      <c r="J927" s="113" t="s">
        <v>2508</v>
      </c>
      <c r="K927" s="115">
        <v>15</v>
      </c>
    </row>
    <row r="928" spans="1:11">
      <c r="A928" s="113" t="s">
        <v>2365</v>
      </c>
      <c r="B928" s="113" t="s">
        <v>2366</v>
      </c>
      <c r="C928" s="113" t="s">
        <v>180</v>
      </c>
      <c r="D928" s="113" t="s">
        <v>180</v>
      </c>
      <c r="E928" s="113" t="s">
        <v>180</v>
      </c>
      <c r="F928" s="113" t="s">
        <v>559</v>
      </c>
      <c r="G928" s="113" t="s">
        <v>2528</v>
      </c>
      <c r="H928" s="113" t="s">
        <v>2367</v>
      </c>
      <c r="I928" s="114" t="s">
        <v>2474</v>
      </c>
      <c r="J928" s="113" t="s">
        <v>2508</v>
      </c>
      <c r="K928" s="115">
        <v>179</v>
      </c>
    </row>
    <row r="929" spans="1:11">
      <c r="A929" s="113" t="s">
        <v>2365</v>
      </c>
      <c r="B929" s="113" t="s">
        <v>2366</v>
      </c>
      <c r="C929" s="113" t="s">
        <v>180</v>
      </c>
      <c r="D929" s="113" t="s">
        <v>180</v>
      </c>
      <c r="E929" s="113" t="s">
        <v>180</v>
      </c>
      <c r="F929" s="113" t="s">
        <v>1171</v>
      </c>
      <c r="G929" s="113" t="s">
        <v>2529</v>
      </c>
      <c r="H929" s="113" t="s">
        <v>2367</v>
      </c>
      <c r="I929" s="114" t="s">
        <v>2399</v>
      </c>
      <c r="J929" s="113" t="s">
        <v>2508</v>
      </c>
      <c r="K929" s="115">
        <v>9</v>
      </c>
    </row>
    <row r="930" spans="1:11">
      <c r="A930" s="113" t="s">
        <v>2365</v>
      </c>
      <c r="B930" s="113" t="s">
        <v>2366</v>
      </c>
      <c r="C930" s="113" t="s">
        <v>180</v>
      </c>
      <c r="D930" s="113" t="s">
        <v>180</v>
      </c>
      <c r="E930" s="113" t="s">
        <v>180</v>
      </c>
      <c r="F930" s="113" t="s">
        <v>1169</v>
      </c>
      <c r="G930" s="113" t="s">
        <v>2530</v>
      </c>
      <c r="H930" s="113" t="s">
        <v>2367</v>
      </c>
      <c r="I930" s="114" t="s">
        <v>2472</v>
      </c>
      <c r="J930" s="113" t="s">
        <v>2508</v>
      </c>
      <c r="K930" s="115">
        <v>47</v>
      </c>
    </row>
    <row r="931" spans="1:11">
      <c r="A931" s="113" t="s">
        <v>2365</v>
      </c>
      <c r="B931" s="113" t="s">
        <v>2366</v>
      </c>
      <c r="C931" s="113" t="s">
        <v>180</v>
      </c>
      <c r="D931" s="113" t="s">
        <v>180</v>
      </c>
      <c r="E931" s="113" t="s">
        <v>180</v>
      </c>
      <c r="F931" s="113" t="s">
        <v>2409</v>
      </c>
      <c r="G931" s="113" t="s">
        <v>2531</v>
      </c>
      <c r="H931" s="113" t="s">
        <v>2367</v>
      </c>
      <c r="I931" s="114" t="s">
        <v>2443</v>
      </c>
      <c r="J931" s="113" t="s">
        <v>2508</v>
      </c>
      <c r="K931" s="115">
        <v>78</v>
      </c>
    </row>
    <row r="932" spans="1:11" ht="18">
      <c r="A932" s="113" t="s">
        <v>2365</v>
      </c>
      <c r="B932" s="113" t="s">
        <v>2366</v>
      </c>
      <c r="C932" s="113" t="s">
        <v>180</v>
      </c>
      <c r="D932" s="113" t="s">
        <v>180</v>
      </c>
      <c r="E932" s="113" t="s">
        <v>180</v>
      </c>
      <c r="F932" s="113" t="s">
        <v>180</v>
      </c>
      <c r="G932" s="113" t="s">
        <v>2532</v>
      </c>
      <c r="H932" s="113" t="s">
        <v>2367</v>
      </c>
      <c r="I932" s="114" t="s">
        <v>2445</v>
      </c>
      <c r="J932" s="113" t="s">
        <v>2508</v>
      </c>
      <c r="K932" s="115">
        <v>249</v>
      </c>
    </row>
    <row r="933" spans="1:11">
      <c r="A933" s="113" t="s">
        <v>2365</v>
      </c>
      <c r="B933" s="113" t="s">
        <v>2366</v>
      </c>
      <c r="C933" s="113" t="s">
        <v>180</v>
      </c>
      <c r="D933" s="113" t="s">
        <v>180</v>
      </c>
      <c r="E933" s="113" t="s">
        <v>180</v>
      </c>
      <c r="F933" s="113" t="s">
        <v>180</v>
      </c>
      <c r="G933" s="113" t="s">
        <v>2533</v>
      </c>
      <c r="H933" s="113" t="s">
        <v>2367</v>
      </c>
      <c r="I933" s="114" t="s">
        <v>2534</v>
      </c>
      <c r="J933" s="113" t="s">
        <v>2508</v>
      </c>
      <c r="K933" s="115">
        <v>112</v>
      </c>
    </row>
    <row r="934" spans="1:11" ht="18">
      <c r="A934" s="113" t="s">
        <v>2365</v>
      </c>
      <c r="B934" s="113" t="s">
        <v>2366</v>
      </c>
      <c r="C934" s="113" t="s">
        <v>180</v>
      </c>
      <c r="D934" s="113" t="s">
        <v>180</v>
      </c>
      <c r="E934" s="113" t="s">
        <v>180</v>
      </c>
      <c r="F934" s="113" t="s">
        <v>2395</v>
      </c>
      <c r="G934" s="113" t="s">
        <v>2535</v>
      </c>
      <c r="H934" s="113" t="s">
        <v>2367</v>
      </c>
      <c r="I934" s="114" t="s">
        <v>2498</v>
      </c>
      <c r="J934" s="113" t="s">
        <v>2508</v>
      </c>
      <c r="K934" s="115">
        <v>38</v>
      </c>
    </row>
    <row r="935" spans="1:11">
      <c r="A935" s="113" t="s">
        <v>2365</v>
      </c>
      <c r="B935" s="113" t="s">
        <v>2366</v>
      </c>
      <c r="C935" s="113" t="s">
        <v>180</v>
      </c>
      <c r="D935" s="113" t="s">
        <v>180</v>
      </c>
      <c r="E935" s="113" t="s">
        <v>180</v>
      </c>
      <c r="F935" s="113" t="s">
        <v>1545</v>
      </c>
      <c r="G935" s="113" t="s">
        <v>2536</v>
      </c>
      <c r="H935" s="113" t="s">
        <v>2367</v>
      </c>
      <c r="I935" s="114" t="s">
        <v>2388</v>
      </c>
      <c r="J935" s="113" t="s">
        <v>2508</v>
      </c>
      <c r="K935" s="115">
        <v>266</v>
      </c>
    </row>
    <row r="936" spans="1:11">
      <c r="A936" s="113" t="s">
        <v>2365</v>
      </c>
      <c r="B936" s="113" t="s">
        <v>2366</v>
      </c>
      <c r="C936" s="113" t="s">
        <v>180</v>
      </c>
      <c r="D936" s="113" t="s">
        <v>180</v>
      </c>
      <c r="E936" s="113" t="s">
        <v>180</v>
      </c>
      <c r="F936" s="113" t="s">
        <v>2389</v>
      </c>
      <c r="G936" s="113" t="s">
        <v>2537</v>
      </c>
      <c r="H936" s="113" t="s">
        <v>2367</v>
      </c>
      <c r="I936" s="114" t="s">
        <v>2391</v>
      </c>
      <c r="J936" s="113" t="s">
        <v>2508</v>
      </c>
      <c r="K936" s="115">
        <v>254</v>
      </c>
    </row>
    <row r="937" spans="1:11" ht="18">
      <c r="A937" s="113" t="s">
        <v>2365</v>
      </c>
      <c r="B937" s="113" t="s">
        <v>2366</v>
      </c>
      <c r="C937" s="113" t="s">
        <v>180</v>
      </c>
      <c r="D937" s="113" t="s">
        <v>180</v>
      </c>
      <c r="E937" s="113" t="s">
        <v>180</v>
      </c>
      <c r="F937" s="113" t="s">
        <v>180</v>
      </c>
      <c r="G937" s="113" t="s">
        <v>1741</v>
      </c>
      <c r="H937" s="113" t="s">
        <v>2367</v>
      </c>
      <c r="I937" s="114" t="s">
        <v>1742</v>
      </c>
      <c r="J937" s="113" t="s">
        <v>2508</v>
      </c>
      <c r="K937" s="115">
        <v>139</v>
      </c>
    </row>
    <row r="938" spans="1:11" ht="18">
      <c r="A938" s="113" t="s">
        <v>2365</v>
      </c>
      <c r="B938" s="113" t="s">
        <v>2366</v>
      </c>
      <c r="C938" s="113" t="s">
        <v>180</v>
      </c>
      <c r="D938" s="113" t="s">
        <v>180</v>
      </c>
      <c r="E938" s="113" t="s">
        <v>180</v>
      </c>
      <c r="F938" s="113" t="s">
        <v>559</v>
      </c>
      <c r="G938" s="113" t="s">
        <v>1735</v>
      </c>
      <c r="H938" s="113" t="s">
        <v>2367</v>
      </c>
      <c r="I938" s="114" t="s">
        <v>1685</v>
      </c>
      <c r="J938" s="113" t="s">
        <v>2508</v>
      </c>
      <c r="K938" s="115">
        <v>520</v>
      </c>
    </row>
    <row r="939" spans="1:11" ht="18">
      <c r="A939" s="113" t="s">
        <v>2365</v>
      </c>
      <c r="B939" s="113" t="s">
        <v>2366</v>
      </c>
      <c r="C939" s="113" t="s">
        <v>180</v>
      </c>
      <c r="D939" s="113" t="s">
        <v>180</v>
      </c>
      <c r="E939" s="113" t="s">
        <v>180</v>
      </c>
      <c r="F939" s="113" t="s">
        <v>1181</v>
      </c>
      <c r="G939" s="113" t="s">
        <v>1736</v>
      </c>
      <c r="H939" s="113" t="s">
        <v>2367</v>
      </c>
      <c r="I939" s="114" t="s">
        <v>1181</v>
      </c>
      <c r="J939" s="113" t="s">
        <v>2508</v>
      </c>
      <c r="K939" s="115">
        <v>173</v>
      </c>
    </row>
    <row r="940" spans="1:11" ht="27">
      <c r="A940" s="113" t="s">
        <v>2365</v>
      </c>
      <c r="B940" s="113" t="s">
        <v>2366</v>
      </c>
      <c r="C940" s="113" t="s">
        <v>180</v>
      </c>
      <c r="D940" s="113" t="s">
        <v>180</v>
      </c>
      <c r="E940" s="113" t="s">
        <v>180</v>
      </c>
      <c r="F940" s="113" t="s">
        <v>541</v>
      </c>
      <c r="G940" s="113" t="s">
        <v>1728</v>
      </c>
      <c r="H940" s="113" t="s">
        <v>2367</v>
      </c>
      <c r="I940" s="114" t="s">
        <v>1910</v>
      </c>
      <c r="J940" s="113" t="s">
        <v>2508</v>
      </c>
      <c r="K940" s="115">
        <v>16</v>
      </c>
    </row>
    <row r="941" spans="1:11" ht="18">
      <c r="A941" s="113" t="s">
        <v>2365</v>
      </c>
      <c r="B941" s="113" t="s">
        <v>2366</v>
      </c>
      <c r="C941" s="113" t="s">
        <v>180</v>
      </c>
      <c r="D941" s="113" t="s">
        <v>180</v>
      </c>
      <c r="E941" s="113" t="s">
        <v>180</v>
      </c>
      <c r="F941" s="113" t="s">
        <v>180</v>
      </c>
      <c r="G941" s="113" t="s">
        <v>1726</v>
      </c>
      <c r="H941" s="113" t="s">
        <v>2367</v>
      </c>
      <c r="I941" s="114" t="s">
        <v>1727</v>
      </c>
      <c r="J941" s="113" t="s">
        <v>2508</v>
      </c>
      <c r="K941" s="115">
        <v>398</v>
      </c>
    </row>
    <row r="942" spans="1:11">
      <c r="A942" s="113" t="s">
        <v>2365</v>
      </c>
      <c r="B942" s="113" t="s">
        <v>2366</v>
      </c>
      <c r="C942" s="113" t="s">
        <v>180</v>
      </c>
      <c r="D942" s="113" t="s">
        <v>180</v>
      </c>
      <c r="E942" s="113" t="s">
        <v>180</v>
      </c>
      <c r="F942" s="113" t="s">
        <v>575</v>
      </c>
      <c r="G942" s="113" t="s">
        <v>1725</v>
      </c>
      <c r="H942" s="113" t="s">
        <v>2367</v>
      </c>
      <c r="I942" s="114" t="s">
        <v>1629</v>
      </c>
      <c r="J942" s="113" t="s">
        <v>2508</v>
      </c>
      <c r="K942" s="115">
        <v>36</v>
      </c>
    </row>
    <row r="943" spans="1:11" ht="27">
      <c r="A943" s="113" t="s">
        <v>2365</v>
      </c>
      <c r="B943" s="113" t="s">
        <v>2366</v>
      </c>
      <c r="C943" s="113" t="s">
        <v>180</v>
      </c>
      <c r="D943" s="113" t="s">
        <v>180</v>
      </c>
      <c r="E943" s="113" t="s">
        <v>180</v>
      </c>
      <c r="F943" s="113" t="s">
        <v>550</v>
      </c>
      <c r="G943" s="113" t="s">
        <v>1737</v>
      </c>
      <c r="H943" s="113" t="s">
        <v>2367</v>
      </c>
      <c r="I943" s="114" t="s">
        <v>1738</v>
      </c>
      <c r="J943" s="113" t="s">
        <v>2508</v>
      </c>
      <c r="K943" s="115">
        <v>313</v>
      </c>
    </row>
    <row r="944" spans="1:11">
      <c r="A944" s="113" t="s">
        <v>2365</v>
      </c>
      <c r="B944" s="113" t="s">
        <v>2366</v>
      </c>
      <c r="C944" s="113" t="s">
        <v>180</v>
      </c>
      <c r="D944" s="113" t="s">
        <v>180</v>
      </c>
      <c r="E944" s="113" t="s">
        <v>180</v>
      </c>
      <c r="F944" s="113" t="s">
        <v>557</v>
      </c>
      <c r="G944" s="113" t="s">
        <v>1752</v>
      </c>
      <c r="H944" s="113" t="s">
        <v>2367</v>
      </c>
      <c r="I944" s="114" t="s">
        <v>557</v>
      </c>
      <c r="J944" s="113" t="s">
        <v>2508</v>
      </c>
      <c r="K944" s="115">
        <v>45</v>
      </c>
    </row>
    <row r="945" spans="1:11" ht="18">
      <c r="A945" s="113" t="s">
        <v>2365</v>
      </c>
      <c r="B945" s="113" t="s">
        <v>2366</v>
      </c>
      <c r="C945" s="113" t="s">
        <v>180</v>
      </c>
      <c r="D945" s="113" t="s">
        <v>180</v>
      </c>
      <c r="E945" s="113" t="s">
        <v>180</v>
      </c>
      <c r="F945" s="113" t="s">
        <v>607</v>
      </c>
      <c r="G945" s="113" t="s">
        <v>1743</v>
      </c>
      <c r="H945" s="113" t="s">
        <v>2367</v>
      </c>
      <c r="I945" s="114" t="s">
        <v>1744</v>
      </c>
      <c r="J945" s="113" t="s">
        <v>2508</v>
      </c>
      <c r="K945" s="115">
        <v>134</v>
      </c>
    </row>
    <row r="946" spans="1:11">
      <c r="A946" s="113" t="s">
        <v>2365</v>
      </c>
      <c r="B946" s="113" t="s">
        <v>2366</v>
      </c>
      <c r="C946" s="113" t="s">
        <v>180</v>
      </c>
      <c r="D946" s="113" t="s">
        <v>180</v>
      </c>
      <c r="E946" s="113" t="s">
        <v>180</v>
      </c>
      <c r="F946" s="113" t="s">
        <v>625</v>
      </c>
      <c r="G946" s="113" t="s">
        <v>1753</v>
      </c>
      <c r="H946" s="113" t="s">
        <v>2367</v>
      </c>
      <c r="I946" s="114" t="s">
        <v>625</v>
      </c>
      <c r="J946" s="113" t="s">
        <v>2508</v>
      </c>
      <c r="K946" s="115">
        <v>191</v>
      </c>
    </row>
    <row r="947" spans="1:11">
      <c r="A947" s="113" t="s">
        <v>2365</v>
      </c>
      <c r="B947" s="113" t="s">
        <v>2366</v>
      </c>
      <c r="C947" s="113" t="s">
        <v>180</v>
      </c>
      <c r="D947" s="113" t="s">
        <v>180</v>
      </c>
      <c r="E947" s="113" t="s">
        <v>180</v>
      </c>
      <c r="F947" s="113" t="s">
        <v>180</v>
      </c>
      <c r="G947" s="113" t="s">
        <v>1745</v>
      </c>
      <c r="H947" s="113" t="s">
        <v>2367</v>
      </c>
      <c r="I947" s="114" t="s">
        <v>1746</v>
      </c>
      <c r="J947" s="113" t="s">
        <v>2508</v>
      </c>
      <c r="K947" s="115">
        <v>98</v>
      </c>
    </row>
    <row r="948" spans="1:11">
      <c r="A948" s="113" t="s">
        <v>2365</v>
      </c>
      <c r="B948" s="113" t="s">
        <v>2366</v>
      </c>
      <c r="C948" s="113" t="s">
        <v>180</v>
      </c>
      <c r="D948" s="113" t="s">
        <v>180</v>
      </c>
      <c r="E948" s="113" t="s">
        <v>180</v>
      </c>
      <c r="F948" s="113" t="s">
        <v>198</v>
      </c>
      <c r="G948" s="113" t="s">
        <v>1749</v>
      </c>
      <c r="H948" s="113" t="s">
        <v>2367</v>
      </c>
      <c r="I948" s="114" t="s">
        <v>1167</v>
      </c>
      <c r="J948" s="113" t="s">
        <v>2508</v>
      </c>
      <c r="K948" s="115">
        <v>105</v>
      </c>
    </row>
    <row r="949" spans="1:11">
      <c r="A949" s="113" t="s">
        <v>2365</v>
      </c>
      <c r="B949" s="113" t="s">
        <v>2366</v>
      </c>
      <c r="C949" s="113" t="s">
        <v>180</v>
      </c>
      <c r="D949" s="113" t="s">
        <v>180</v>
      </c>
      <c r="E949" s="113" t="s">
        <v>180</v>
      </c>
      <c r="F949" s="113" t="s">
        <v>570</v>
      </c>
      <c r="G949" s="113" t="s">
        <v>1747</v>
      </c>
      <c r="H949" s="113" t="s">
        <v>2367</v>
      </c>
      <c r="I949" s="114" t="s">
        <v>1748</v>
      </c>
      <c r="J949" s="113" t="s">
        <v>2508</v>
      </c>
      <c r="K949" s="115">
        <v>218</v>
      </c>
    </row>
    <row r="950" spans="1:11" ht="18">
      <c r="A950" s="113" t="s">
        <v>2365</v>
      </c>
      <c r="B950" s="113" t="s">
        <v>2366</v>
      </c>
      <c r="C950" s="113" t="s">
        <v>180</v>
      </c>
      <c r="D950" s="113" t="s">
        <v>180</v>
      </c>
      <c r="E950" s="113" t="s">
        <v>180</v>
      </c>
      <c r="F950" s="113" t="s">
        <v>2395</v>
      </c>
      <c r="G950" s="113" t="s">
        <v>1723</v>
      </c>
      <c r="H950" s="113" t="s">
        <v>2367</v>
      </c>
      <c r="I950" s="114" t="s">
        <v>1724</v>
      </c>
      <c r="J950" s="113" t="s">
        <v>2508</v>
      </c>
      <c r="K950" s="115">
        <v>954</v>
      </c>
    </row>
    <row r="951" spans="1:11">
      <c r="A951" s="113" t="s">
        <v>2365</v>
      </c>
      <c r="B951" s="113" t="s">
        <v>2366</v>
      </c>
      <c r="C951" s="113" t="s">
        <v>180</v>
      </c>
      <c r="D951" s="113" t="s">
        <v>180</v>
      </c>
      <c r="E951" s="113" t="s">
        <v>180</v>
      </c>
      <c r="F951" s="113" t="s">
        <v>309</v>
      </c>
      <c r="G951" s="113" t="s">
        <v>1722</v>
      </c>
      <c r="H951" s="113" t="s">
        <v>2367</v>
      </c>
      <c r="I951" s="114" t="s">
        <v>2165</v>
      </c>
      <c r="J951" s="113" t="s">
        <v>2508</v>
      </c>
      <c r="K951" s="115">
        <v>640</v>
      </c>
    </row>
    <row r="952" spans="1:11">
      <c r="A952" s="113" t="s">
        <v>2365</v>
      </c>
      <c r="B952" s="113" t="s">
        <v>2366</v>
      </c>
      <c r="C952" s="113" t="s">
        <v>180</v>
      </c>
      <c r="D952" s="113" t="s">
        <v>180</v>
      </c>
      <c r="E952" s="113" t="s">
        <v>180</v>
      </c>
      <c r="F952" s="113" t="s">
        <v>1750</v>
      </c>
      <c r="G952" s="113" t="s">
        <v>1751</v>
      </c>
      <c r="H952" s="113" t="s">
        <v>2367</v>
      </c>
      <c r="I952" s="114" t="s">
        <v>471</v>
      </c>
      <c r="J952" s="113" t="s">
        <v>2508</v>
      </c>
      <c r="K952" s="115">
        <v>1010</v>
      </c>
    </row>
    <row r="953" spans="1:11">
      <c r="A953" s="113" t="s">
        <v>2365</v>
      </c>
      <c r="B953" s="113" t="s">
        <v>2366</v>
      </c>
      <c r="C953" s="113" t="s">
        <v>180</v>
      </c>
      <c r="D953" s="113" t="s">
        <v>180</v>
      </c>
      <c r="E953" s="113" t="s">
        <v>180</v>
      </c>
      <c r="F953" s="113" t="s">
        <v>180</v>
      </c>
      <c r="G953" s="113" t="s">
        <v>1739</v>
      </c>
      <c r="H953" s="113" t="s">
        <v>2367</v>
      </c>
      <c r="I953" s="114" t="s">
        <v>1740</v>
      </c>
      <c r="J953" s="113" t="s">
        <v>2508</v>
      </c>
      <c r="K953" s="115">
        <v>833</v>
      </c>
    </row>
    <row r="954" spans="1:11" ht="27">
      <c r="A954" s="113" t="s">
        <v>2365</v>
      </c>
      <c r="B954" s="113" t="s">
        <v>2366</v>
      </c>
      <c r="C954" s="113" t="s">
        <v>180</v>
      </c>
      <c r="D954" s="113" t="s">
        <v>180</v>
      </c>
      <c r="E954" s="113" t="s">
        <v>180</v>
      </c>
      <c r="F954" s="113" t="s">
        <v>538</v>
      </c>
      <c r="G954" s="113" t="s">
        <v>1731</v>
      </c>
      <c r="H954" s="113" t="s">
        <v>2367</v>
      </c>
      <c r="I954" s="114" t="s">
        <v>1732</v>
      </c>
      <c r="J954" s="113" t="s">
        <v>2508</v>
      </c>
      <c r="K954" s="115">
        <v>1594</v>
      </c>
    </row>
    <row r="955" spans="1:11" ht="18">
      <c r="A955" s="113" t="s">
        <v>2365</v>
      </c>
      <c r="B955" s="113" t="s">
        <v>2366</v>
      </c>
      <c r="C955" s="113" t="s">
        <v>180</v>
      </c>
      <c r="D955" s="113" t="s">
        <v>180</v>
      </c>
      <c r="E955" s="113" t="s">
        <v>180</v>
      </c>
      <c r="F955" s="113" t="s">
        <v>180</v>
      </c>
      <c r="G955" s="113" t="s">
        <v>1729</v>
      </c>
      <c r="H955" s="113" t="s">
        <v>2367</v>
      </c>
      <c r="I955" s="114" t="s">
        <v>1730</v>
      </c>
      <c r="J955" s="113" t="s">
        <v>2508</v>
      </c>
      <c r="K955" s="115">
        <v>1094</v>
      </c>
    </row>
    <row r="956" spans="1:11" ht="18">
      <c r="A956" s="113" t="s">
        <v>2365</v>
      </c>
      <c r="B956" s="113" t="s">
        <v>2366</v>
      </c>
      <c r="C956" s="113" t="s">
        <v>180</v>
      </c>
      <c r="D956" s="113" t="s">
        <v>180</v>
      </c>
      <c r="E956" s="113" t="s">
        <v>180</v>
      </c>
      <c r="F956" s="113" t="s">
        <v>554</v>
      </c>
      <c r="G956" s="113" t="s">
        <v>1733</v>
      </c>
      <c r="H956" s="113" t="s">
        <v>2367</v>
      </c>
      <c r="I956" s="114" t="s">
        <v>2538</v>
      </c>
      <c r="J956" s="113" t="s">
        <v>2508</v>
      </c>
      <c r="K956" s="115">
        <v>217</v>
      </c>
    </row>
    <row r="957" spans="1:11">
      <c r="A957" s="113" t="s">
        <v>2365</v>
      </c>
      <c r="B957" s="113" t="s">
        <v>2366</v>
      </c>
      <c r="C957" s="113" t="s">
        <v>180</v>
      </c>
      <c r="D957" s="113" t="s">
        <v>180</v>
      </c>
      <c r="E957" s="113" t="s">
        <v>607</v>
      </c>
      <c r="F957" s="113" t="s">
        <v>649</v>
      </c>
      <c r="G957" s="113" t="s">
        <v>1755</v>
      </c>
      <c r="H957" s="113" t="s">
        <v>2367</v>
      </c>
      <c r="I957" s="114" t="s">
        <v>642</v>
      </c>
      <c r="J957" s="113" t="s">
        <v>2508</v>
      </c>
      <c r="K957" s="115">
        <v>17</v>
      </c>
    </row>
    <row r="958" spans="1:11">
      <c r="A958" s="113" t="s">
        <v>2365</v>
      </c>
      <c r="B958" s="113" t="s">
        <v>2366</v>
      </c>
      <c r="C958" s="113" t="s">
        <v>180</v>
      </c>
      <c r="D958" s="113" t="s">
        <v>180</v>
      </c>
      <c r="E958" s="113" t="s">
        <v>607</v>
      </c>
      <c r="F958" s="113" t="s">
        <v>647</v>
      </c>
      <c r="G958" s="113" t="s">
        <v>1754</v>
      </c>
      <c r="H958" s="113" t="s">
        <v>2367</v>
      </c>
      <c r="I958" s="114" t="s">
        <v>578</v>
      </c>
      <c r="J958" s="113" t="s">
        <v>2508</v>
      </c>
      <c r="K958" s="115">
        <v>37</v>
      </c>
    </row>
    <row r="959" spans="1:11">
      <c r="A959" s="113" t="s">
        <v>2365</v>
      </c>
      <c r="B959" s="113" t="s">
        <v>2366</v>
      </c>
      <c r="C959" s="113" t="s">
        <v>180</v>
      </c>
      <c r="D959" s="113" t="s">
        <v>180</v>
      </c>
      <c r="E959" s="113" t="s">
        <v>655</v>
      </c>
      <c r="F959" s="113" t="s">
        <v>655</v>
      </c>
      <c r="G959" s="113" t="s">
        <v>1756</v>
      </c>
      <c r="H959" s="113" t="s">
        <v>2367</v>
      </c>
      <c r="I959" s="114" t="s">
        <v>1757</v>
      </c>
      <c r="J959" s="113" t="s">
        <v>2508</v>
      </c>
      <c r="K959" s="115">
        <v>54</v>
      </c>
    </row>
    <row r="960" spans="1:11" ht="18">
      <c r="A960" s="113" t="s">
        <v>2365</v>
      </c>
      <c r="B960" s="113" t="s">
        <v>2366</v>
      </c>
      <c r="C960" s="113" t="s">
        <v>180</v>
      </c>
      <c r="D960" s="113" t="s">
        <v>180</v>
      </c>
      <c r="E960" s="113" t="s">
        <v>663</v>
      </c>
      <c r="F960" s="113" t="s">
        <v>663</v>
      </c>
      <c r="G960" s="113" t="s">
        <v>1758</v>
      </c>
      <c r="H960" s="113" t="s">
        <v>2367</v>
      </c>
      <c r="I960" s="114" t="s">
        <v>1759</v>
      </c>
      <c r="J960" s="113" t="s">
        <v>2508</v>
      </c>
      <c r="K960" s="115">
        <v>143</v>
      </c>
    </row>
    <row r="961" spans="1:11" ht="18">
      <c r="A961" s="113" t="s">
        <v>2365</v>
      </c>
      <c r="B961" s="113" t="s">
        <v>2366</v>
      </c>
      <c r="C961" s="113" t="s">
        <v>180</v>
      </c>
      <c r="D961" s="113" t="s">
        <v>180</v>
      </c>
      <c r="E961" s="113" t="s">
        <v>663</v>
      </c>
      <c r="F961" s="113" t="s">
        <v>1341</v>
      </c>
      <c r="G961" s="113" t="s">
        <v>1760</v>
      </c>
      <c r="H961" s="113" t="s">
        <v>2367</v>
      </c>
      <c r="I961" s="114" t="s">
        <v>1341</v>
      </c>
      <c r="J961" s="113" t="s">
        <v>2508</v>
      </c>
      <c r="K961" s="115">
        <v>33</v>
      </c>
    </row>
  </sheetData>
  <autoFilter ref="A4:AO961" xr:uid="{00D48CDE-31E5-4718-BAF7-2056B968367A}"/>
  <customSheetViews>
    <customSheetView guid="{CF84CFFB-6EA4-4410-B9A4-3DFFBE9C39A1}" showAutoFilter="1" hiddenColumns="1">
      <selection activeCell="K24" sqref="K24"/>
      <pageMargins left="0.7" right="0.7" top="0.75" bottom="0.75" header="0.3" footer="0.3"/>
      <autoFilter ref="A4:AO961" xr:uid="{00000000-0000-0000-0000-000000000000}"/>
    </customSheetView>
    <customSheetView guid="{CAE4D555-53E6-45BD-934C-8250B0922F25}" showAutoFilter="1" hiddenColumns="1">
      <selection activeCell="K24" sqref="K24"/>
      <pageMargins left="0.7" right="0.7" top="0.75" bottom="0.75" header="0.3" footer="0.3"/>
      <autoFilter ref="A4:AO961" xr:uid="{00000000-0000-0000-0000-000000000000}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2:Q268"/>
  <sheetViews>
    <sheetView workbookViewId="0">
      <selection activeCell="L25" sqref="L25"/>
    </sheetView>
  </sheetViews>
  <sheetFormatPr baseColWidth="10" defaultColWidth="11.42578125" defaultRowHeight="15"/>
  <sheetData>
    <row r="2" spans="1:17">
      <c r="A2" t="s">
        <v>1783</v>
      </c>
    </row>
    <row r="3" spans="1:17">
      <c r="B3" t="s">
        <v>1784</v>
      </c>
    </row>
    <row r="6" spans="1:17">
      <c r="B6" s="46">
        <v>36</v>
      </c>
      <c r="C6" s="51">
        <v>168</v>
      </c>
      <c r="D6" s="49">
        <f>+C6+B6</f>
        <v>204</v>
      </c>
      <c r="F6" s="48">
        <f>+B6-D6</f>
        <v>-168</v>
      </c>
      <c r="H6" s="47">
        <f>IF(AND(B6&gt;=0,B6&lt;=93.6),B6+C6,IF(AND(B6&gt;=108,B6&lt;=3990),B6+C6,IF(AND(B6&gt;=3990, B6&lt;=4080), B6+C6,IF(AND(B6&gt;=4392,B6&lt;=5010), B6+C6,IF(AND(B6&gt;=5160,B6&lt;=6910.8), B6+C6,IF(AND(B6&gt;=7164,B6&lt;=9656.4), B6+C6,IF(AND(B6&gt;=1080,B6&lt;=15350.4), B6+C6,IF(AND(B6&gt;=15582, B6&lt;=26000), B6+C6,IF(B6&gt;=27000,B6+B6, "No ha ingresado datos válidos")))))))))</f>
        <v>204</v>
      </c>
      <c r="I6" s="47">
        <f>+D6-H6</f>
        <v>0</v>
      </c>
    </row>
    <row r="7" spans="1:17">
      <c r="B7" s="46">
        <v>42</v>
      </c>
      <c r="C7" s="46">
        <f>+C6</f>
        <v>168</v>
      </c>
      <c r="D7" s="49">
        <f t="shared" ref="D7:D70" si="0">+C7+B7</f>
        <v>210</v>
      </c>
      <c r="F7" s="48">
        <f t="shared" ref="F7:F70" si="1">+B7-D7</f>
        <v>-168</v>
      </c>
      <c r="H7" s="47">
        <f t="shared" ref="H7:H70" si="2">IF(AND(B7&gt;=0,B7&lt;=93.6),B7+C7,IF(AND(B7&gt;=108,B7&lt;=3990),B7+C7,IF(AND(B7&gt;=3990, B7&lt;=4080), B7+C7,IF(AND(B7&gt;=4392,B7&lt;=5010), B7+C7,IF(AND(B7&gt;=5160,B7&lt;=6910.8), B7+C7,IF(AND(B7&gt;=7164,B7&lt;=9656.4), B7+C7,IF(AND(B7&gt;=1080,B7&lt;=15350.4), B7+C7,IF(AND(B7&gt;=15582, B7&lt;=26000), B7+C7,IF(B7&gt;=27000,B7+B7, "No ha ingresado datos válidos")))))))))</f>
        <v>210</v>
      </c>
      <c r="I7" s="47">
        <f t="shared" ref="I7:I70" si="3">+D7-H7</f>
        <v>0</v>
      </c>
      <c r="M7">
        <v>36</v>
      </c>
      <c r="N7">
        <v>93.6</v>
      </c>
      <c r="O7">
        <v>170</v>
      </c>
      <c r="P7">
        <v>0</v>
      </c>
      <c r="Q7">
        <v>100</v>
      </c>
    </row>
    <row r="8" spans="1:17">
      <c r="B8" s="46">
        <v>46.800000000000004</v>
      </c>
      <c r="C8" s="46">
        <f t="shared" ref="C8:C71" si="4">+C7</f>
        <v>168</v>
      </c>
      <c r="D8" s="49">
        <f t="shared" si="0"/>
        <v>214.8</v>
      </c>
      <c r="F8" s="48">
        <f t="shared" si="1"/>
        <v>-168</v>
      </c>
      <c r="H8" s="47">
        <f t="shared" si="2"/>
        <v>214.8</v>
      </c>
      <c r="I8" s="47">
        <f t="shared" si="3"/>
        <v>0</v>
      </c>
      <c r="M8">
        <v>108</v>
      </c>
      <c r="N8">
        <v>4080</v>
      </c>
      <c r="O8">
        <v>160</v>
      </c>
      <c r="P8">
        <v>100.01</v>
      </c>
      <c r="Q8">
        <v>4391</v>
      </c>
    </row>
    <row r="9" spans="1:17">
      <c r="B9" s="46">
        <v>62.400000000000006</v>
      </c>
      <c r="C9" s="46">
        <f t="shared" si="4"/>
        <v>168</v>
      </c>
      <c r="D9" s="49">
        <f t="shared" si="0"/>
        <v>230.4</v>
      </c>
      <c r="F9" s="48">
        <f t="shared" si="1"/>
        <v>-168</v>
      </c>
      <c r="H9" s="47">
        <f t="shared" si="2"/>
        <v>230.4</v>
      </c>
      <c r="I9" s="47">
        <f t="shared" si="3"/>
        <v>0</v>
      </c>
      <c r="M9">
        <v>4392</v>
      </c>
      <c r="N9">
        <v>5010</v>
      </c>
      <c r="O9">
        <v>150</v>
      </c>
      <c r="P9">
        <v>4391.01</v>
      </c>
      <c r="Q9">
        <v>5160</v>
      </c>
    </row>
    <row r="10" spans="1:17">
      <c r="B10" s="46">
        <v>72</v>
      </c>
      <c r="C10" s="46">
        <f t="shared" si="4"/>
        <v>168</v>
      </c>
      <c r="D10" s="49">
        <f t="shared" si="0"/>
        <v>240</v>
      </c>
      <c r="F10" s="48">
        <f t="shared" si="1"/>
        <v>-168</v>
      </c>
      <c r="H10" s="47">
        <f t="shared" si="2"/>
        <v>240</v>
      </c>
      <c r="I10" s="47">
        <f t="shared" si="3"/>
        <v>0</v>
      </c>
      <c r="M10">
        <v>5160</v>
      </c>
      <c r="N10">
        <v>6910.8</v>
      </c>
      <c r="O10">
        <v>130</v>
      </c>
      <c r="P10">
        <v>5160.01</v>
      </c>
      <c r="Q10">
        <v>6911</v>
      </c>
    </row>
    <row r="11" spans="1:17">
      <c r="B11" s="46">
        <v>78</v>
      </c>
      <c r="C11" s="46">
        <f t="shared" si="4"/>
        <v>168</v>
      </c>
      <c r="D11" s="49">
        <f t="shared" si="0"/>
        <v>246</v>
      </c>
      <c r="F11" s="48">
        <f t="shared" si="1"/>
        <v>-168</v>
      </c>
      <c r="H11" s="47">
        <f t="shared" si="2"/>
        <v>246</v>
      </c>
      <c r="I11" s="47">
        <f t="shared" si="3"/>
        <v>0</v>
      </c>
      <c r="M11">
        <v>7164</v>
      </c>
      <c r="N11">
        <v>9656.4</v>
      </c>
      <c r="O11">
        <v>120</v>
      </c>
      <c r="P11">
        <v>6911.01</v>
      </c>
      <c r="Q11">
        <v>10080</v>
      </c>
    </row>
    <row r="12" spans="1:17">
      <c r="B12" s="46">
        <v>84</v>
      </c>
      <c r="C12" s="46">
        <f t="shared" si="4"/>
        <v>168</v>
      </c>
      <c r="D12" s="49">
        <f t="shared" si="0"/>
        <v>252</v>
      </c>
      <c r="F12" s="48">
        <f t="shared" si="1"/>
        <v>-168</v>
      </c>
      <c r="H12" s="47">
        <f t="shared" si="2"/>
        <v>252</v>
      </c>
      <c r="I12" s="47">
        <f t="shared" si="3"/>
        <v>0</v>
      </c>
      <c r="M12">
        <v>10080</v>
      </c>
      <c r="N12">
        <v>15350.4</v>
      </c>
      <c r="O12">
        <v>110</v>
      </c>
      <c r="P12">
        <v>10080.01</v>
      </c>
      <c r="Q12">
        <v>15582</v>
      </c>
    </row>
    <row r="13" spans="1:17">
      <c r="B13" s="46">
        <v>90</v>
      </c>
      <c r="C13" s="46">
        <f t="shared" si="4"/>
        <v>168</v>
      </c>
      <c r="D13" s="49">
        <f t="shared" si="0"/>
        <v>258</v>
      </c>
      <c r="F13" s="48">
        <f t="shared" si="1"/>
        <v>-168</v>
      </c>
      <c r="H13" s="47">
        <f t="shared" si="2"/>
        <v>258</v>
      </c>
      <c r="I13" s="47">
        <f t="shared" si="3"/>
        <v>0</v>
      </c>
      <c r="M13">
        <v>15582</v>
      </c>
      <c r="N13">
        <v>25677.599999999999</v>
      </c>
      <c r="O13">
        <v>100</v>
      </c>
      <c r="P13">
        <v>15582.01</v>
      </c>
      <c r="Q13">
        <v>26000</v>
      </c>
    </row>
    <row r="14" spans="1:17">
      <c r="B14" s="46">
        <v>93.600000000000009</v>
      </c>
      <c r="C14" s="46">
        <f t="shared" si="4"/>
        <v>168</v>
      </c>
      <c r="D14" s="49">
        <f t="shared" si="0"/>
        <v>261.60000000000002</v>
      </c>
      <c r="F14" s="48">
        <f t="shared" si="1"/>
        <v>-168</v>
      </c>
      <c r="H14" s="47">
        <f t="shared" si="2"/>
        <v>261.60000000000002</v>
      </c>
      <c r="I14" s="47">
        <f t="shared" si="3"/>
        <v>0</v>
      </c>
    </row>
    <row r="15" spans="1:17">
      <c r="B15" s="46">
        <v>108</v>
      </c>
      <c r="C15" s="46">
        <f>+C14-10</f>
        <v>158</v>
      </c>
      <c r="D15" s="49">
        <f t="shared" si="0"/>
        <v>266</v>
      </c>
      <c r="E15" s="47"/>
      <c r="F15" s="48">
        <f t="shared" si="1"/>
        <v>-158</v>
      </c>
      <c r="H15" s="47">
        <f t="shared" si="2"/>
        <v>266</v>
      </c>
      <c r="I15" s="47">
        <f t="shared" si="3"/>
        <v>0</v>
      </c>
    </row>
    <row r="16" spans="1:17">
      <c r="B16" s="46">
        <v>109.19999999999999</v>
      </c>
      <c r="C16" s="46">
        <f t="shared" si="4"/>
        <v>158</v>
      </c>
      <c r="D16" s="49">
        <f t="shared" si="0"/>
        <v>267.2</v>
      </c>
      <c r="F16" s="48">
        <f t="shared" si="1"/>
        <v>-158</v>
      </c>
      <c r="H16" s="47">
        <f t="shared" si="2"/>
        <v>267.2</v>
      </c>
      <c r="I16" s="47">
        <f t="shared" si="3"/>
        <v>0</v>
      </c>
    </row>
    <row r="17" spans="2:9">
      <c r="B17" s="46">
        <v>120</v>
      </c>
      <c r="C17" s="46">
        <f t="shared" si="4"/>
        <v>158</v>
      </c>
      <c r="D17" s="49">
        <f t="shared" si="0"/>
        <v>278</v>
      </c>
      <c r="F17" s="48">
        <f t="shared" si="1"/>
        <v>-158</v>
      </c>
      <c r="H17" s="47">
        <f t="shared" si="2"/>
        <v>278</v>
      </c>
      <c r="I17" s="47">
        <f t="shared" si="3"/>
        <v>0</v>
      </c>
    </row>
    <row r="18" spans="2:9">
      <c r="B18" s="46">
        <v>124.80000000000001</v>
      </c>
      <c r="C18" s="46">
        <f t="shared" si="4"/>
        <v>158</v>
      </c>
      <c r="D18" s="49">
        <f t="shared" si="0"/>
        <v>282.8</v>
      </c>
      <c r="F18" s="48">
        <f t="shared" si="1"/>
        <v>-158</v>
      </c>
      <c r="H18" s="47">
        <f t="shared" si="2"/>
        <v>282.8</v>
      </c>
      <c r="I18" s="47">
        <f t="shared" si="3"/>
        <v>0</v>
      </c>
    </row>
    <row r="19" spans="2:9">
      <c r="B19" s="46">
        <v>126</v>
      </c>
      <c r="C19" s="46">
        <f t="shared" si="4"/>
        <v>158</v>
      </c>
      <c r="D19" s="49">
        <f t="shared" si="0"/>
        <v>284</v>
      </c>
      <c r="F19" s="48">
        <f t="shared" si="1"/>
        <v>-158</v>
      </c>
      <c r="H19" s="47">
        <f t="shared" si="2"/>
        <v>284</v>
      </c>
      <c r="I19" s="47">
        <f t="shared" si="3"/>
        <v>0</v>
      </c>
    </row>
    <row r="20" spans="2:9">
      <c r="B20" s="46">
        <v>140.4</v>
      </c>
      <c r="C20" s="46">
        <f t="shared" si="4"/>
        <v>158</v>
      </c>
      <c r="D20" s="49">
        <f t="shared" si="0"/>
        <v>298.39999999999998</v>
      </c>
      <c r="F20" s="48">
        <f t="shared" si="1"/>
        <v>-157.99999999999997</v>
      </c>
      <c r="H20" s="47">
        <f t="shared" si="2"/>
        <v>298.39999999999998</v>
      </c>
      <c r="I20" s="47">
        <f t="shared" si="3"/>
        <v>0</v>
      </c>
    </row>
    <row r="21" spans="2:9">
      <c r="B21" s="46">
        <v>144</v>
      </c>
      <c r="C21" s="46">
        <f t="shared" si="4"/>
        <v>158</v>
      </c>
      <c r="D21" s="49">
        <f t="shared" si="0"/>
        <v>302</v>
      </c>
      <c r="F21" s="48">
        <f t="shared" si="1"/>
        <v>-158</v>
      </c>
      <c r="H21" s="47">
        <f t="shared" si="2"/>
        <v>302</v>
      </c>
      <c r="I21" s="47">
        <f t="shared" si="3"/>
        <v>0</v>
      </c>
    </row>
    <row r="22" spans="2:9">
      <c r="B22" s="46">
        <v>156</v>
      </c>
      <c r="C22" s="46">
        <f t="shared" si="4"/>
        <v>158</v>
      </c>
      <c r="D22" s="49">
        <f t="shared" si="0"/>
        <v>314</v>
      </c>
      <c r="F22" s="48">
        <f t="shared" si="1"/>
        <v>-158</v>
      </c>
      <c r="H22" s="47">
        <f t="shared" si="2"/>
        <v>314</v>
      </c>
      <c r="I22" s="47">
        <f t="shared" si="3"/>
        <v>0</v>
      </c>
    </row>
    <row r="23" spans="2:9">
      <c r="B23" s="46">
        <v>168</v>
      </c>
      <c r="C23" s="46">
        <f t="shared" si="4"/>
        <v>158</v>
      </c>
      <c r="D23" s="49">
        <f t="shared" si="0"/>
        <v>326</v>
      </c>
      <c r="F23" s="48">
        <f t="shared" si="1"/>
        <v>-158</v>
      </c>
      <c r="H23" s="47">
        <f t="shared" si="2"/>
        <v>326</v>
      </c>
      <c r="I23" s="47">
        <f t="shared" si="3"/>
        <v>0</v>
      </c>
    </row>
    <row r="24" spans="2:9">
      <c r="B24" s="46">
        <v>171.60000000000002</v>
      </c>
      <c r="C24" s="46">
        <f t="shared" si="4"/>
        <v>158</v>
      </c>
      <c r="D24" s="49">
        <f t="shared" si="0"/>
        <v>329.6</v>
      </c>
      <c r="F24" s="48">
        <f t="shared" si="1"/>
        <v>-158</v>
      </c>
      <c r="H24" s="47">
        <f t="shared" si="2"/>
        <v>329.6</v>
      </c>
      <c r="I24" s="47">
        <f t="shared" si="3"/>
        <v>0</v>
      </c>
    </row>
    <row r="25" spans="2:9">
      <c r="B25" s="46">
        <v>180</v>
      </c>
      <c r="C25" s="46">
        <f t="shared" si="4"/>
        <v>158</v>
      </c>
      <c r="D25" s="49">
        <f t="shared" si="0"/>
        <v>338</v>
      </c>
      <c r="F25" s="48">
        <f t="shared" si="1"/>
        <v>-158</v>
      </c>
      <c r="H25" s="47">
        <f t="shared" si="2"/>
        <v>338</v>
      </c>
      <c r="I25" s="47">
        <f t="shared" si="3"/>
        <v>0</v>
      </c>
    </row>
    <row r="26" spans="2:9">
      <c r="B26" s="46">
        <v>187.20000000000002</v>
      </c>
      <c r="C26" s="46">
        <f t="shared" si="4"/>
        <v>158</v>
      </c>
      <c r="D26" s="49">
        <f t="shared" si="0"/>
        <v>345.20000000000005</v>
      </c>
      <c r="F26" s="48">
        <f t="shared" si="1"/>
        <v>-158.00000000000003</v>
      </c>
      <c r="H26" s="47">
        <f t="shared" si="2"/>
        <v>345.20000000000005</v>
      </c>
      <c r="I26" s="47">
        <f t="shared" si="3"/>
        <v>0</v>
      </c>
    </row>
    <row r="27" spans="2:9">
      <c r="B27" s="46">
        <v>202.8</v>
      </c>
      <c r="C27" s="46">
        <f t="shared" si="4"/>
        <v>158</v>
      </c>
      <c r="D27" s="49">
        <f t="shared" si="0"/>
        <v>360.8</v>
      </c>
      <c r="F27" s="48">
        <f t="shared" si="1"/>
        <v>-158</v>
      </c>
      <c r="H27" s="47">
        <f t="shared" si="2"/>
        <v>360.8</v>
      </c>
      <c r="I27" s="47">
        <f t="shared" si="3"/>
        <v>0</v>
      </c>
    </row>
    <row r="28" spans="2:9">
      <c r="B28" s="46">
        <v>210</v>
      </c>
      <c r="C28" s="46">
        <f t="shared" si="4"/>
        <v>158</v>
      </c>
      <c r="D28" s="49">
        <f t="shared" si="0"/>
        <v>368</v>
      </c>
      <c r="F28" s="48">
        <f t="shared" si="1"/>
        <v>-158</v>
      </c>
      <c r="H28" s="47">
        <f t="shared" si="2"/>
        <v>368</v>
      </c>
      <c r="I28" s="47">
        <f t="shared" si="3"/>
        <v>0</v>
      </c>
    </row>
    <row r="29" spans="2:9">
      <c r="B29" s="46">
        <v>216</v>
      </c>
      <c r="C29" s="46">
        <f t="shared" si="4"/>
        <v>158</v>
      </c>
      <c r="D29" s="49">
        <f t="shared" si="0"/>
        <v>374</v>
      </c>
      <c r="F29" s="48">
        <f t="shared" si="1"/>
        <v>-158</v>
      </c>
      <c r="H29" s="47">
        <f t="shared" si="2"/>
        <v>374</v>
      </c>
      <c r="I29" s="47">
        <f t="shared" si="3"/>
        <v>0</v>
      </c>
    </row>
    <row r="30" spans="2:9">
      <c r="B30" s="46">
        <v>218.39999999999998</v>
      </c>
      <c r="C30" s="46">
        <f t="shared" si="4"/>
        <v>158</v>
      </c>
      <c r="D30" s="49">
        <f t="shared" si="0"/>
        <v>376.4</v>
      </c>
      <c r="F30" s="48">
        <f t="shared" si="1"/>
        <v>-158</v>
      </c>
      <c r="H30" s="47">
        <f t="shared" si="2"/>
        <v>376.4</v>
      </c>
      <c r="I30" s="47">
        <f t="shared" si="3"/>
        <v>0</v>
      </c>
    </row>
    <row r="31" spans="2:9">
      <c r="B31" s="46">
        <v>234</v>
      </c>
      <c r="C31" s="46">
        <f t="shared" si="4"/>
        <v>158</v>
      </c>
      <c r="D31" s="49">
        <f t="shared" si="0"/>
        <v>392</v>
      </c>
      <c r="F31" s="48">
        <f t="shared" si="1"/>
        <v>-158</v>
      </c>
      <c r="H31" s="47">
        <f t="shared" si="2"/>
        <v>392</v>
      </c>
      <c r="I31" s="47">
        <f t="shared" si="3"/>
        <v>0</v>
      </c>
    </row>
    <row r="32" spans="2:9">
      <c r="B32" s="46">
        <v>240</v>
      </c>
      <c r="C32" s="46">
        <f t="shared" si="4"/>
        <v>158</v>
      </c>
      <c r="D32" s="49">
        <f t="shared" si="0"/>
        <v>398</v>
      </c>
      <c r="F32" s="48">
        <f t="shared" si="1"/>
        <v>-158</v>
      </c>
      <c r="H32" s="47">
        <f t="shared" si="2"/>
        <v>398</v>
      </c>
      <c r="I32" s="47">
        <f t="shared" si="3"/>
        <v>0</v>
      </c>
    </row>
    <row r="33" spans="2:9">
      <c r="B33" s="46">
        <v>249.60000000000002</v>
      </c>
      <c r="C33" s="46">
        <f t="shared" si="4"/>
        <v>158</v>
      </c>
      <c r="D33" s="49">
        <f t="shared" si="0"/>
        <v>407.6</v>
      </c>
      <c r="F33" s="48">
        <f t="shared" si="1"/>
        <v>-158</v>
      </c>
      <c r="H33" s="47">
        <f t="shared" si="2"/>
        <v>407.6</v>
      </c>
      <c r="I33" s="47">
        <f t="shared" si="3"/>
        <v>0</v>
      </c>
    </row>
    <row r="34" spans="2:9">
      <c r="B34" s="46">
        <v>252</v>
      </c>
      <c r="C34" s="46">
        <f t="shared" si="4"/>
        <v>158</v>
      </c>
      <c r="D34" s="49">
        <f t="shared" si="0"/>
        <v>410</v>
      </c>
      <c r="F34" s="48">
        <f t="shared" si="1"/>
        <v>-158</v>
      </c>
      <c r="H34" s="47">
        <f t="shared" si="2"/>
        <v>410</v>
      </c>
      <c r="I34" s="47">
        <f t="shared" si="3"/>
        <v>0</v>
      </c>
    </row>
    <row r="35" spans="2:9">
      <c r="B35" s="46">
        <v>265.20000000000005</v>
      </c>
      <c r="C35" s="46">
        <f t="shared" si="4"/>
        <v>158</v>
      </c>
      <c r="D35" s="49">
        <f t="shared" si="0"/>
        <v>423.20000000000005</v>
      </c>
      <c r="F35" s="48">
        <f t="shared" si="1"/>
        <v>-158</v>
      </c>
      <c r="H35" s="47">
        <f t="shared" si="2"/>
        <v>423.20000000000005</v>
      </c>
      <c r="I35" s="47">
        <f t="shared" si="3"/>
        <v>0</v>
      </c>
    </row>
    <row r="36" spans="2:9">
      <c r="B36" s="46">
        <v>270</v>
      </c>
      <c r="C36" s="46">
        <f t="shared" si="4"/>
        <v>158</v>
      </c>
      <c r="D36" s="49">
        <f t="shared" si="0"/>
        <v>428</v>
      </c>
      <c r="F36" s="48">
        <f t="shared" si="1"/>
        <v>-158</v>
      </c>
      <c r="H36" s="47">
        <f t="shared" si="2"/>
        <v>428</v>
      </c>
      <c r="I36" s="47">
        <f t="shared" si="3"/>
        <v>0</v>
      </c>
    </row>
    <row r="37" spans="2:9">
      <c r="B37" s="46">
        <v>280.8</v>
      </c>
      <c r="C37" s="46">
        <f t="shared" si="4"/>
        <v>158</v>
      </c>
      <c r="D37" s="49">
        <f t="shared" si="0"/>
        <v>438.8</v>
      </c>
      <c r="F37" s="48">
        <f t="shared" si="1"/>
        <v>-158</v>
      </c>
      <c r="H37" s="47">
        <f t="shared" si="2"/>
        <v>438.8</v>
      </c>
      <c r="I37" s="47">
        <f t="shared" si="3"/>
        <v>0</v>
      </c>
    </row>
    <row r="38" spans="2:9">
      <c r="B38" s="46">
        <v>288</v>
      </c>
      <c r="C38" s="46">
        <f t="shared" si="4"/>
        <v>158</v>
      </c>
      <c r="D38" s="49">
        <f t="shared" si="0"/>
        <v>446</v>
      </c>
      <c r="F38" s="48">
        <f t="shared" si="1"/>
        <v>-158</v>
      </c>
      <c r="H38" s="47">
        <f t="shared" si="2"/>
        <v>446</v>
      </c>
      <c r="I38" s="47">
        <f t="shared" si="3"/>
        <v>0</v>
      </c>
    </row>
    <row r="39" spans="2:9">
      <c r="B39" s="46">
        <v>294</v>
      </c>
      <c r="C39" s="46">
        <f t="shared" si="4"/>
        <v>158</v>
      </c>
      <c r="D39" s="49">
        <f t="shared" si="0"/>
        <v>452</v>
      </c>
      <c r="F39" s="48">
        <f t="shared" si="1"/>
        <v>-158</v>
      </c>
      <c r="H39" s="47">
        <f t="shared" si="2"/>
        <v>452</v>
      </c>
      <c r="I39" s="47">
        <f t="shared" si="3"/>
        <v>0</v>
      </c>
    </row>
    <row r="40" spans="2:9">
      <c r="B40" s="46">
        <v>296.39999999999998</v>
      </c>
      <c r="C40" s="46">
        <f t="shared" si="4"/>
        <v>158</v>
      </c>
      <c r="D40" s="49">
        <f t="shared" si="0"/>
        <v>454.4</v>
      </c>
      <c r="F40" s="48">
        <f t="shared" si="1"/>
        <v>-158</v>
      </c>
      <c r="H40" s="47">
        <f t="shared" si="2"/>
        <v>454.4</v>
      </c>
      <c r="I40" s="47">
        <f t="shared" si="3"/>
        <v>0</v>
      </c>
    </row>
    <row r="41" spans="2:9">
      <c r="B41" s="46">
        <v>300</v>
      </c>
      <c r="C41" s="46">
        <f t="shared" si="4"/>
        <v>158</v>
      </c>
      <c r="D41" s="49">
        <f t="shared" si="0"/>
        <v>458</v>
      </c>
      <c r="F41" s="48">
        <f t="shared" si="1"/>
        <v>-158</v>
      </c>
      <c r="H41" s="47">
        <f t="shared" si="2"/>
        <v>458</v>
      </c>
      <c r="I41" s="47">
        <f t="shared" si="3"/>
        <v>0</v>
      </c>
    </row>
    <row r="42" spans="2:9">
      <c r="B42" s="46">
        <v>312</v>
      </c>
      <c r="C42" s="46">
        <f t="shared" si="4"/>
        <v>158</v>
      </c>
      <c r="D42" s="49">
        <f t="shared" si="0"/>
        <v>470</v>
      </c>
      <c r="F42" s="48">
        <f t="shared" si="1"/>
        <v>-158</v>
      </c>
      <c r="H42" s="47">
        <f t="shared" si="2"/>
        <v>470</v>
      </c>
      <c r="I42" s="47">
        <f t="shared" si="3"/>
        <v>0</v>
      </c>
    </row>
    <row r="43" spans="2:9">
      <c r="B43" s="46">
        <v>324</v>
      </c>
      <c r="C43" s="46">
        <f t="shared" si="4"/>
        <v>158</v>
      </c>
      <c r="D43" s="49">
        <f t="shared" si="0"/>
        <v>482</v>
      </c>
      <c r="F43" s="48">
        <f t="shared" si="1"/>
        <v>-158</v>
      </c>
      <c r="H43" s="47">
        <f t="shared" si="2"/>
        <v>482</v>
      </c>
      <c r="I43" s="47">
        <f t="shared" si="3"/>
        <v>0</v>
      </c>
    </row>
    <row r="44" spans="2:9">
      <c r="B44" s="46">
        <v>327.60000000000002</v>
      </c>
      <c r="C44" s="46">
        <f t="shared" si="4"/>
        <v>158</v>
      </c>
      <c r="D44" s="49">
        <f t="shared" si="0"/>
        <v>485.6</v>
      </c>
      <c r="F44" s="48">
        <f t="shared" si="1"/>
        <v>-158</v>
      </c>
      <c r="H44" s="47">
        <f t="shared" si="2"/>
        <v>485.6</v>
      </c>
      <c r="I44" s="47">
        <f t="shared" si="3"/>
        <v>0</v>
      </c>
    </row>
    <row r="45" spans="2:9">
      <c r="B45" s="46">
        <v>330</v>
      </c>
      <c r="C45" s="46">
        <f t="shared" si="4"/>
        <v>158</v>
      </c>
      <c r="D45" s="49">
        <f t="shared" si="0"/>
        <v>488</v>
      </c>
      <c r="F45" s="48">
        <f t="shared" si="1"/>
        <v>-158</v>
      </c>
      <c r="H45" s="47">
        <f t="shared" si="2"/>
        <v>488</v>
      </c>
      <c r="I45" s="47">
        <f t="shared" si="3"/>
        <v>0</v>
      </c>
    </row>
    <row r="46" spans="2:9">
      <c r="B46" s="46">
        <v>336</v>
      </c>
      <c r="C46" s="46">
        <f t="shared" si="4"/>
        <v>158</v>
      </c>
      <c r="D46" s="49">
        <f t="shared" si="0"/>
        <v>494</v>
      </c>
      <c r="F46" s="48">
        <f t="shared" si="1"/>
        <v>-158</v>
      </c>
      <c r="H46" s="47">
        <f t="shared" si="2"/>
        <v>494</v>
      </c>
      <c r="I46" s="47">
        <f t="shared" si="3"/>
        <v>0</v>
      </c>
    </row>
    <row r="47" spans="2:9">
      <c r="B47" s="46">
        <v>358.8</v>
      </c>
      <c r="C47" s="46">
        <f t="shared" si="4"/>
        <v>158</v>
      </c>
      <c r="D47" s="49">
        <f t="shared" si="0"/>
        <v>516.79999999999995</v>
      </c>
      <c r="F47" s="48">
        <f t="shared" si="1"/>
        <v>-157.99999999999994</v>
      </c>
      <c r="H47" s="47">
        <f t="shared" si="2"/>
        <v>516.79999999999995</v>
      </c>
      <c r="I47" s="47">
        <f t="shared" si="3"/>
        <v>0</v>
      </c>
    </row>
    <row r="48" spans="2:9">
      <c r="B48" s="46">
        <v>360</v>
      </c>
      <c r="C48" s="46">
        <f t="shared" si="4"/>
        <v>158</v>
      </c>
      <c r="D48" s="49">
        <f t="shared" si="0"/>
        <v>518</v>
      </c>
      <c r="F48" s="48">
        <f t="shared" si="1"/>
        <v>-158</v>
      </c>
      <c r="H48" s="47">
        <f t="shared" si="2"/>
        <v>518</v>
      </c>
      <c r="I48" s="47">
        <f t="shared" si="3"/>
        <v>0</v>
      </c>
    </row>
    <row r="49" spans="2:9">
      <c r="B49" s="46">
        <v>374.40000000000003</v>
      </c>
      <c r="C49" s="46">
        <f t="shared" si="4"/>
        <v>158</v>
      </c>
      <c r="D49" s="49">
        <f t="shared" si="0"/>
        <v>532.40000000000009</v>
      </c>
      <c r="F49" s="48">
        <f t="shared" si="1"/>
        <v>-158.00000000000006</v>
      </c>
      <c r="H49" s="47">
        <f t="shared" si="2"/>
        <v>532.40000000000009</v>
      </c>
      <c r="I49" s="47">
        <f t="shared" si="3"/>
        <v>0</v>
      </c>
    </row>
    <row r="50" spans="2:9">
      <c r="B50" s="46">
        <v>378</v>
      </c>
      <c r="C50" s="46">
        <f t="shared" si="4"/>
        <v>158</v>
      </c>
      <c r="D50" s="49">
        <f t="shared" si="0"/>
        <v>536</v>
      </c>
      <c r="F50" s="48">
        <f t="shared" si="1"/>
        <v>-158</v>
      </c>
      <c r="H50" s="47">
        <f t="shared" si="2"/>
        <v>536</v>
      </c>
      <c r="I50" s="47">
        <f t="shared" si="3"/>
        <v>0</v>
      </c>
    </row>
    <row r="51" spans="2:9">
      <c r="B51" s="46">
        <v>390</v>
      </c>
      <c r="C51" s="46">
        <f t="shared" si="4"/>
        <v>158</v>
      </c>
      <c r="D51" s="49">
        <f t="shared" si="0"/>
        <v>548</v>
      </c>
      <c r="F51" s="48">
        <f t="shared" si="1"/>
        <v>-158</v>
      </c>
      <c r="H51" s="47">
        <f t="shared" si="2"/>
        <v>548</v>
      </c>
      <c r="I51" s="47">
        <f t="shared" si="3"/>
        <v>0</v>
      </c>
    </row>
    <row r="52" spans="2:9">
      <c r="B52" s="46">
        <v>396</v>
      </c>
      <c r="C52" s="46">
        <f t="shared" si="4"/>
        <v>158</v>
      </c>
      <c r="D52" s="49">
        <f t="shared" si="0"/>
        <v>554</v>
      </c>
      <c r="F52" s="48">
        <f t="shared" si="1"/>
        <v>-158</v>
      </c>
      <c r="H52" s="47">
        <f t="shared" si="2"/>
        <v>554</v>
      </c>
      <c r="I52" s="47">
        <f t="shared" si="3"/>
        <v>0</v>
      </c>
    </row>
    <row r="53" spans="2:9">
      <c r="B53" s="46">
        <v>405.6</v>
      </c>
      <c r="C53" s="46">
        <f t="shared" si="4"/>
        <v>158</v>
      </c>
      <c r="D53" s="49">
        <f t="shared" si="0"/>
        <v>563.6</v>
      </c>
      <c r="F53" s="48">
        <f t="shared" si="1"/>
        <v>-158</v>
      </c>
      <c r="H53" s="47">
        <f t="shared" si="2"/>
        <v>563.6</v>
      </c>
      <c r="I53" s="47">
        <f t="shared" si="3"/>
        <v>0</v>
      </c>
    </row>
    <row r="54" spans="2:9">
      <c r="B54" s="46">
        <v>420</v>
      </c>
      <c r="C54" s="46">
        <f t="shared" si="4"/>
        <v>158</v>
      </c>
      <c r="D54" s="49">
        <f t="shared" si="0"/>
        <v>578</v>
      </c>
      <c r="F54" s="48">
        <f t="shared" si="1"/>
        <v>-158</v>
      </c>
      <c r="H54" s="47">
        <f t="shared" si="2"/>
        <v>578</v>
      </c>
      <c r="I54" s="47">
        <f t="shared" si="3"/>
        <v>0</v>
      </c>
    </row>
    <row r="55" spans="2:9">
      <c r="B55" s="46">
        <v>421.20000000000005</v>
      </c>
      <c r="C55" s="46">
        <f t="shared" si="4"/>
        <v>158</v>
      </c>
      <c r="D55" s="49">
        <f t="shared" si="0"/>
        <v>579.20000000000005</v>
      </c>
      <c r="F55" s="48">
        <f t="shared" si="1"/>
        <v>-158</v>
      </c>
      <c r="H55" s="47">
        <f t="shared" si="2"/>
        <v>579.20000000000005</v>
      </c>
      <c r="I55" s="47">
        <f t="shared" si="3"/>
        <v>0</v>
      </c>
    </row>
    <row r="56" spans="2:9">
      <c r="B56" s="46">
        <v>432</v>
      </c>
      <c r="C56" s="46">
        <f t="shared" si="4"/>
        <v>158</v>
      </c>
      <c r="D56" s="49">
        <f t="shared" si="0"/>
        <v>590</v>
      </c>
      <c r="F56" s="48">
        <f t="shared" si="1"/>
        <v>-158</v>
      </c>
      <c r="H56" s="47">
        <f t="shared" si="2"/>
        <v>590</v>
      </c>
      <c r="I56" s="47">
        <f t="shared" si="3"/>
        <v>0</v>
      </c>
    </row>
    <row r="57" spans="2:9">
      <c r="B57" s="46">
        <v>436.79999999999995</v>
      </c>
      <c r="C57" s="46">
        <f t="shared" si="4"/>
        <v>158</v>
      </c>
      <c r="D57" s="49">
        <f t="shared" si="0"/>
        <v>594.79999999999995</v>
      </c>
      <c r="F57" s="48">
        <f t="shared" si="1"/>
        <v>-158</v>
      </c>
      <c r="H57" s="47">
        <f t="shared" si="2"/>
        <v>594.79999999999995</v>
      </c>
      <c r="I57" s="47">
        <f t="shared" si="3"/>
        <v>0</v>
      </c>
    </row>
    <row r="58" spans="2:9">
      <c r="B58" s="46">
        <v>450</v>
      </c>
      <c r="C58" s="46">
        <f t="shared" si="4"/>
        <v>158</v>
      </c>
      <c r="D58" s="49">
        <f t="shared" si="0"/>
        <v>608</v>
      </c>
      <c r="F58" s="48">
        <f t="shared" si="1"/>
        <v>-158</v>
      </c>
      <c r="H58" s="47">
        <f t="shared" si="2"/>
        <v>608</v>
      </c>
      <c r="I58" s="47">
        <f t="shared" si="3"/>
        <v>0</v>
      </c>
    </row>
    <row r="59" spans="2:9">
      <c r="B59" s="46">
        <v>452.40000000000003</v>
      </c>
      <c r="C59" s="46">
        <f t="shared" si="4"/>
        <v>158</v>
      </c>
      <c r="D59" s="49">
        <f t="shared" si="0"/>
        <v>610.40000000000009</v>
      </c>
      <c r="F59" s="48">
        <f t="shared" si="1"/>
        <v>-158.00000000000006</v>
      </c>
      <c r="H59" s="47">
        <f t="shared" si="2"/>
        <v>610.40000000000009</v>
      </c>
      <c r="I59" s="47">
        <f t="shared" si="3"/>
        <v>0</v>
      </c>
    </row>
    <row r="60" spans="2:9">
      <c r="B60" s="46">
        <v>462</v>
      </c>
      <c r="C60" s="46">
        <f t="shared" si="4"/>
        <v>158</v>
      </c>
      <c r="D60" s="49">
        <f t="shared" si="0"/>
        <v>620</v>
      </c>
      <c r="F60" s="48">
        <f t="shared" si="1"/>
        <v>-158</v>
      </c>
      <c r="H60" s="47">
        <f t="shared" si="2"/>
        <v>620</v>
      </c>
      <c r="I60" s="47">
        <f t="shared" si="3"/>
        <v>0</v>
      </c>
    </row>
    <row r="61" spans="2:9">
      <c r="B61" s="46">
        <v>468</v>
      </c>
      <c r="C61" s="46">
        <f t="shared" si="4"/>
        <v>158</v>
      </c>
      <c r="D61" s="49">
        <f t="shared" si="0"/>
        <v>626</v>
      </c>
      <c r="F61" s="48">
        <f t="shared" si="1"/>
        <v>-158</v>
      </c>
      <c r="H61" s="47">
        <f t="shared" si="2"/>
        <v>626</v>
      </c>
      <c r="I61" s="47">
        <f t="shared" si="3"/>
        <v>0</v>
      </c>
    </row>
    <row r="62" spans="2:9">
      <c r="B62" s="46">
        <v>480</v>
      </c>
      <c r="C62" s="46">
        <f t="shared" si="4"/>
        <v>158</v>
      </c>
      <c r="D62" s="49">
        <f t="shared" si="0"/>
        <v>638</v>
      </c>
      <c r="F62" s="48">
        <f t="shared" si="1"/>
        <v>-158</v>
      </c>
      <c r="H62" s="47">
        <f t="shared" si="2"/>
        <v>638</v>
      </c>
      <c r="I62" s="47">
        <f t="shared" si="3"/>
        <v>0</v>
      </c>
    </row>
    <row r="63" spans="2:9">
      <c r="B63" s="46">
        <v>483.6</v>
      </c>
      <c r="C63" s="46">
        <f t="shared" si="4"/>
        <v>158</v>
      </c>
      <c r="D63" s="49">
        <f t="shared" si="0"/>
        <v>641.6</v>
      </c>
      <c r="F63" s="48">
        <f t="shared" si="1"/>
        <v>-158</v>
      </c>
      <c r="H63" s="47">
        <f t="shared" si="2"/>
        <v>641.6</v>
      </c>
      <c r="I63" s="47">
        <f t="shared" si="3"/>
        <v>0</v>
      </c>
    </row>
    <row r="64" spans="2:9">
      <c r="B64" s="46">
        <v>504</v>
      </c>
      <c r="C64" s="46">
        <f t="shared" si="4"/>
        <v>158</v>
      </c>
      <c r="D64" s="49">
        <f t="shared" si="0"/>
        <v>662</v>
      </c>
      <c r="F64" s="48">
        <f t="shared" si="1"/>
        <v>-158</v>
      </c>
      <c r="H64" s="47">
        <f t="shared" si="2"/>
        <v>662</v>
      </c>
      <c r="I64" s="47">
        <f t="shared" si="3"/>
        <v>0</v>
      </c>
    </row>
    <row r="65" spans="2:9">
      <c r="B65" s="46">
        <v>510</v>
      </c>
      <c r="C65" s="46">
        <f t="shared" si="4"/>
        <v>158</v>
      </c>
      <c r="D65" s="49">
        <f t="shared" si="0"/>
        <v>668</v>
      </c>
      <c r="F65" s="48">
        <f t="shared" si="1"/>
        <v>-158</v>
      </c>
      <c r="H65" s="47">
        <f t="shared" si="2"/>
        <v>668</v>
      </c>
      <c r="I65" s="47">
        <f t="shared" si="3"/>
        <v>0</v>
      </c>
    </row>
    <row r="66" spans="2:9">
      <c r="B66" s="46">
        <v>530.40000000000009</v>
      </c>
      <c r="C66" s="46">
        <f t="shared" si="4"/>
        <v>158</v>
      </c>
      <c r="D66" s="49">
        <f t="shared" si="0"/>
        <v>688.40000000000009</v>
      </c>
      <c r="F66" s="48">
        <f t="shared" si="1"/>
        <v>-158</v>
      </c>
      <c r="H66" s="47">
        <f t="shared" si="2"/>
        <v>688.40000000000009</v>
      </c>
      <c r="I66" s="47">
        <f t="shared" si="3"/>
        <v>0</v>
      </c>
    </row>
    <row r="67" spans="2:9">
      <c r="B67" s="46">
        <v>540</v>
      </c>
      <c r="C67" s="46">
        <f t="shared" si="4"/>
        <v>158</v>
      </c>
      <c r="D67" s="49">
        <f t="shared" si="0"/>
        <v>698</v>
      </c>
      <c r="F67" s="48">
        <f t="shared" si="1"/>
        <v>-158</v>
      </c>
      <c r="H67" s="47">
        <f t="shared" si="2"/>
        <v>698</v>
      </c>
      <c r="I67" s="47">
        <f t="shared" si="3"/>
        <v>0</v>
      </c>
    </row>
    <row r="68" spans="2:9">
      <c r="B68" s="46">
        <v>546</v>
      </c>
      <c r="C68" s="46">
        <f t="shared" si="4"/>
        <v>158</v>
      </c>
      <c r="D68" s="49">
        <f t="shared" si="0"/>
        <v>704</v>
      </c>
      <c r="F68" s="48">
        <f t="shared" si="1"/>
        <v>-158</v>
      </c>
      <c r="H68" s="47">
        <f t="shared" si="2"/>
        <v>704</v>
      </c>
      <c r="I68" s="47">
        <f t="shared" si="3"/>
        <v>0</v>
      </c>
    </row>
    <row r="69" spans="2:9">
      <c r="B69" s="46">
        <v>570</v>
      </c>
      <c r="C69" s="46">
        <f t="shared" si="4"/>
        <v>158</v>
      </c>
      <c r="D69" s="49">
        <f t="shared" si="0"/>
        <v>728</v>
      </c>
      <c r="F69" s="48">
        <f t="shared" si="1"/>
        <v>-158</v>
      </c>
      <c r="H69" s="47">
        <f t="shared" si="2"/>
        <v>728</v>
      </c>
      <c r="I69" s="47">
        <f t="shared" si="3"/>
        <v>0</v>
      </c>
    </row>
    <row r="70" spans="2:9">
      <c r="B70" s="46">
        <v>576</v>
      </c>
      <c r="C70" s="46">
        <f t="shared" si="4"/>
        <v>158</v>
      </c>
      <c r="D70" s="49">
        <f t="shared" si="0"/>
        <v>734</v>
      </c>
      <c r="F70" s="48">
        <f t="shared" si="1"/>
        <v>-158</v>
      </c>
      <c r="H70" s="47">
        <f t="shared" si="2"/>
        <v>734</v>
      </c>
      <c r="I70" s="47">
        <f t="shared" si="3"/>
        <v>0</v>
      </c>
    </row>
    <row r="71" spans="2:9">
      <c r="B71" s="46">
        <v>588</v>
      </c>
      <c r="C71" s="46">
        <f t="shared" si="4"/>
        <v>158</v>
      </c>
      <c r="D71" s="49">
        <f t="shared" ref="D71:D134" si="5">+C71+B71</f>
        <v>746</v>
      </c>
      <c r="F71" s="48">
        <f t="shared" ref="F71:F134" si="6">+B71-D71</f>
        <v>-158</v>
      </c>
      <c r="H71" s="47">
        <f t="shared" ref="H71:H134" si="7">IF(AND(B71&gt;=0,B71&lt;=93.6),B71+C71,IF(AND(B71&gt;=108,B71&lt;=3990),B71+C71,IF(AND(B71&gt;=3990, B71&lt;=4080), B71+C71,IF(AND(B71&gt;=4392,B71&lt;=5010), B71+C71,IF(AND(B71&gt;=5160,B71&lt;=6910.8), B71+C71,IF(AND(B71&gt;=7164,B71&lt;=9656.4), B71+C71,IF(AND(B71&gt;=1080,B71&lt;=15350.4), B71+C71,IF(AND(B71&gt;=15582, B71&lt;=26000), B71+C71,IF(B71&gt;=27000,B71+B71, "No ha ingresado datos válidos")))))))))</f>
        <v>746</v>
      </c>
      <c r="I71" s="47">
        <f t="shared" ref="I71:I134" si="8">+D71-H71</f>
        <v>0</v>
      </c>
    </row>
    <row r="72" spans="2:9">
      <c r="B72" s="46">
        <v>600</v>
      </c>
      <c r="C72" s="46">
        <f t="shared" ref="C72:C135" si="9">+C71</f>
        <v>158</v>
      </c>
      <c r="D72" s="49">
        <f t="shared" si="5"/>
        <v>758</v>
      </c>
      <c r="F72" s="48">
        <f t="shared" si="6"/>
        <v>-158</v>
      </c>
      <c r="H72" s="47">
        <f t="shared" si="7"/>
        <v>758</v>
      </c>
      <c r="I72" s="47">
        <f t="shared" si="8"/>
        <v>0</v>
      </c>
    </row>
    <row r="73" spans="2:9">
      <c r="B73" s="46">
        <v>612</v>
      </c>
      <c r="C73" s="46">
        <f t="shared" si="9"/>
        <v>158</v>
      </c>
      <c r="D73" s="49">
        <f t="shared" si="5"/>
        <v>770</v>
      </c>
      <c r="F73" s="48">
        <f t="shared" si="6"/>
        <v>-158</v>
      </c>
      <c r="H73" s="47">
        <f t="shared" si="7"/>
        <v>770</v>
      </c>
      <c r="I73" s="47">
        <f t="shared" si="8"/>
        <v>0</v>
      </c>
    </row>
    <row r="74" spans="2:9">
      <c r="B74" s="46">
        <v>630</v>
      </c>
      <c r="C74" s="46">
        <f t="shared" si="9"/>
        <v>158</v>
      </c>
      <c r="D74" s="49">
        <f t="shared" si="5"/>
        <v>788</v>
      </c>
      <c r="F74" s="48">
        <f t="shared" si="6"/>
        <v>-158</v>
      </c>
      <c r="H74" s="47">
        <f t="shared" si="7"/>
        <v>788</v>
      </c>
      <c r="I74" s="47">
        <f t="shared" si="8"/>
        <v>0</v>
      </c>
    </row>
    <row r="75" spans="2:9">
      <c r="B75" s="46">
        <v>639.6</v>
      </c>
      <c r="C75" s="46">
        <f t="shared" si="9"/>
        <v>158</v>
      </c>
      <c r="D75" s="49">
        <f t="shared" si="5"/>
        <v>797.6</v>
      </c>
      <c r="F75" s="48">
        <f t="shared" si="6"/>
        <v>-158</v>
      </c>
      <c r="H75" s="47">
        <f t="shared" si="7"/>
        <v>797.6</v>
      </c>
      <c r="I75" s="47">
        <f t="shared" si="8"/>
        <v>0</v>
      </c>
    </row>
    <row r="76" spans="2:9">
      <c r="B76" s="46">
        <v>648</v>
      </c>
      <c r="C76" s="46">
        <f t="shared" si="9"/>
        <v>158</v>
      </c>
      <c r="D76" s="49">
        <f t="shared" si="5"/>
        <v>806</v>
      </c>
      <c r="F76" s="48">
        <f t="shared" si="6"/>
        <v>-158</v>
      </c>
      <c r="H76" s="47">
        <f t="shared" si="7"/>
        <v>806</v>
      </c>
      <c r="I76" s="47">
        <f t="shared" si="8"/>
        <v>0</v>
      </c>
    </row>
    <row r="77" spans="2:9">
      <c r="B77" s="46">
        <v>660</v>
      </c>
      <c r="C77" s="46">
        <f t="shared" si="9"/>
        <v>158</v>
      </c>
      <c r="D77" s="49">
        <f t="shared" si="5"/>
        <v>818</v>
      </c>
      <c r="F77" s="48">
        <f t="shared" si="6"/>
        <v>-158</v>
      </c>
      <c r="H77" s="47">
        <f t="shared" si="7"/>
        <v>818</v>
      </c>
      <c r="I77" s="47">
        <f t="shared" si="8"/>
        <v>0</v>
      </c>
    </row>
    <row r="78" spans="2:9">
      <c r="B78" s="46">
        <v>670.8</v>
      </c>
      <c r="C78" s="46">
        <f t="shared" si="9"/>
        <v>158</v>
      </c>
      <c r="D78" s="49">
        <f t="shared" si="5"/>
        <v>828.8</v>
      </c>
      <c r="F78" s="48">
        <f t="shared" si="6"/>
        <v>-158</v>
      </c>
      <c r="H78" s="47">
        <f t="shared" si="7"/>
        <v>828.8</v>
      </c>
      <c r="I78" s="47">
        <f t="shared" si="8"/>
        <v>0</v>
      </c>
    </row>
    <row r="79" spans="2:9">
      <c r="B79" s="46">
        <v>672</v>
      </c>
      <c r="C79" s="46">
        <f t="shared" si="9"/>
        <v>158</v>
      </c>
      <c r="D79" s="49">
        <f t="shared" si="5"/>
        <v>830</v>
      </c>
      <c r="F79" s="48">
        <f t="shared" si="6"/>
        <v>-158</v>
      </c>
      <c r="H79" s="47">
        <f t="shared" si="7"/>
        <v>830</v>
      </c>
      <c r="I79" s="47">
        <f t="shared" si="8"/>
        <v>0</v>
      </c>
    </row>
    <row r="80" spans="2:9">
      <c r="B80" s="46">
        <v>684</v>
      </c>
      <c r="C80" s="46">
        <f t="shared" si="9"/>
        <v>158</v>
      </c>
      <c r="D80" s="49">
        <f t="shared" si="5"/>
        <v>842</v>
      </c>
      <c r="F80" s="48">
        <f t="shared" si="6"/>
        <v>-158</v>
      </c>
      <c r="H80" s="47">
        <f t="shared" si="7"/>
        <v>842</v>
      </c>
      <c r="I80" s="47">
        <f t="shared" si="8"/>
        <v>0</v>
      </c>
    </row>
    <row r="81" spans="2:9">
      <c r="B81" s="46">
        <v>702</v>
      </c>
      <c r="C81" s="46">
        <f t="shared" si="9"/>
        <v>158</v>
      </c>
      <c r="D81" s="49">
        <f t="shared" si="5"/>
        <v>860</v>
      </c>
      <c r="F81" s="48">
        <f t="shared" si="6"/>
        <v>-158</v>
      </c>
      <c r="H81" s="47">
        <f t="shared" si="7"/>
        <v>860</v>
      </c>
      <c r="I81" s="47">
        <f t="shared" si="8"/>
        <v>0</v>
      </c>
    </row>
    <row r="82" spans="2:9">
      <c r="B82" s="46">
        <v>714</v>
      </c>
      <c r="C82" s="46">
        <f t="shared" si="9"/>
        <v>158</v>
      </c>
      <c r="D82" s="49">
        <f t="shared" si="5"/>
        <v>872</v>
      </c>
      <c r="F82" s="48">
        <f t="shared" si="6"/>
        <v>-158</v>
      </c>
      <c r="H82" s="47">
        <f t="shared" si="7"/>
        <v>872</v>
      </c>
      <c r="I82" s="47">
        <f t="shared" si="8"/>
        <v>0</v>
      </c>
    </row>
    <row r="83" spans="2:9">
      <c r="B83" s="46">
        <v>717.6</v>
      </c>
      <c r="C83" s="46">
        <f t="shared" si="9"/>
        <v>158</v>
      </c>
      <c r="D83" s="49">
        <f t="shared" si="5"/>
        <v>875.6</v>
      </c>
      <c r="F83" s="48">
        <f t="shared" si="6"/>
        <v>-158</v>
      </c>
      <c r="H83" s="47">
        <f t="shared" si="7"/>
        <v>875.6</v>
      </c>
      <c r="I83" s="47">
        <f t="shared" si="8"/>
        <v>0</v>
      </c>
    </row>
    <row r="84" spans="2:9">
      <c r="B84" s="46">
        <v>720</v>
      </c>
      <c r="C84" s="46">
        <f t="shared" si="9"/>
        <v>158</v>
      </c>
      <c r="D84" s="49">
        <f t="shared" si="5"/>
        <v>878</v>
      </c>
      <c r="F84" s="48">
        <f t="shared" si="6"/>
        <v>-158</v>
      </c>
      <c r="H84" s="47">
        <f t="shared" si="7"/>
        <v>878</v>
      </c>
      <c r="I84" s="47">
        <f t="shared" si="8"/>
        <v>0</v>
      </c>
    </row>
    <row r="85" spans="2:9">
      <c r="B85" s="46">
        <v>748.80000000000007</v>
      </c>
      <c r="C85" s="46">
        <f t="shared" si="9"/>
        <v>158</v>
      </c>
      <c r="D85" s="49">
        <f t="shared" si="5"/>
        <v>906.80000000000007</v>
      </c>
      <c r="F85" s="48">
        <f t="shared" si="6"/>
        <v>-158</v>
      </c>
      <c r="H85" s="47">
        <f t="shared" si="7"/>
        <v>906.80000000000007</v>
      </c>
      <c r="I85" s="47">
        <f t="shared" si="8"/>
        <v>0</v>
      </c>
    </row>
    <row r="86" spans="2:9">
      <c r="B86" s="46">
        <v>750</v>
      </c>
      <c r="C86" s="46">
        <f t="shared" si="9"/>
        <v>158</v>
      </c>
      <c r="D86" s="49">
        <f t="shared" si="5"/>
        <v>908</v>
      </c>
      <c r="F86" s="48">
        <f t="shared" si="6"/>
        <v>-158</v>
      </c>
      <c r="H86" s="47">
        <f t="shared" si="7"/>
        <v>908</v>
      </c>
      <c r="I86" s="47">
        <f t="shared" si="8"/>
        <v>0</v>
      </c>
    </row>
    <row r="87" spans="2:9">
      <c r="B87" s="46">
        <v>756</v>
      </c>
      <c r="C87" s="46">
        <f t="shared" si="9"/>
        <v>158</v>
      </c>
      <c r="D87" s="49">
        <f t="shared" si="5"/>
        <v>914</v>
      </c>
      <c r="F87" s="48">
        <f t="shared" si="6"/>
        <v>-158</v>
      </c>
      <c r="H87" s="47">
        <f t="shared" si="7"/>
        <v>914</v>
      </c>
      <c r="I87" s="47">
        <f t="shared" si="8"/>
        <v>0</v>
      </c>
    </row>
    <row r="88" spans="2:9">
      <c r="B88" s="46">
        <v>764.40000000000009</v>
      </c>
      <c r="C88" s="46">
        <f t="shared" si="9"/>
        <v>158</v>
      </c>
      <c r="D88" s="49">
        <f t="shared" si="5"/>
        <v>922.40000000000009</v>
      </c>
      <c r="F88" s="48">
        <f t="shared" si="6"/>
        <v>-158</v>
      </c>
      <c r="H88" s="47">
        <f t="shared" si="7"/>
        <v>922.40000000000009</v>
      </c>
      <c r="I88" s="47">
        <f t="shared" si="8"/>
        <v>0</v>
      </c>
    </row>
    <row r="89" spans="2:9">
      <c r="B89" s="46">
        <v>792</v>
      </c>
      <c r="C89" s="46">
        <f t="shared" si="9"/>
        <v>158</v>
      </c>
      <c r="D89" s="49">
        <f t="shared" si="5"/>
        <v>950</v>
      </c>
      <c r="F89" s="48">
        <f t="shared" si="6"/>
        <v>-158</v>
      </c>
      <c r="H89" s="47">
        <f t="shared" si="7"/>
        <v>950</v>
      </c>
      <c r="I89" s="47">
        <f t="shared" si="8"/>
        <v>0</v>
      </c>
    </row>
    <row r="90" spans="2:9">
      <c r="B90" s="46">
        <v>798</v>
      </c>
      <c r="C90" s="46">
        <f t="shared" si="9"/>
        <v>158</v>
      </c>
      <c r="D90" s="49">
        <f t="shared" si="5"/>
        <v>956</v>
      </c>
      <c r="F90" s="48">
        <f t="shared" si="6"/>
        <v>-158</v>
      </c>
      <c r="H90" s="47">
        <f t="shared" si="7"/>
        <v>956</v>
      </c>
      <c r="I90" s="47">
        <f t="shared" si="8"/>
        <v>0</v>
      </c>
    </row>
    <row r="91" spans="2:9">
      <c r="B91" s="46">
        <v>828</v>
      </c>
      <c r="C91" s="46">
        <f t="shared" si="9"/>
        <v>158</v>
      </c>
      <c r="D91" s="49">
        <f t="shared" si="5"/>
        <v>986</v>
      </c>
      <c r="F91" s="48">
        <f t="shared" si="6"/>
        <v>-158</v>
      </c>
      <c r="H91" s="47">
        <f t="shared" si="7"/>
        <v>986</v>
      </c>
      <c r="I91" s="47">
        <f t="shared" si="8"/>
        <v>0</v>
      </c>
    </row>
    <row r="92" spans="2:9">
      <c r="B92" s="46">
        <v>840</v>
      </c>
      <c r="C92" s="46">
        <f t="shared" si="9"/>
        <v>158</v>
      </c>
      <c r="D92" s="49">
        <f t="shared" si="5"/>
        <v>998</v>
      </c>
      <c r="E92" s="47"/>
      <c r="F92" s="48">
        <f t="shared" si="6"/>
        <v>-158</v>
      </c>
      <c r="H92" s="47">
        <f t="shared" si="7"/>
        <v>998</v>
      </c>
      <c r="I92" s="47">
        <f t="shared" si="8"/>
        <v>0</v>
      </c>
    </row>
    <row r="93" spans="2:9">
      <c r="B93" s="46">
        <v>842.40000000000009</v>
      </c>
      <c r="C93" s="46">
        <f t="shared" si="9"/>
        <v>158</v>
      </c>
      <c r="D93" s="49">
        <f t="shared" si="5"/>
        <v>1000.4000000000001</v>
      </c>
      <c r="F93" s="48">
        <f t="shared" si="6"/>
        <v>-158</v>
      </c>
      <c r="H93" s="47">
        <f t="shared" si="7"/>
        <v>1000.4000000000001</v>
      </c>
      <c r="I93" s="47">
        <f t="shared" si="8"/>
        <v>0</v>
      </c>
    </row>
    <row r="94" spans="2:9">
      <c r="B94" s="46">
        <v>864</v>
      </c>
      <c r="C94" s="46">
        <f t="shared" si="9"/>
        <v>158</v>
      </c>
      <c r="D94" s="49">
        <f t="shared" si="5"/>
        <v>1022</v>
      </c>
      <c r="F94" s="48">
        <f t="shared" si="6"/>
        <v>-158</v>
      </c>
      <c r="H94" s="47">
        <f t="shared" si="7"/>
        <v>1022</v>
      </c>
      <c r="I94" s="47">
        <f t="shared" si="8"/>
        <v>0</v>
      </c>
    </row>
    <row r="95" spans="2:9">
      <c r="B95" s="46">
        <v>870</v>
      </c>
      <c r="C95" s="46">
        <f t="shared" si="9"/>
        <v>158</v>
      </c>
      <c r="D95" s="49">
        <f t="shared" si="5"/>
        <v>1028</v>
      </c>
      <c r="F95" s="48">
        <f t="shared" si="6"/>
        <v>-158</v>
      </c>
      <c r="H95" s="47">
        <f t="shared" si="7"/>
        <v>1028</v>
      </c>
      <c r="I95" s="47">
        <f t="shared" si="8"/>
        <v>0</v>
      </c>
    </row>
    <row r="96" spans="2:9">
      <c r="B96" s="46">
        <v>889.2</v>
      </c>
      <c r="C96" s="46">
        <f t="shared" si="9"/>
        <v>158</v>
      </c>
      <c r="D96" s="49">
        <f t="shared" si="5"/>
        <v>1047.2</v>
      </c>
      <c r="F96" s="48">
        <f t="shared" si="6"/>
        <v>-158</v>
      </c>
      <c r="H96" s="47">
        <f t="shared" si="7"/>
        <v>1047.2</v>
      </c>
      <c r="I96" s="47">
        <f t="shared" si="8"/>
        <v>0</v>
      </c>
    </row>
    <row r="97" spans="2:9">
      <c r="B97" s="46">
        <v>900</v>
      </c>
      <c r="C97" s="46">
        <f t="shared" si="9"/>
        <v>158</v>
      </c>
      <c r="D97" s="49">
        <f t="shared" si="5"/>
        <v>1058</v>
      </c>
      <c r="F97" s="48">
        <f t="shared" si="6"/>
        <v>-158</v>
      </c>
      <c r="H97" s="47">
        <f t="shared" si="7"/>
        <v>1058</v>
      </c>
      <c r="I97" s="47">
        <f t="shared" si="8"/>
        <v>0</v>
      </c>
    </row>
    <row r="98" spans="2:9">
      <c r="B98" s="46">
        <v>904.80000000000007</v>
      </c>
      <c r="C98" s="46">
        <f t="shared" si="9"/>
        <v>158</v>
      </c>
      <c r="D98" s="49">
        <f t="shared" si="5"/>
        <v>1062.8000000000002</v>
      </c>
      <c r="F98" s="48">
        <f t="shared" si="6"/>
        <v>-158.00000000000011</v>
      </c>
      <c r="H98" s="47">
        <f t="shared" si="7"/>
        <v>1062.8000000000002</v>
      </c>
      <c r="I98" s="47">
        <f t="shared" si="8"/>
        <v>0</v>
      </c>
    </row>
    <row r="99" spans="2:9">
      <c r="B99" s="46">
        <v>924</v>
      </c>
      <c r="C99" s="46">
        <f t="shared" si="9"/>
        <v>158</v>
      </c>
      <c r="D99" s="49">
        <f t="shared" si="5"/>
        <v>1082</v>
      </c>
      <c r="F99" s="48">
        <f t="shared" si="6"/>
        <v>-158</v>
      </c>
      <c r="H99" s="47">
        <f t="shared" si="7"/>
        <v>1082</v>
      </c>
      <c r="I99" s="47">
        <f t="shared" si="8"/>
        <v>0</v>
      </c>
    </row>
    <row r="100" spans="2:9">
      <c r="B100" s="46">
        <v>930</v>
      </c>
      <c r="C100" s="46">
        <f t="shared" si="9"/>
        <v>158</v>
      </c>
      <c r="D100" s="49">
        <f t="shared" si="5"/>
        <v>1088</v>
      </c>
      <c r="F100" s="48">
        <f t="shared" si="6"/>
        <v>-158</v>
      </c>
      <c r="H100" s="47">
        <f t="shared" si="7"/>
        <v>1088</v>
      </c>
      <c r="I100" s="47">
        <f t="shared" si="8"/>
        <v>0</v>
      </c>
    </row>
    <row r="101" spans="2:9">
      <c r="B101" s="46">
        <v>936</v>
      </c>
      <c r="C101" s="46">
        <f t="shared" si="9"/>
        <v>158</v>
      </c>
      <c r="D101" s="49">
        <f t="shared" si="5"/>
        <v>1094</v>
      </c>
      <c r="F101" s="48">
        <f t="shared" si="6"/>
        <v>-158</v>
      </c>
      <c r="H101" s="47">
        <f t="shared" si="7"/>
        <v>1094</v>
      </c>
      <c r="I101" s="47">
        <f t="shared" si="8"/>
        <v>0</v>
      </c>
    </row>
    <row r="102" spans="2:9">
      <c r="B102" s="46">
        <v>951.59999999999991</v>
      </c>
      <c r="C102" s="46">
        <f t="shared" si="9"/>
        <v>158</v>
      </c>
      <c r="D102" s="49">
        <f t="shared" si="5"/>
        <v>1109.5999999999999</v>
      </c>
      <c r="F102" s="48">
        <f t="shared" si="6"/>
        <v>-158</v>
      </c>
      <c r="H102" s="47">
        <f t="shared" si="7"/>
        <v>1109.5999999999999</v>
      </c>
      <c r="I102" s="47">
        <f t="shared" si="8"/>
        <v>0</v>
      </c>
    </row>
    <row r="103" spans="2:9">
      <c r="B103" s="46">
        <v>972</v>
      </c>
      <c r="C103" s="46">
        <f t="shared" si="9"/>
        <v>158</v>
      </c>
      <c r="D103" s="49">
        <f t="shared" si="5"/>
        <v>1130</v>
      </c>
      <c r="F103" s="48">
        <f t="shared" si="6"/>
        <v>-158</v>
      </c>
      <c r="H103" s="47">
        <f t="shared" si="7"/>
        <v>1130</v>
      </c>
      <c r="I103" s="47">
        <f t="shared" si="8"/>
        <v>0</v>
      </c>
    </row>
    <row r="104" spans="2:9">
      <c r="B104" s="46">
        <v>982.80000000000007</v>
      </c>
      <c r="C104" s="46">
        <f t="shared" si="9"/>
        <v>158</v>
      </c>
      <c r="D104" s="49">
        <f t="shared" si="5"/>
        <v>1140.8000000000002</v>
      </c>
      <c r="F104" s="48">
        <f t="shared" si="6"/>
        <v>-158.00000000000011</v>
      </c>
      <c r="H104" s="47">
        <f t="shared" si="7"/>
        <v>1140.8000000000002</v>
      </c>
      <c r="I104" s="47">
        <f t="shared" si="8"/>
        <v>0</v>
      </c>
    </row>
    <row r="105" spans="2:9">
      <c r="B105" s="46">
        <v>990</v>
      </c>
      <c r="C105" s="46">
        <f t="shared" si="9"/>
        <v>158</v>
      </c>
      <c r="D105" s="49">
        <f t="shared" si="5"/>
        <v>1148</v>
      </c>
      <c r="F105" s="48">
        <f t="shared" si="6"/>
        <v>-158</v>
      </c>
      <c r="H105" s="47">
        <f t="shared" si="7"/>
        <v>1148</v>
      </c>
      <c r="I105" s="47">
        <f t="shared" si="8"/>
        <v>0</v>
      </c>
    </row>
    <row r="106" spans="2:9">
      <c r="B106" s="46">
        <v>1008</v>
      </c>
      <c r="C106" s="46">
        <f t="shared" si="9"/>
        <v>158</v>
      </c>
      <c r="D106" s="49">
        <f t="shared" si="5"/>
        <v>1166</v>
      </c>
      <c r="F106" s="48">
        <f t="shared" si="6"/>
        <v>-158</v>
      </c>
      <c r="H106" s="47">
        <f t="shared" si="7"/>
        <v>1166</v>
      </c>
      <c r="I106" s="47">
        <f t="shared" si="8"/>
        <v>0</v>
      </c>
    </row>
    <row r="107" spans="2:9">
      <c r="B107" s="46">
        <v>1014</v>
      </c>
      <c r="C107" s="46">
        <f t="shared" si="9"/>
        <v>158</v>
      </c>
      <c r="D107" s="49">
        <f t="shared" si="5"/>
        <v>1172</v>
      </c>
      <c r="F107" s="48">
        <f t="shared" si="6"/>
        <v>-158</v>
      </c>
      <c r="H107" s="47">
        <f t="shared" si="7"/>
        <v>1172</v>
      </c>
      <c r="I107" s="47">
        <f t="shared" si="8"/>
        <v>0</v>
      </c>
    </row>
    <row r="108" spans="2:9">
      <c r="B108" s="46">
        <v>1020</v>
      </c>
      <c r="C108" s="46">
        <f t="shared" si="9"/>
        <v>158</v>
      </c>
      <c r="D108" s="49">
        <f t="shared" si="5"/>
        <v>1178</v>
      </c>
      <c r="F108" s="48">
        <f t="shared" si="6"/>
        <v>-158</v>
      </c>
      <c r="H108" s="47">
        <f t="shared" si="7"/>
        <v>1178</v>
      </c>
      <c r="I108" s="47">
        <f t="shared" si="8"/>
        <v>0</v>
      </c>
    </row>
    <row r="109" spans="2:9">
      <c r="B109" s="46">
        <v>1044</v>
      </c>
      <c r="C109" s="46">
        <f t="shared" si="9"/>
        <v>158</v>
      </c>
      <c r="D109" s="49">
        <f t="shared" si="5"/>
        <v>1202</v>
      </c>
      <c r="F109" s="48">
        <f t="shared" si="6"/>
        <v>-158</v>
      </c>
      <c r="H109" s="47">
        <f t="shared" si="7"/>
        <v>1202</v>
      </c>
      <c r="I109" s="47">
        <f t="shared" si="8"/>
        <v>0</v>
      </c>
    </row>
    <row r="110" spans="2:9">
      <c r="B110" s="46">
        <v>1045.2</v>
      </c>
      <c r="C110" s="46">
        <f t="shared" si="9"/>
        <v>158</v>
      </c>
      <c r="D110" s="49">
        <f t="shared" si="5"/>
        <v>1203.2</v>
      </c>
      <c r="F110" s="48">
        <f t="shared" si="6"/>
        <v>-158</v>
      </c>
      <c r="H110" s="47">
        <f t="shared" si="7"/>
        <v>1203.2</v>
      </c>
      <c r="I110" s="47">
        <f t="shared" si="8"/>
        <v>0</v>
      </c>
    </row>
    <row r="111" spans="2:9">
      <c r="B111" s="46">
        <v>1050</v>
      </c>
      <c r="C111" s="46">
        <f t="shared" si="9"/>
        <v>158</v>
      </c>
      <c r="D111" s="49">
        <f t="shared" si="5"/>
        <v>1208</v>
      </c>
      <c r="F111" s="48">
        <f t="shared" si="6"/>
        <v>-158</v>
      </c>
      <c r="H111" s="47">
        <f t="shared" si="7"/>
        <v>1208</v>
      </c>
      <c r="I111" s="47">
        <f t="shared" si="8"/>
        <v>0</v>
      </c>
    </row>
    <row r="112" spans="2:9">
      <c r="B112" s="46">
        <v>1076.4000000000001</v>
      </c>
      <c r="C112" s="46">
        <f t="shared" si="9"/>
        <v>158</v>
      </c>
      <c r="D112" s="49">
        <f t="shared" si="5"/>
        <v>1234.4000000000001</v>
      </c>
      <c r="F112" s="48">
        <f t="shared" si="6"/>
        <v>-158</v>
      </c>
      <c r="H112" s="47">
        <f t="shared" si="7"/>
        <v>1234.4000000000001</v>
      </c>
      <c r="I112" s="47">
        <f t="shared" si="8"/>
        <v>0</v>
      </c>
    </row>
    <row r="113" spans="2:9">
      <c r="B113" s="46">
        <v>1080</v>
      </c>
      <c r="C113" s="46">
        <f t="shared" si="9"/>
        <v>158</v>
      </c>
      <c r="D113" s="49">
        <f t="shared" si="5"/>
        <v>1238</v>
      </c>
      <c r="F113" s="48">
        <f t="shared" si="6"/>
        <v>-158</v>
      </c>
      <c r="H113" s="47">
        <f t="shared" si="7"/>
        <v>1238</v>
      </c>
      <c r="I113" s="47">
        <f t="shared" si="8"/>
        <v>0</v>
      </c>
    </row>
    <row r="114" spans="2:9">
      <c r="B114" s="46">
        <v>1092</v>
      </c>
      <c r="C114" s="46">
        <f t="shared" si="9"/>
        <v>158</v>
      </c>
      <c r="D114" s="49">
        <f t="shared" si="5"/>
        <v>1250</v>
      </c>
      <c r="F114" s="48">
        <f t="shared" si="6"/>
        <v>-158</v>
      </c>
      <c r="H114" s="47">
        <f t="shared" si="7"/>
        <v>1250</v>
      </c>
      <c r="I114" s="47">
        <f t="shared" si="8"/>
        <v>0</v>
      </c>
    </row>
    <row r="115" spans="2:9">
      <c r="B115" s="46">
        <v>1116</v>
      </c>
      <c r="C115" s="46">
        <f t="shared" si="9"/>
        <v>158</v>
      </c>
      <c r="D115" s="49">
        <f t="shared" si="5"/>
        <v>1274</v>
      </c>
      <c r="F115" s="48">
        <f t="shared" si="6"/>
        <v>-158</v>
      </c>
      <c r="H115" s="47">
        <f t="shared" si="7"/>
        <v>1274</v>
      </c>
      <c r="I115" s="47">
        <f t="shared" si="8"/>
        <v>0</v>
      </c>
    </row>
    <row r="116" spans="2:9">
      <c r="B116" s="46">
        <v>1138.8000000000002</v>
      </c>
      <c r="C116" s="46">
        <f t="shared" si="9"/>
        <v>158</v>
      </c>
      <c r="D116" s="49">
        <f t="shared" si="5"/>
        <v>1296.8000000000002</v>
      </c>
      <c r="F116" s="48">
        <f t="shared" si="6"/>
        <v>-158</v>
      </c>
      <c r="H116" s="47">
        <f t="shared" si="7"/>
        <v>1296.8000000000002</v>
      </c>
      <c r="I116" s="47">
        <f t="shared" si="8"/>
        <v>0</v>
      </c>
    </row>
    <row r="117" spans="2:9">
      <c r="B117" s="46">
        <v>1140</v>
      </c>
      <c r="C117" s="46">
        <f t="shared" si="9"/>
        <v>158</v>
      </c>
      <c r="D117" s="49">
        <f t="shared" si="5"/>
        <v>1298</v>
      </c>
      <c r="F117" s="48">
        <f t="shared" si="6"/>
        <v>-158</v>
      </c>
      <c r="H117" s="47">
        <f t="shared" si="7"/>
        <v>1298</v>
      </c>
      <c r="I117" s="47">
        <f t="shared" si="8"/>
        <v>0</v>
      </c>
    </row>
    <row r="118" spans="2:9">
      <c r="B118" s="46">
        <v>1152</v>
      </c>
      <c r="C118" s="46">
        <f t="shared" si="9"/>
        <v>158</v>
      </c>
      <c r="D118" s="49">
        <f t="shared" si="5"/>
        <v>1310</v>
      </c>
      <c r="F118" s="48">
        <f t="shared" si="6"/>
        <v>-158</v>
      </c>
      <c r="H118" s="47">
        <f t="shared" si="7"/>
        <v>1310</v>
      </c>
      <c r="I118" s="47">
        <f t="shared" si="8"/>
        <v>0</v>
      </c>
    </row>
    <row r="119" spans="2:9">
      <c r="B119" s="46">
        <v>1176</v>
      </c>
      <c r="C119" s="46">
        <f t="shared" si="9"/>
        <v>158</v>
      </c>
      <c r="D119" s="49">
        <f t="shared" si="5"/>
        <v>1334</v>
      </c>
      <c r="F119" s="48">
        <f t="shared" si="6"/>
        <v>-158</v>
      </c>
      <c r="H119" s="47">
        <f t="shared" si="7"/>
        <v>1334</v>
      </c>
      <c r="I119" s="47">
        <f t="shared" si="8"/>
        <v>0</v>
      </c>
    </row>
    <row r="120" spans="2:9">
      <c r="B120" s="46">
        <v>1185.5999999999999</v>
      </c>
      <c r="C120" s="46">
        <f t="shared" si="9"/>
        <v>158</v>
      </c>
      <c r="D120" s="49">
        <f t="shared" si="5"/>
        <v>1343.6</v>
      </c>
      <c r="F120" s="48">
        <f t="shared" si="6"/>
        <v>-158</v>
      </c>
      <c r="H120" s="47">
        <f t="shared" si="7"/>
        <v>1343.6</v>
      </c>
      <c r="I120" s="47">
        <f t="shared" si="8"/>
        <v>0</v>
      </c>
    </row>
    <row r="121" spans="2:9">
      <c r="B121" s="46">
        <v>1188</v>
      </c>
      <c r="C121" s="46">
        <f t="shared" si="9"/>
        <v>158</v>
      </c>
      <c r="D121" s="49">
        <f t="shared" si="5"/>
        <v>1346</v>
      </c>
      <c r="F121" s="48">
        <f t="shared" si="6"/>
        <v>-158</v>
      </c>
      <c r="H121" s="47">
        <f t="shared" si="7"/>
        <v>1346</v>
      </c>
      <c r="I121" s="47">
        <f t="shared" si="8"/>
        <v>0</v>
      </c>
    </row>
    <row r="122" spans="2:9">
      <c r="B122" s="46">
        <v>1216.8000000000002</v>
      </c>
      <c r="C122" s="46">
        <f t="shared" si="9"/>
        <v>158</v>
      </c>
      <c r="D122" s="49">
        <f t="shared" si="5"/>
        <v>1374.8000000000002</v>
      </c>
      <c r="F122" s="48">
        <f t="shared" si="6"/>
        <v>-158</v>
      </c>
      <c r="H122" s="47">
        <f t="shared" si="7"/>
        <v>1374.8000000000002</v>
      </c>
      <c r="I122" s="47">
        <f t="shared" si="8"/>
        <v>0</v>
      </c>
    </row>
    <row r="123" spans="2:9">
      <c r="B123" s="46">
        <v>1224</v>
      </c>
      <c r="C123" s="46">
        <f t="shared" si="9"/>
        <v>158</v>
      </c>
      <c r="D123" s="49">
        <f t="shared" si="5"/>
        <v>1382</v>
      </c>
      <c r="F123" s="48">
        <f t="shared" si="6"/>
        <v>-158</v>
      </c>
      <c r="H123" s="47">
        <f t="shared" si="7"/>
        <v>1382</v>
      </c>
      <c r="I123" s="47">
        <f t="shared" si="8"/>
        <v>0</v>
      </c>
    </row>
    <row r="124" spans="2:9">
      <c r="B124" s="46">
        <v>1232.4000000000001</v>
      </c>
      <c r="C124" s="46">
        <f t="shared" si="9"/>
        <v>158</v>
      </c>
      <c r="D124" s="49">
        <f t="shared" si="5"/>
        <v>1390.4</v>
      </c>
      <c r="F124" s="48">
        <f t="shared" si="6"/>
        <v>-158</v>
      </c>
      <c r="H124" s="47">
        <f t="shared" si="7"/>
        <v>1390.4</v>
      </c>
      <c r="I124" s="47">
        <f t="shared" si="8"/>
        <v>0</v>
      </c>
    </row>
    <row r="125" spans="2:9">
      <c r="B125" s="46">
        <v>1248</v>
      </c>
      <c r="C125" s="46">
        <f t="shared" si="9"/>
        <v>158</v>
      </c>
      <c r="D125" s="49">
        <f t="shared" si="5"/>
        <v>1406</v>
      </c>
      <c r="F125" s="48">
        <f t="shared" si="6"/>
        <v>-158</v>
      </c>
      <c r="H125" s="47">
        <f t="shared" si="7"/>
        <v>1406</v>
      </c>
      <c r="I125" s="47">
        <f t="shared" si="8"/>
        <v>0</v>
      </c>
    </row>
    <row r="126" spans="2:9">
      <c r="B126" s="46">
        <v>1260</v>
      </c>
      <c r="C126" s="46">
        <f t="shared" si="9"/>
        <v>158</v>
      </c>
      <c r="D126" s="49">
        <f t="shared" si="5"/>
        <v>1418</v>
      </c>
      <c r="F126" s="48">
        <f t="shared" si="6"/>
        <v>-158</v>
      </c>
      <c r="H126" s="47">
        <f t="shared" si="7"/>
        <v>1418</v>
      </c>
      <c r="I126" s="47">
        <f t="shared" si="8"/>
        <v>0</v>
      </c>
    </row>
    <row r="127" spans="2:9">
      <c r="B127" s="46">
        <v>1263.5999999999999</v>
      </c>
      <c r="C127" s="46">
        <f t="shared" si="9"/>
        <v>158</v>
      </c>
      <c r="D127" s="49">
        <f t="shared" si="5"/>
        <v>1421.6</v>
      </c>
      <c r="F127" s="48">
        <f t="shared" si="6"/>
        <v>-158</v>
      </c>
      <c r="H127" s="47">
        <f t="shared" si="7"/>
        <v>1421.6</v>
      </c>
      <c r="I127" s="47">
        <f t="shared" si="8"/>
        <v>0</v>
      </c>
    </row>
    <row r="128" spans="2:9">
      <c r="B128" s="46">
        <v>1290</v>
      </c>
      <c r="C128" s="46">
        <f t="shared" si="9"/>
        <v>158</v>
      </c>
      <c r="D128" s="49">
        <f t="shared" si="5"/>
        <v>1448</v>
      </c>
      <c r="F128" s="48">
        <f t="shared" si="6"/>
        <v>-158</v>
      </c>
      <c r="H128" s="47">
        <f t="shared" si="7"/>
        <v>1448</v>
      </c>
      <c r="I128" s="47">
        <f t="shared" si="8"/>
        <v>0</v>
      </c>
    </row>
    <row r="129" spans="2:9">
      <c r="B129" s="46">
        <v>1296</v>
      </c>
      <c r="C129" s="46">
        <f t="shared" si="9"/>
        <v>158</v>
      </c>
      <c r="D129" s="49">
        <f t="shared" si="5"/>
        <v>1454</v>
      </c>
      <c r="F129" s="48">
        <f t="shared" si="6"/>
        <v>-158</v>
      </c>
      <c r="H129" s="47">
        <f t="shared" si="7"/>
        <v>1454</v>
      </c>
      <c r="I129" s="47">
        <f t="shared" si="8"/>
        <v>0</v>
      </c>
    </row>
    <row r="130" spans="2:9">
      <c r="B130" s="46">
        <v>1302</v>
      </c>
      <c r="C130" s="46">
        <f t="shared" si="9"/>
        <v>158</v>
      </c>
      <c r="D130" s="49">
        <f t="shared" si="5"/>
        <v>1460</v>
      </c>
      <c r="F130" s="48">
        <f t="shared" si="6"/>
        <v>-158</v>
      </c>
      <c r="H130" s="47">
        <f t="shared" si="7"/>
        <v>1460</v>
      </c>
      <c r="I130" s="47">
        <f t="shared" si="8"/>
        <v>0</v>
      </c>
    </row>
    <row r="131" spans="2:9">
      <c r="B131" s="46">
        <v>1320</v>
      </c>
      <c r="C131" s="46">
        <f t="shared" si="9"/>
        <v>158</v>
      </c>
      <c r="D131" s="49">
        <f t="shared" si="5"/>
        <v>1478</v>
      </c>
      <c r="F131" s="48">
        <f t="shared" si="6"/>
        <v>-158</v>
      </c>
      <c r="H131" s="47">
        <f t="shared" si="7"/>
        <v>1478</v>
      </c>
      <c r="I131" s="47">
        <f t="shared" si="8"/>
        <v>0</v>
      </c>
    </row>
    <row r="132" spans="2:9">
      <c r="B132" s="46">
        <v>1332</v>
      </c>
      <c r="C132" s="46">
        <f t="shared" si="9"/>
        <v>158</v>
      </c>
      <c r="D132" s="49">
        <f t="shared" si="5"/>
        <v>1490</v>
      </c>
      <c r="F132" s="48">
        <f t="shared" si="6"/>
        <v>-158</v>
      </c>
      <c r="H132" s="47">
        <f t="shared" si="7"/>
        <v>1490</v>
      </c>
      <c r="I132" s="47">
        <f t="shared" si="8"/>
        <v>0</v>
      </c>
    </row>
    <row r="133" spans="2:9">
      <c r="B133" s="46">
        <v>1341.6</v>
      </c>
      <c r="C133" s="46">
        <f t="shared" si="9"/>
        <v>158</v>
      </c>
      <c r="D133" s="49">
        <f t="shared" si="5"/>
        <v>1499.6</v>
      </c>
      <c r="F133" s="48">
        <f t="shared" si="6"/>
        <v>-158</v>
      </c>
      <c r="H133" s="47">
        <f t="shared" si="7"/>
        <v>1499.6</v>
      </c>
      <c r="I133" s="47">
        <f t="shared" si="8"/>
        <v>0</v>
      </c>
    </row>
    <row r="134" spans="2:9">
      <c r="B134" s="46">
        <v>1404</v>
      </c>
      <c r="C134" s="46">
        <f t="shared" si="9"/>
        <v>158</v>
      </c>
      <c r="D134" s="49">
        <f t="shared" si="5"/>
        <v>1562</v>
      </c>
      <c r="F134" s="48">
        <f t="shared" si="6"/>
        <v>-158</v>
      </c>
      <c r="H134" s="47">
        <f t="shared" si="7"/>
        <v>1562</v>
      </c>
      <c r="I134" s="47">
        <f t="shared" si="8"/>
        <v>0</v>
      </c>
    </row>
    <row r="135" spans="2:9">
      <c r="B135" s="46">
        <v>1410</v>
      </c>
      <c r="C135" s="46">
        <f t="shared" si="9"/>
        <v>158</v>
      </c>
      <c r="D135" s="49">
        <f t="shared" ref="D135:D198" si="10">+C135+B135</f>
        <v>1568</v>
      </c>
      <c r="F135" s="48">
        <f t="shared" ref="F135:F198" si="11">+B135-D135</f>
        <v>-158</v>
      </c>
      <c r="H135" s="47">
        <f t="shared" ref="H135:H198" si="12">IF(AND(B135&gt;=0,B135&lt;=93.6),B135+C135,IF(AND(B135&gt;=108,B135&lt;=3990),B135+C135,IF(AND(B135&gt;=3990, B135&lt;=4080), B135+C135,IF(AND(B135&gt;=4392,B135&lt;=5010), B135+C135,IF(AND(B135&gt;=5160,B135&lt;=6910.8), B135+C135,IF(AND(B135&gt;=7164,B135&lt;=9656.4), B135+C135,IF(AND(B135&gt;=1080,B135&lt;=15350.4), B135+C135,IF(AND(B135&gt;=15582, B135&lt;=26000), B135+C135,IF(B135&gt;=27000,B135+B135, "No ha ingresado datos válidos")))))))))</f>
        <v>1568</v>
      </c>
      <c r="I135" s="47">
        <f t="shared" ref="I135:I198" si="13">+D135-H135</f>
        <v>0</v>
      </c>
    </row>
    <row r="136" spans="2:9">
      <c r="B136" s="46">
        <v>1419.6</v>
      </c>
      <c r="C136" s="46">
        <f t="shared" ref="C136:C199" si="14">+C135</f>
        <v>158</v>
      </c>
      <c r="D136" s="49">
        <f t="shared" si="10"/>
        <v>1577.6</v>
      </c>
      <c r="F136" s="48">
        <f t="shared" si="11"/>
        <v>-158</v>
      </c>
      <c r="H136" s="47">
        <f t="shared" si="12"/>
        <v>1577.6</v>
      </c>
      <c r="I136" s="47">
        <f t="shared" si="13"/>
        <v>0</v>
      </c>
    </row>
    <row r="137" spans="2:9">
      <c r="B137" s="46">
        <v>1435.2</v>
      </c>
      <c r="C137" s="46">
        <f t="shared" si="14"/>
        <v>158</v>
      </c>
      <c r="D137" s="49">
        <f t="shared" si="10"/>
        <v>1593.2</v>
      </c>
      <c r="F137" s="48">
        <f t="shared" si="11"/>
        <v>-158</v>
      </c>
      <c r="H137" s="47">
        <f t="shared" si="12"/>
        <v>1593.2</v>
      </c>
      <c r="I137" s="47">
        <f t="shared" si="13"/>
        <v>0</v>
      </c>
    </row>
    <row r="138" spans="2:9">
      <c r="B138" s="46">
        <v>1440</v>
      </c>
      <c r="C138" s="46">
        <f t="shared" si="14"/>
        <v>158</v>
      </c>
      <c r="D138" s="49">
        <f t="shared" si="10"/>
        <v>1598</v>
      </c>
      <c r="F138" s="48">
        <f t="shared" si="11"/>
        <v>-158</v>
      </c>
      <c r="H138" s="47">
        <f t="shared" si="12"/>
        <v>1598</v>
      </c>
      <c r="I138" s="47">
        <f t="shared" si="13"/>
        <v>0</v>
      </c>
    </row>
    <row r="139" spans="2:9">
      <c r="B139" s="46">
        <v>1450.8000000000002</v>
      </c>
      <c r="C139" s="46">
        <f t="shared" si="14"/>
        <v>158</v>
      </c>
      <c r="D139" s="49">
        <f t="shared" si="10"/>
        <v>1608.8000000000002</v>
      </c>
      <c r="F139" s="48">
        <f t="shared" si="11"/>
        <v>-158</v>
      </c>
      <c r="H139" s="47">
        <f t="shared" si="12"/>
        <v>1608.8000000000002</v>
      </c>
      <c r="I139" s="47">
        <f t="shared" si="13"/>
        <v>0</v>
      </c>
    </row>
    <row r="140" spans="2:9">
      <c r="B140" s="46">
        <v>1470</v>
      </c>
      <c r="C140" s="46">
        <f t="shared" si="14"/>
        <v>158</v>
      </c>
      <c r="D140" s="49">
        <f t="shared" si="10"/>
        <v>1628</v>
      </c>
      <c r="F140" s="48">
        <f t="shared" si="11"/>
        <v>-158</v>
      </c>
      <c r="H140" s="47">
        <f t="shared" si="12"/>
        <v>1628</v>
      </c>
      <c r="I140" s="47">
        <f t="shared" si="13"/>
        <v>0</v>
      </c>
    </row>
    <row r="141" spans="2:9">
      <c r="B141" s="46">
        <v>1476</v>
      </c>
      <c r="C141" s="46">
        <f t="shared" si="14"/>
        <v>158</v>
      </c>
      <c r="D141" s="49">
        <f t="shared" si="10"/>
        <v>1634</v>
      </c>
      <c r="F141" s="48">
        <f t="shared" si="11"/>
        <v>-158</v>
      </c>
      <c r="H141" s="47">
        <f t="shared" si="12"/>
        <v>1634</v>
      </c>
      <c r="I141" s="47">
        <f t="shared" si="13"/>
        <v>0</v>
      </c>
    </row>
    <row r="142" spans="2:9">
      <c r="B142" s="46">
        <v>1497.6000000000001</v>
      </c>
      <c r="C142" s="46">
        <f t="shared" si="14"/>
        <v>158</v>
      </c>
      <c r="D142" s="49">
        <f t="shared" si="10"/>
        <v>1655.6000000000001</v>
      </c>
      <c r="F142" s="48">
        <f t="shared" si="11"/>
        <v>-158</v>
      </c>
      <c r="H142" s="47">
        <f t="shared" si="12"/>
        <v>1655.6000000000001</v>
      </c>
      <c r="I142" s="47">
        <f t="shared" si="13"/>
        <v>0</v>
      </c>
    </row>
    <row r="143" spans="2:9">
      <c r="B143" s="46">
        <v>1500</v>
      </c>
      <c r="C143" s="46">
        <f t="shared" si="14"/>
        <v>158</v>
      </c>
      <c r="D143" s="49">
        <f t="shared" si="10"/>
        <v>1658</v>
      </c>
      <c r="F143" s="48">
        <f t="shared" si="11"/>
        <v>-158</v>
      </c>
      <c r="H143" s="47">
        <f t="shared" si="12"/>
        <v>1658</v>
      </c>
      <c r="I143" s="47">
        <f t="shared" si="13"/>
        <v>0</v>
      </c>
    </row>
    <row r="144" spans="2:9">
      <c r="B144" s="46">
        <v>1512</v>
      </c>
      <c r="C144" s="46">
        <f t="shared" si="14"/>
        <v>158</v>
      </c>
      <c r="D144" s="49">
        <f t="shared" si="10"/>
        <v>1670</v>
      </c>
      <c r="F144" s="48">
        <f t="shared" si="11"/>
        <v>-158</v>
      </c>
      <c r="H144" s="47">
        <f t="shared" si="12"/>
        <v>1670</v>
      </c>
      <c r="I144" s="47">
        <f t="shared" si="13"/>
        <v>0</v>
      </c>
    </row>
    <row r="145" spans="2:9">
      <c r="B145" s="46">
        <v>1513.2</v>
      </c>
      <c r="C145" s="46">
        <f t="shared" si="14"/>
        <v>158</v>
      </c>
      <c r="D145" s="49">
        <f t="shared" si="10"/>
        <v>1671.2</v>
      </c>
      <c r="F145" s="48">
        <f t="shared" si="11"/>
        <v>-158</v>
      </c>
      <c r="H145" s="47">
        <f t="shared" si="12"/>
        <v>1671.2</v>
      </c>
      <c r="I145" s="47">
        <f t="shared" si="13"/>
        <v>0</v>
      </c>
    </row>
    <row r="146" spans="2:9">
      <c r="B146" s="46">
        <v>1548</v>
      </c>
      <c r="C146" s="46">
        <f t="shared" si="14"/>
        <v>158</v>
      </c>
      <c r="D146" s="49">
        <f t="shared" si="10"/>
        <v>1706</v>
      </c>
      <c r="F146" s="48">
        <f t="shared" si="11"/>
        <v>-158</v>
      </c>
      <c r="H146" s="47">
        <f t="shared" si="12"/>
        <v>1706</v>
      </c>
      <c r="I146" s="47">
        <f t="shared" si="13"/>
        <v>0</v>
      </c>
    </row>
    <row r="147" spans="2:9">
      <c r="B147" s="46">
        <v>1554</v>
      </c>
      <c r="C147" s="46">
        <f t="shared" si="14"/>
        <v>158</v>
      </c>
      <c r="D147" s="49">
        <f t="shared" si="10"/>
        <v>1712</v>
      </c>
      <c r="F147" s="48">
        <f t="shared" si="11"/>
        <v>-158</v>
      </c>
      <c r="H147" s="47">
        <f t="shared" si="12"/>
        <v>1712</v>
      </c>
      <c r="I147" s="47">
        <f t="shared" si="13"/>
        <v>0</v>
      </c>
    </row>
    <row r="148" spans="2:9">
      <c r="B148" s="46">
        <v>1560</v>
      </c>
      <c r="C148" s="46">
        <f t="shared" si="14"/>
        <v>158</v>
      </c>
      <c r="D148" s="49">
        <f t="shared" si="10"/>
        <v>1718</v>
      </c>
      <c r="F148" s="48">
        <f t="shared" si="11"/>
        <v>-158</v>
      </c>
      <c r="H148" s="47">
        <f t="shared" si="12"/>
        <v>1718</v>
      </c>
      <c r="I148" s="47">
        <f t="shared" si="13"/>
        <v>0</v>
      </c>
    </row>
    <row r="149" spans="2:9">
      <c r="B149" s="46">
        <v>1590</v>
      </c>
      <c r="C149" s="46">
        <f t="shared" si="14"/>
        <v>158</v>
      </c>
      <c r="D149" s="49">
        <f t="shared" si="10"/>
        <v>1748</v>
      </c>
      <c r="F149" s="48">
        <f t="shared" si="11"/>
        <v>-158</v>
      </c>
      <c r="H149" s="47">
        <f t="shared" si="12"/>
        <v>1748</v>
      </c>
      <c r="I149" s="47">
        <f t="shared" si="13"/>
        <v>0</v>
      </c>
    </row>
    <row r="150" spans="2:9">
      <c r="B150" s="46">
        <v>1620</v>
      </c>
      <c r="C150" s="46">
        <f t="shared" si="14"/>
        <v>158</v>
      </c>
      <c r="D150" s="49">
        <f t="shared" si="10"/>
        <v>1778</v>
      </c>
      <c r="F150" s="48">
        <f t="shared" si="11"/>
        <v>-158</v>
      </c>
      <c r="H150" s="47">
        <f t="shared" si="12"/>
        <v>1778</v>
      </c>
      <c r="I150" s="47">
        <f t="shared" si="13"/>
        <v>0</v>
      </c>
    </row>
    <row r="151" spans="2:9">
      <c r="B151" s="46">
        <v>1650</v>
      </c>
      <c r="C151" s="46">
        <f t="shared" si="14"/>
        <v>158</v>
      </c>
      <c r="D151" s="49">
        <f t="shared" si="10"/>
        <v>1808</v>
      </c>
      <c r="F151" s="48">
        <f t="shared" si="11"/>
        <v>-158</v>
      </c>
      <c r="H151" s="47">
        <f t="shared" si="12"/>
        <v>1808</v>
      </c>
      <c r="I151" s="47">
        <f t="shared" si="13"/>
        <v>0</v>
      </c>
    </row>
    <row r="152" spans="2:9">
      <c r="B152" s="46">
        <v>1656</v>
      </c>
      <c r="C152" s="46">
        <f t="shared" si="14"/>
        <v>158</v>
      </c>
      <c r="D152" s="49">
        <f t="shared" si="10"/>
        <v>1814</v>
      </c>
      <c r="F152" s="48">
        <f t="shared" si="11"/>
        <v>-158</v>
      </c>
      <c r="H152" s="47">
        <f t="shared" si="12"/>
        <v>1814</v>
      </c>
      <c r="I152" s="47">
        <f t="shared" si="13"/>
        <v>0</v>
      </c>
    </row>
    <row r="153" spans="2:9">
      <c r="B153" s="46">
        <v>1710</v>
      </c>
      <c r="C153" s="46">
        <f t="shared" si="14"/>
        <v>158</v>
      </c>
      <c r="D153" s="49">
        <f t="shared" si="10"/>
        <v>1868</v>
      </c>
      <c r="F153" s="48">
        <f t="shared" si="11"/>
        <v>-158</v>
      </c>
      <c r="H153" s="47">
        <f t="shared" si="12"/>
        <v>1868</v>
      </c>
      <c r="I153" s="47">
        <f t="shared" si="13"/>
        <v>0</v>
      </c>
    </row>
    <row r="154" spans="2:9">
      <c r="B154" s="46">
        <v>1716</v>
      </c>
      <c r="C154" s="46">
        <f t="shared" si="14"/>
        <v>158</v>
      </c>
      <c r="D154" s="49">
        <f t="shared" si="10"/>
        <v>1874</v>
      </c>
      <c r="F154" s="48">
        <f t="shared" si="11"/>
        <v>-158</v>
      </c>
      <c r="H154" s="47">
        <f t="shared" si="12"/>
        <v>1874</v>
      </c>
      <c r="I154" s="47">
        <f t="shared" si="13"/>
        <v>0</v>
      </c>
    </row>
    <row r="155" spans="2:9">
      <c r="B155" s="46">
        <v>1728</v>
      </c>
      <c r="C155" s="46">
        <f t="shared" si="14"/>
        <v>158</v>
      </c>
      <c r="D155" s="49">
        <f t="shared" si="10"/>
        <v>1886</v>
      </c>
      <c r="F155" s="48">
        <f t="shared" si="11"/>
        <v>-158</v>
      </c>
      <c r="H155" s="47">
        <f t="shared" si="12"/>
        <v>1886</v>
      </c>
      <c r="I155" s="47">
        <f t="shared" si="13"/>
        <v>0</v>
      </c>
    </row>
    <row r="156" spans="2:9">
      <c r="B156" s="46">
        <v>1747.1999999999998</v>
      </c>
      <c r="C156" s="46">
        <f t="shared" si="14"/>
        <v>158</v>
      </c>
      <c r="D156" s="49">
        <f t="shared" si="10"/>
        <v>1905.1999999999998</v>
      </c>
      <c r="F156" s="48">
        <f t="shared" si="11"/>
        <v>-158</v>
      </c>
      <c r="H156" s="47">
        <f t="shared" si="12"/>
        <v>1905.1999999999998</v>
      </c>
      <c r="I156" s="47">
        <f t="shared" si="13"/>
        <v>0</v>
      </c>
    </row>
    <row r="157" spans="2:9">
      <c r="B157" s="46">
        <v>1764</v>
      </c>
      <c r="C157" s="46">
        <f t="shared" si="14"/>
        <v>158</v>
      </c>
      <c r="D157" s="49">
        <f t="shared" si="10"/>
        <v>1922</v>
      </c>
      <c r="F157" s="48">
        <f t="shared" si="11"/>
        <v>-158</v>
      </c>
      <c r="H157" s="47">
        <f t="shared" si="12"/>
        <v>1922</v>
      </c>
      <c r="I157" s="47">
        <f t="shared" si="13"/>
        <v>0</v>
      </c>
    </row>
    <row r="158" spans="2:9">
      <c r="B158" s="46">
        <v>1770</v>
      </c>
      <c r="C158" s="46">
        <f t="shared" si="14"/>
        <v>158</v>
      </c>
      <c r="D158" s="49">
        <f t="shared" si="10"/>
        <v>1928</v>
      </c>
      <c r="F158" s="48">
        <f t="shared" si="11"/>
        <v>-158</v>
      </c>
      <c r="H158" s="47">
        <f t="shared" si="12"/>
        <v>1928</v>
      </c>
      <c r="I158" s="47">
        <f t="shared" si="13"/>
        <v>0</v>
      </c>
    </row>
    <row r="159" spans="2:9">
      <c r="B159" s="46">
        <v>1800</v>
      </c>
      <c r="C159" s="46">
        <f t="shared" si="14"/>
        <v>158</v>
      </c>
      <c r="D159" s="49">
        <f t="shared" si="10"/>
        <v>1958</v>
      </c>
      <c r="E159" s="47"/>
      <c r="F159" s="48">
        <f t="shared" si="11"/>
        <v>-158</v>
      </c>
      <c r="H159" s="47">
        <f t="shared" si="12"/>
        <v>1958</v>
      </c>
      <c r="I159" s="47">
        <f t="shared" si="13"/>
        <v>0</v>
      </c>
    </row>
    <row r="160" spans="2:9">
      <c r="B160" s="46">
        <v>1806</v>
      </c>
      <c r="C160" s="46">
        <f t="shared" si="14"/>
        <v>158</v>
      </c>
      <c r="D160" s="49">
        <f t="shared" si="10"/>
        <v>1964</v>
      </c>
      <c r="F160" s="48">
        <f t="shared" si="11"/>
        <v>-158</v>
      </c>
      <c r="H160" s="47">
        <f t="shared" si="12"/>
        <v>1964</v>
      </c>
      <c r="I160" s="47">
        <f t="shared" si="13"/>
        <v>0</v>
      </c>
    </row>
    <row r="161" spans="2:9">
      <c r="B161" s="46">
        <v>1836</v>
      </c>
      <c r="C161" s="46">
        <f t="shared" si="14"/>
        <v>158</v>
      </c>
      <c r="D161" s="49">
        <f t="shared" si="10"/>
        <v>1994</v>
      </c>
      <c r="F161" s="48">
        <f t="shared" si="11"/>
        <v>-158</v>
      </c>
      <c r="H161" s="47">
        <f t="shared" si="12"/>
        <v>1994</v>
      </c>
      <c r="I161" s="47">
        <f t="shared" si="13"/>
        <v>0</v>
      </c>
    </row>
    <row r="162" spans="2:9">
      <c r="B162" s="46">
        <v>1840.8000000000002</v>
      </c>
      <c r="C162" s="46">
        <f t="shared" si="14"/>
        <v>158</v>
      </c>
      <c r="D162" s="49">
        <f t="shared" si="10"/>
        <v>1998.8000000000002</v>
      </c>
      <c r="F162" s="48">
        <f t="shared" si="11"/>
        <v>-158</v>
      </c>
      <c r="H162" s="47">
        <f t="shared" si="12"/>
        <v>1998.8000000000002</v>
      </c>
      <c r="I162" s="47">
        <f t="shared" si="13"/>
        <v>0</v>
      </c>
    </row>
    <row r="163" spans="2:9">
      <c r="B163" s="46">
        <v>1848</v>
      </c>
      <c r="C163" s="46">
        <f t="shared" si="14"/>
        <v>158</v>
      </c>
      <c r="D163" s="49">
        <f t="shared" si="10"/>
        <v>2006</v>
      </c>
      <c r="F163" s="48">
        <f t="shared" si="11"/>
        <v>-158</v>
      </c>
      <c r="H163" s="47">
        <f t="shared" si="12"/>
        <v>2006</v>
      </c>
      <c r="I163" s="47">
        <f t="shared" si="13"/>
        <v>0</v>
      </c>
    </row>
    <row r="164" spans="2:9">
      <c r="B164" s="46">
        <v>1860</v>
      </c>
      <c r="C164" s="46">
        <f t="shared" si="14"/>
        <v>158</v>
      </c>
      <c r="D164" s="49">
        <f t="shared" si="10"/>
        <v>2018</v>
      </c>
      <c r="F164" s="48">
        <f t="shared" si="11"/>
        <v>-158</v>
      </c>
      <c r="H164" s="47">
        <f t="shared" si="12"/>
        <v>2018</v>
      </c>
      <c r="I164" s="47">
        <f t="shared" si="13"/>
        <v>0</v>
      </c>
    </row>
    <row r="165" spans="2:9">
      <c r="B165" s="46">
        <v>1908</v>
      </c>
      <c r="C165" s="46">
        <f t="shared" si="14"/>
        <v>158</v>
      </c>
      <c r="D165" s="49">
        <f t="shared" si="10"/>
        <v>2066</v>
      </c>
      <c r="F165" s="48">
        <f t="shared" si="11"/>
        <v>-158</v>
      </c>
      <c r="H165" s="47">
        <f t="shared" si="12"/>
        <v>2066</v>
      </c>
      <c r="I165" s="47">
        <f t="shared" si="13"/>
        <v>0</v>
      </c>
    </row>
    <row r="166" spans="2:9">
      <c r="B166" s="46">
        <v>1944</v>
      </c>
      <c r="C166" s="46">
        <f t="shared" si="14"/>
        <v>158</v>
      </c>
      <c r="D166" s="49">
        <f t="shared" si="10"/>
        <v>2102</v>
      </c>
      <c r="F166" s="48">
        <f t="shared" si="11"/>
        <v>-158</v>
      </c>
      <c r="H166" s="47">
        <f t="shared" si="12"/>
        <v>2102</v>
      </c>
      <c r="I166" s="47">
        <f t="shared" si="13"/>
        <v>0</v>
      </c>
    </row>
    <row r="167" spans="2:9">
      <c r="B167" s="46">
        <v>1950</v>
      </c>
      <c r="C167" s="46">
        <f t="shared" si="14"/>
        <v>158</v>
      </c>
      <c r="D167" s="49">
        <f t="shared" si="10"/>
        <v>2108</v>
      </c>
      <c r="F167" s="48">
        <f t="shared" si="11"/>
        <v>-158</v>
      </c>
      <c r="H167" s="47">
        <f t="shared" si="12"/>
        <v>2108</v>
      </c>
      <c r="I167" s="47">
        <f t="shared" si="13"/>
        <v>0</v>
      </c>
    </row>
    <row r="168" spans="2:9">
      <c r="B168" s="46">
        <v>1996.8000000000002</v>
      </c>
      <c r="C168" s="46">
        <f t="shared" si="14"/>
        <v>158</v>
      </c>
      <c r="D168" s="49">
        <f t="shared" si="10"/>
        <v>2154.8000000000002</v>
      </c>
      <c r="F168" s="48">
        <f t="shared" si="11"/>
        <v>-158</v>
      </c>
      <c r="H168" s="47">
        <f t="shared" si="12"/>
        <v>2154.8000000000002</v>
      </c>
      <c r="I168" s="47">
        <f t="shared" si="13"/>
        <v>0</v>
      </c>
    </row>
    <row r="169" spans="2:9">
      <c r="B169" s="46">
        <v>2016</v>
      </c>
      <c r="C169" s="46">
        <f t="shared" si="14"/>
        <v>158</v>
      </c>
      <c r="D169" s="49">
        <f t="shared" si="10"/>
        <v>2174</v>
      </c>
      <c r="E169" s="47"/>
      <c r="F169" s="48">
        <f t="shared" si="11"/>
        <v>-158</v>
      </c>
      <c r="H169" s="47">
        <f t="shared" si="12"/>
        <v>2174</v>
      </c>
      <c r="I169" s="47">
        <f t="shared" si="13"/>
        <v>0</v>
      </c>
    </row>
    <row r="170" spans="2:9">
      <c r="B170" s="46">
        <v>2043.6000000000001</v>
      </c>
      <c r="C170" s="46">
        <f t="shared" si="14"/>
        <v>158</v>
      </c>
      <c r="D170" s="49">
        <f t="shared" si="10"/>
        <v>2201.6000000000004</v>
      </c>
      <c r="F170" s="48">
        <f t="shared" si="11"/>
        <v>-158.00000000000023</v>
      </c>
      <c r="H170" s="47">
        <f t="shared" si="12"/>
        <v>2201.6000000000004</v>
      </c>
      <c r="I170" s="47">
        <f t="shared" si="13"/>
        <v>0</v>
      </c>
    </row>
    <row r="171" spans="2:9">
      <c r="B171" s="46">
        <v>2052</v>
      </c>
      <c r="C171" s="46">
        <f t="shared" si="14"/>
        <v>158</v>
      </c>
      <c r="D171" s="49">
        <f t="shared" si="10"/>
        <v>2210</v>
      </c>
      <c r="F171" s="48">
        <f t="shared" si="11"/>
        <v>-158</v>
      </c>
      <c r="H171" s="47">
        <f t="shared" si="12"/>
        <v>2210</v>
      </c>
      <c r="I171" s="47">
        <f t="shared" si="13"/>
        <v>0</v>
      </c>
    </row>
    <row r="172" spans="2:9">
      <c r="B172" s="46">
        <v>2074.8000000000002</v>
      </c>
      <c r="C172" s="46">
        <f t="shared" si="14"/>
        <v>158</v>
      </c>
      <c r="D172" s="49">
        <f t="shared" si="10"/>
        <v>2232.8000000000002</v>
      </c>
      <c r="F172" s="48">
        <f t="shared" si="11"/>
        <v>-158</v>
      </c>
      <c r="H172" s="47">
        <f t="shared" si="12"/>
        <v>2232.8000000000002</v>
      </c>
      <c r="I172" s="47">
        <f t="shared" si="13"/>
        <v>0</v>
      </c>
    </row>
    <row r="173" spans="2:9">
      <c r="B173" s="46">
        <v>2100</v>
      </c>
      <c r="C173" s="46">
        <f t="shared" si="14"/>
        <v>158</v>
      </c>
      <c r="D173" s="49">
        <f t="shared" si="10"/>
        <v>2258</v>
      </c>
      <c r="F173" s="48">
        <f t="shared" si="11"/>
        <v>-158</v>
      </c>
      <c r="H173" s="47">
        <f t="shared" si="12"/>
        <v>2258</v>
      </c>
      <c r="I173" s="47">
        <f t="shared" si="13"/>
        <v>0</v>
      </c>
    </row>
    <row r="174" spans="2:9">
      <c r="B174" s="46">
        <v>2106</v>
      </c>
      <c r="C174" s="46">
        <f t="shared" si="14"/>
        <v>158</v>
      </c>
      <c r="D174" s="49">
        <f t="shared" si="10"/>
        <v>2264</v>
      </c>
      <c r="F174" s="48">
        <f t="shared" si="11"/>
        <v>-158</v>
      </c>
      <c r="H174" s="47">
        <f t="shared" si="12"/>
        <v>2264</v>
      </c>
      <c r="I174" s="47">
        <f t="shared" si="13"/>
        <v>0</v>
      </c>
    </row>
    <row r="175" spans="2:9">
      <c r="B175" s="46">
        <v>2121.6000000000004</v>
      </c>
      <c r="C175" s="46">
        <f t="shared" si="14"/>
        <v>158</v>
      </c>
      <c r="D175" s="49">
        <f t="shared" si="10"/>
        <v>2279.6000000000004</v>
      </c>
      <c r="F175" s="48">
        <f t="shared" si="11"/>
        <v>-158</v>
      </c>
      <c r="H175" s="47">
        <f t="shared" si="12"/>
        <v>2279.6000000000004</v>
      </c>
      <c r="I175" s="47">
        <f t="shared" si="13"/>
        <v>0</v>
      </c>
    </row>
    <row r="176" spans="2:9">
      <c r="B176" s="46">
        <v>2184</v>
      </c>
      <c r="C176" s="46">
        <f t="shared" si="14"/>
        <v>158</v>
      </c>
      <c r="D176" s="49">
        <f t="shared" si="10"/>
        <v>2342</v>
      </c>
      <c r="F176" s="48">
        <f t="shared" si="11"/>
        <v>-158</v>
      </c>
      <c r="H176" s="47">
        <f t="shared" si="12"/>
        <v>2342</v>
      </c>
      <c r="I176" s="47">
        <f t="shared" si="13"/>
        <v>0</v>
      </c>
    </row>
    <row r="177" spans="2:9">
      <c r="B177" s="46">
        <v>2190</v>
      </c>
      <c r="C177" s="46">
        <f t="shared" si="14"/>
        <v>158</v>
      </c>
      <c r="D177" s="49">
        <f t="shared" si="10"/>
        <v>2348</v>
      </c>
      <c r="F177" s="48">
        <f t="shared" si="11"/>
        <v>-158</v>
      </c>
      <c r="H177" s="47">
        <f t="shared" si="12"/>
        <v>2348</v>
      </c>
      <c r="I177" s="47">
        <f t="shared" si="13"/>
        <v>0</v>
      </c>
    </row>
    <row r="178" spans="2:9">
      <c r="B178" s="46">
        <v>2230.8000000000002</v>
      </c>
      <c r="C178" s="46">
        <f t="shared" si="14"/>
        <v>158</v>
      </c>
      <c r="D178" s="49">
        <f t="shared" si="10"/>
        <v>2388.8000000000002</v>
      </c>
      <c r="F178" s="48">
        <f t="shared" si="11"/>
        <v>-158</v>
      </c>
      <c r="H178" s="47">
        <f t="shared" si="12"/>
        <v>2388.8000000000002</v>
      </c>
      <c r="I178" s="47">
        <f t="shared" si="13"/>
        <v>0</v>
      </c>
    </row>
    <row r="179" spans="2:9">
      <c r="B179" s="46">
        <v>2262</v>
      </c>
      <c r="C179" s="46">
        <f t="shared" si="14"/>
        <v>158</v>
      </c>
      <c r="D179" s="49">
        <f t="shared" si="10"/>
        <v>2420</v>
      </c>
      <c r="F179" s="48">
        <f t="shared" si="11"/>
        <v>-158</v>
      </c>
      <c r="H179" s="47">
        <f t="shared" si="12"/>
        <v>2420</v>
      </c>
      <c r="I179" s="47">
        <f t="shared" si="13"/>
        <v>0</v>
      </c>
    </row>
    <row r="180" spans="2:9">
      <c r="B180" s="46">
        <v>2268</v>
      </c>
      <c r="C180" s="46">
        <f t="shared" si="14"/>
        <v>158</v>
      </c>
      <c r="D180" s="49">
        <f t="shared" si="10"/>
        <v>2426</v>
      </c>
      <c r="F180" s="48">
        <f t="shared" si="11"/>
        <v>-158</v>
      </c>
      <c r="H180" s="47">
        <f t="shared" si="12"/>
        <v>2426</v>
      </c>
      <c r="I180" s="47">
        <f t="shared" si="13"/>
        <v>0</v>
      </c>
    </row>
    <row r="181" spans="2:9">
      <c r="B181" s="46">
        <v>2280</v>
      </c>
      <c r="C181" s="46">
        <f t="shared" si="14"/>
        <v>158</v>
      </c>
      <c r="D181" s="49">
        <f t="shared" si="10"/>
        <v>2438</v>
      </c>
      <c r="F181" s="48">
        <f t="shared" si="11"/>
        <v>-158</v>
      </c>
      <c r="H181" s="47">
        <f t="shared" si="12"/>
        <v>2438</v>
      </c>
      <c r="I181" s="47">
        <f t="shared" si="13"/>
        <v>0</v>
      </c>
    </row>
    <row r="182" spans="2:9">
      <c r="B182" s="46">
        <v>2340</v>
      </c>
      <c r="C182" s="46">
        <f t="shared" si="14"/>
        <v>158</v>
      </c>
      <c r="D182" s="49">
        <f t="shared" si="10"/>
        <v>2498</v>
      </c>
      <c r="F182" s="48">
        <f t="shared" si="11"/>
        <v>-158</v>
      </c>
      <c r="H182" s="47">
        <f t="shared" si="12"/>
        <v>2498</v>
      </c>
      <c r="I182" s="47">
        <f t="shared" si="13"/>
        <v>0</v>
      </c>
    </row>
    <row r="183" spans="2:9">
      <c r="B183" s="46">
        <v>2376</v>
      </c>
      <c r="C183" s="46">
        <f t="shared" si="14"/>
        <v>158</v>
      </c>
      <c r="D183" s="49">
        <f t="shared" si="10"/>
        <v>2534</v>
      </c>
      <c r="F183" s="48">
        <f t="shared" si="11"/>
        <v>-158</v>
      </c>
      <c r="H183" s="47">
        <f t="shared" si="12"/>
        <v>2534</v>
      </c>
      <c r="I183" s="47">
        <f t="shared" si="13"/>
        <v>0</v>
      </c>
    </row>
    <row r="184" spans="2:9">
      <c r="B184" s="46">
        <v>2400</v>
      </c>
      <c r="C184" s="46">
        <f t="shared" si="14"/>
        <v>158</v>
      </c>
      <c r="D184" s="49">
        <f t="shared" si="10"/>
        <v>2558</v>
      </c>
      <c r="F184" s="48">
        <f t="shared" si="11"/>
        <v>-158</v>
      </c>
      <c r="H184" s="47">
        <f t="shared" si="12"/>
        <v>2558</v>
      </c>
      <c r="I184" s="47">
        <f t="shared" si="13"/>
        <v>0</v>
      </c>
    </row>
    <row r="185" spans="2:9">
      <c r="B185" s="46">
        <v>2449.1999999999998</v>
      </c>
      <c r="C185" s="46">
        <f t="shared" si="14"/>
        <v>158</v>
      </c>
      <c r="D185" s="49">
        <f t="shared" si="10"/>
        <v>2607.1999999999998</v>
      </c>
      <c r="F185" s="48">
        <f t="shared" si="11"/>
        <v>-158</v>
      </c>
      <c r="H185" s="47">
        <f t="shared" si="12"/>
        <v>2607.1999999999998</v>
      </c>
      <c r="I185" s="47">
        <f t="shared" si="13"/>
        <v>0</v>
      </c>
    </row>
    <row r="186" spans="2:9">
      <c r="B186" s="46">
        <v>2480.4</v>
      </c>
      <c r="C186" s="46">
        <f t="shared" si="14"/>
        <v>158</v>
      </c>
      <c r="D186" s="49">
        <f t="shared" si="10"/>
        <v>2638.4</v>
      </c>
      <c r="F186" s="48">
        <f t="shared" si="11"/>
        <v>-158</v>
      </c>
      <c r="H186" s="47">
        <f t="shared" si="12"/>
        <v>2638.4</v>
      </c>
      <c r="I186" s="47">
        <f t="shared" si="13"/>
        <v>0</v>
      </c>
    </row>
    <row r="187" spans="2:9">
      <c r="B187" s="46">
        <v>2556</v>
      </c>
      <c r="C187" s="46">
        <f t="shared" si="14"/>
        <v>158</v>
      </c>
      <c r="D187" s="49">
        <f t="shared" si="10"/>
        <v>2714</v>
      </c>
      <c r="F187" s="48">
        <f t="shared" si="11"/>
        <v>-158</v>
      </c>
      <c r="H187" s="47">
        <f t="shared" si="12"/>
        <v>2714</v>
      </c>
      <c r="I187" s="47">
        <f t="shared" si="13"/>
        <v>0</v>
      </c>
    </row>
    <row r="188" spans="2:9">
      <c r="B188" s="46">
        <v>2558.4</v>
      </c>
      <c r="C188" s="46">
        <f t="shared" si="14"/>
        <v>158</v>
      </c>
      <c r="D188" s="49">
        <f t="shared" si="10"/>
        <v>2716.4</v>
      </c>
      <c r="F188" s="48">
        <f t="shared" si="11"/>
        <v>-158</v>
      </c>
      <c r="H188" s="47">
        <f t="shared" si="12"/>
        <v>2716.4</v>
      </c>
      <c r="I188" s="47">
        <f t="shared" si="13"/>
        <v>0</v>
      </c>
    </row>
    <row r="189" spans="2:9">
      <c r="B189" s="46">
        <v>2628</v>
      </c>
      <c r="C189" s="46">
        <f t="shared" si="14"/>
        <v>158</v>
      </c>
      <c r="D189" s="49">
        <f t="shared" si="10"/>
        <v>2786</v>
      </c>
      <c r="F189" s="48">
        <f t="shared" si="11"/>
        <v>-158</v>
      </c>
      <c r="H189" s="47">
        <f t="shared" si="12"/>
        <v>2786</v>
      </c>
      <c r="I189" s="47">
        <f t="shared" si="13"/>
        <v>0</v>
      </c>
    </row>
    <row r="190" spans="2:9">
      <c r="B190" s="46">
        <v>2688</v>
      </c>
      <c r="C190" s="46">
        <f t="shared" si="14"/>
        <v>158</v>
      </c>
      <c r="D190" s="49">
        <f t="shared" si="10"/>
        <v>2846</v>
      </c>
      <c r="F190" s="48">
        <f t="shared" si="11"/>
        <v>-158</v>
      </c>
      <c r="H190" s="47">
        <f t="shared" si="12"/>
        <v>2846</v>
      </c>
      <c r="I190" s="47">
        <f t="shared" si="13"/>
        <v>0</v>
      </c>
    </row>
    <row r="191" spans="2:9">
      <c r="B191" s="46">
        <v>2721.6</v>
      </c>
      <c r="C191" s="46">
        <f t="shared" si="14"/>
        <v>158</v>
      </c>
      <c r="D191" s="49">
        <f t="shared" si="10"/>
        <v>2879.6</v>
      </c>
      <c r="F191" s="48">
        <f t="shared" si="11"/>
        <v>-158</v>
      </c>
      <c r="H191" s="47">
        <f t="shared" si="12"/>
        <v>2879.6</v>
      </c>
      <c r="I191" s="47">
        <f t="shared" si="13"/>
        <v>0</v>
      </c>
    </row>
    <row r="192" spans="2:9">
      <c r="B192" s="46">
        <v>2730</v>
      </c>
      <c r="C192" s="46">
        <f t="shared" si="14"/>
        <v>158</v>
      </c>
      <c r="D192" s="49">
        <f t="shared" si="10"/>
        <v>2888</v>
      </c>
      <c r="F192" s="48">
        <f t="shared" si="11"/>
        <v>-158</v>
      </c>
      <c r="H192" s="47">
        <f t="shared" si="12"/>
        <v>2888</v>
      </c>
      <c r="I192" s="47">
        <f t="shared" si="13"/>
        <v>0</v>
      </c>
    </row>
    <row r="193" spans="2:9">
      <c r="B193" s="46">
        <v>2761.2</v>
      </c>
      <c r="C193" s="46">
        <f t="shared" si="14"/>
        <v>158</v>
      </c>
      <c r="D193" s="49">
        <f t="shared" si="10"/>
        <v>2919.2</v>
      </c>
      <c r="F193" s="48">
        <f t="shared" si="11"/>
        <v>-158</v>
      </c>
      <c r="H193" s="47">
        <f t="shared" si="12"/>
        <v>2919.2</v>
      </c>
      <c r="I193" s="47">
        <f t="shared" si="13"/>
        <v>0</v>
      </c>
    </row>
    <row r="194" spans="2:9">
      <c r="B194" s="46">
        <v>2776.8</v>
      </c>
      <c r="C194" s="46">
        <f t="shared" si="14"/>
        <v>158</v>
      </c>
      <c r="D194" s="49">
        <f t="shared" si="10"/>
        <v>2934.8</v>
      </c>
      <c r="F194" s="48">
        <f t="shared" si="11"/>
        <v>-158</v>
      </c>
      <c r="H194" s="47">
        <f t="shared" si="12"/>
        <v>2934.8</v>
      </c>
      <c r="I194" s="47">
        <f t="shared" si="13"/>
        <v>0</v>
      </c>
    </row>
    <row r="195" spans="2:9">
      <c r="B195" s="46">
        <v>2839.2</v>
      </c>
      <c r="C195" s="46">
        <f t="shared" si="14"/>
        <v>158</v>
      </c>
      <c r="D195" s="49">
        <f t="shared" si="10"/>
        <v>2997.2</v>
      </c>
      <c r="F195" s="48">
        <f t="shared" si="11"/>
        <v>-158</v>
      </c>
      <c r="H195" s="47">
        <f t="shared" si="12"/>
        <v>2997.2</v>
      </c>
      <c r="I195" s="47">
        <f t="shared" si="13"/>
        <v>0</v>
      </c>
    </row>
    <row r="196" spans="2:9">
      <c r="B196" s="46">
        <v>2844</v>
      </c>
      <c r="C196" s="46">
        <f t="shared" si="14"/>
        <v>158</v>
      </c>
      <c r="D196" s="49">
        <f t="shared" si="10"/>
        <v>3002</v>
      </c>
      <c r="F196" s="48">
        <f t="shared" si="11"/>
        <v>-158</v>
      </c>
      <c r="H196" s="47">
        <f t="shared" si="12"/>
        <v>3002</v>
      </c>
      <c r="I196" s="47">
        <f t="shared" si="13"/>
        <v>0</v>
      </c>
    </row>
    <row r="197" spans="2:9">
      <c r="B197" s="46">
        <v>2886</v>
      </c>
      <c r="C197" s="46">
        <f t="shared" si="14"/>
        <v>158</v>
      </c>
      <c r="D197" s="49">
        <f t="shared" si="10"/>
        <v>3044</v>
      </c>
      <c r="F197" s="48">
        <f t="shared" si="11"/>
        <v>-158</v>
      </c>
      <c r="H197" s="47">
        <f t="shared" si="12"/>
        <v>3044</v>
      </c>
      <c r="I197" s="47">
        <f t="shared" si="13"/>
        <v>0</v>
      </c>
    </row>
    <row r="198" spans="2:9">
      <c r="B198" s="46">
        <v>3030</v>
      </c>
      <c r="C198" s="46">
        <f t="shared" si="14"/>
        <v>158</v>
      </c>
      <c r="D198" s="49">
        <f t="shared" si="10"/>
        <v>3188</v>
      </c>
      <c r="F198" s="48">
        <f t="shared" si="11"/>
        <v>-158</v>
      </c>
      <c r="H198" s="47">
        <f t="shared" si="12"/>
        <v>3188</v>
      </c>
      <c r="I198" s="47">
        <f t="shared" si="13"/>
        <v>0</v>
      </c>
    </row>
    <row r="199" spans="2:9">
      <c r="B199" s="46">
        <v>3042</v>
      </c>
      <c r="C199" s="46">
        <f t="shared" si="14"/>
        <v>158</v>
      </c>
      <c r="D199" s="49">
        <f t="shared" ref="D199:D262" si="15">+C199+B199</f>
        <v>3200</v>
      </c>
      <c r="F199" s="48">
        <f t="shared" ref="F199:F262" si="16">+B199-D199</f>
        <v>-158</v>
      </c>
      <c r="H199" s="47">
        <f t="shared" ref="H199:H262" si="17">IF(AND(B199&gt;=0,B199&lt;=93.6),B199+C199,IF(AND(B199&gt;=108,B199&lt;=3990),B199+C199,IF(AND(B199&gt;=3990, B199&lt;=4080), B199+C199,IF(AND(B199&gt;=4392,B199&lt;=5010), B199+C199,IF(AND(B199&gt;=5160,B199&lt;=6910.8), B199+C199,IF(AND(B199&gt;=7164,B199&lt;=9656.4), B199+C199,IF(AND(B199&gt;=1080,B199&lt;=15350.4), B199+C199,IF(AND(B199&gt;=15582, B199&lt;=26000), B199+C199,IF(B199&gt;=27000,B199+B199, "No ha ingresado datos válidos")))))))))</f>
        <v>3200</v>
      </c>
      <c r="I199" s="47">
        <f t="shared" ref="I199:I262" si="18">+D199-H199</f>
        <v>0</v>
      </c>
    </row>
    <row r="200" spans="2:9">
      <c r="B200" s="46">
        <v>3060</v>
      </c>
      <c r="C200" s="46">
        <f t="shared" ref="C200:C263" si="19">+C199</f>
        <v>158</v>
      </c>
      <c r="D200" s="49">
        <f t="shared" si="15"/>
        <v>3218</v>
      </c>
      <c r="F200" s="48">
        <f t="shared" si="16"/>
        <v>-158</v>
      </c>
      <c r="H200" s="47">
        <f t="shared" si="17"/>
        <v>3218</v>
      </c>
      <c r="I200" s="47">
        <f t="shared" si="18"/>
        <v>0</v>
      </c>
    </row>
    <row r="201" spans="2:9">
      <c r="B201" s="46">
        <v>3096</v>
      </c>
      <c r="C201" s="46">
        <f t="shared" si="19"/>
        <v>158</v>
      </c>
      <c r="D201" s="49">
        <f t="shared" si="15"/>
        <v>3254</v>
      </c>
      <c r="F201" s="48">
        <f t="shared" si="16"/>
        <v>-158</v>
      </c>
      <c r="H201" s="47">
        <f t="shared" si="17"/>
        <v>3254</v>
      </c>
      <c r="I201" s="47">
        <f t="shared" si="18"/>
        <v>0</v>
      </c>
    </row>
    <row r="202" spans="2:9">
      <c r="B202" s="46">
        <v>3182.3999999999996</v>
      </c>
      <c r="C202" s="46">
        <f t="shared" si="19"/>
        <v>158</v>
      </c>
      <c r="D202" s="49">
        <f t="shared" si="15"/>
        <v>3340.3999999999996</v>
      </c>
      <c r="F202" s="48">
        <f t="shared" si="16"/>
        <v>-158</v>
      </c>
      <c r="H202" s="47">
        <f t="shared" si="17"/>
        <v>3340.3999999999996</v>
      </c>
      <c r="I202" s="47">
        <f t="shared" si="18"/>
        <v>0</v>
      </c>
    </row>
    <row r="203" spans="2:9">
      <c r="B203" s="46">
        <v>3384</v>
      </c>
      <c r="C203" s="46">
        <f t="shared" si="19"/>
        <v>158</v>
      </c>
      <c r="D203" s="49">
        <f t="shared" si="15"/>
        <v>3542</v>
      </c>
      <c r="F203" s="48">
        <f t="shared" si="16"/>
        <v>-158</v>
      </c>
      <c r="H203" s="47">
        <f t="shared" si="17"/>
        <v>3542</v>
      </c>
      <c r="I203" s="47">
        <f t="shared" si="18"/>
        <v>0</v>
      </c>
    </row>
    <row r="204" spans="2:9">
      <c r="B204" s="46">
        <v>3385.2000000000003</v>
      </c>
      <c r="C204" s="46">
        <f t="shared" si="19"/>
        <v>158</v>
      </c>
      <c r="D204" s="49">
        <f t="shared" si="15"/>
        <v>3543.2000000000003</v>
      </c>
      <c r="F204" s="48">
        <f t="shared" si="16"/>
        <v>-158</v>
      </c>
      <c r="H204" s="47">
        <f t="shared" si="17"/>
        <v>3543.2000000000003</v>
      </c>
      <c r="I204" s="47">
        <f t="shared" si="18"/>
        <v>0</v>
      </c>
    </row>
    <row r="205" spans="2:9">
      <c r="B205" s="46">
        <v>3402</v>
      </c>
      <c r="C205" s="46">
        <f t="shared" si="19"/>
        <v>158</v>
      </c>
      <c r="D205" s="49">
        <f t="shared" si="15"/>
        <v>3560</v>
      </c>
      <c r="F205" s="48">
        <f t="shared" si="16"/>
        <v>-158</v>
      </c>
      <c r="H205" s="47">
        <f t="shared" si="17"/>
        <v>3560</v>
      </c>
      <c r="I205" s="47">
        <f t="shared" si="18"/>
        <v>0</v>
      </c>
    </row>
    <row r="206" spans="2:9">
      <c r="B206" s="46">
        <v>3416.3999999999996</v>
      </c>
      <c r="C206" s="46">
        <f t="shared" si="19"/>
        <v>158</v>
      </c>
      <c r="D206" s="49">
        <f t="shared" si="15"/>
        <v>3574.3999999999996</v>
      </c>
      <c r="F206" s="48">
        <f t="shared" si="16"/>
        <v>-158</v>
      </c>
      <c r="H206" s="47">
        <f t="shared" si="17"/>
        <v>3574.3999999999996</v>
      </c>
      <c r="I206" s="47">
        <f t="shared" si="18"/>
        <v>0</v>
      </c>
    </row>
    <row r="207" spans="2:9">
      <c r="B207" s="46">
        <v>3432</v>
      </c>
      <c r="C207" s="46">
        <f t="shared" si="19"/>
        <v>158</v>
      </c>
      <c r="D207" s="49">
        <f t="shared" si="15"/>
        <v>3590</v>
      </c>
      <c r="F207" s="48">
        <f t="shared" si="16"/>
        <v>-158</v>
      </c>
      <c r="H207" s="47">
        <f t="shared" si="17"/>
        <v>3590</v>
      </c>
      <c r="I207" s="47">
        <f t="shared" si="18"/>
        <v>0</v>
      </c>
    </row>
    <row r="208" spans="2:9">
      <c r="B208" s="46">
        <v>3456</v>
      </c>
      <c r="C208" s="46">
        <f t="shared" si="19"/>
        <v>158</v>
      </c>
      <c r="D208" s="49">
        <f t="shared" si="15"/>
        <v>3614</v>
      </c>
      <c r="F208" s="48">
        <f t="shared" si="16"/>
        <v>-158</v>
      </c>
      <c r="H208" s="47">
        <f t="shared" si="17"/>
        <v>3614</v>
      </c>
      <c r="I208" s="47">
        <f t="shared" si="18"/>
        <v>0</v>
      </c>
    </row>
    <row r="209" spans="1:9">
      <c r="B209" s="46">
        <v>3463.2000000000003</v>
      </c>
      <c r="C209" s="46">
        <f t="shared" si="19"/>
        <v>158</v>
      </c>
      <c r="D209" s="49">
        <f t="shared" si="15"/>
        <v>3621.2000000000003</v>
      </c>
      <c r="F209" s="48">
        <f t="shared" si="16"/>
        <v>-158</v>
      </c>
      <c r="H209" s="47">
        <f t="shared" si="17"/>
        <v>3621.2000000000003</v>
      </c>
      <c r="I209" s="47">
        <f t="shared" si="18"/>
        <v>0</v>
      </c>
    </row>
    <row r="210" spans="1:9">
      <c r="B210" s="46">
        <v>3492</v>
      </c>
      <c r="C210" s="46">
        <f t="shared" si="19"/>
        <v>158</v>
      </c>
      <c r="D210" s="49">
        <f t="shared" si="15"/>
        <v>3650</v>
      </c>
      <c r="F210" s="48">
        <f t="shared" si="16"/>
        <v>-158</v>
      </c>
      <c r="H210" s="47">
        <f t="shared" si="17"/>
        <v>3650</v>
      </c>
      <c r="I210" s="47">
        <f t="shared" si="18"/>
        <v>0</v>
      </c>
    </row>
    <row r="211" spans="1:9">
      <c r="B211" s="46">
        <v>3525.6000000000004</v>
      </c>
      <c r="C211" s="46">
        <f t="shared" si="19"/>
        <v>158</v>
      </c>
      <c r="D211" s="49">
        <f t="shared" si="15"/>
        <v>3683.6000000000004</v>
      </c>
      <c r="F211" s="48">
        <f t="shared" si="16"/>
        <v>-158</v>
      </c>
      <c r="H211" s="47">
        <f t="shared" si="17"/>
        <v>3683.6000000000004</v>
      </c>
      <c r="I211" s="47">
        <f t="shared" si="18"/>
        <v>0</v>
      </c>
    </row>
    <row r="212" spans="1:9">
      <c r="B212" s="46">
        <v>3540</v>
      </c>
      <c r="C212" s="46">
        <f t="shared" si="19"/>
        <v>158</v>
      </c>
      <c r="D212" s="49">
        <f t="shared" si="15"/>
        <v>3698</v>
      </c>
      <c r="F212" s="48">
        <f t="shared" si="16"/>
        <v>-158</v>
      </c>
      <c r="H212" s="47">
        <f t="shared" si="17"/>
        <v>3698</v>
      </c>
      <c r="I212" s="47">
        <f t="shared" si="18"/>
        <v>0</v>
      </c>
    </row>
    <row r="213" spans="1:9">
      <c r="B213" s="46">
        <v>3650.3999999999996</v>
      </c>
      <c r="C213" s="46">
        <f t="shared" si="19"/>
        <v>158</v>
      </c>
      <c r="D213" s="49">
        <f t="shared" si="15"/>
        <v>3808.3999999999996</v>
      </c>
      <c r="F213" s="48">
        <f t="shared" si="16"/>
        <v>-158</v>
      </c>
      <c r="H213" s="47">
        <f t="shared" si="17"/>
        <v>3808.3999999999996</v>
      </c>
      <c r="I213" s="47">
        <f t="shared" si="18"/>
        <v>0</v>
      </c>
    </row>
    <row r="214" spans="1:9">
      <c r="B214" s="46">
        <v>3690</v>
      </c>
      <c r="C214" s="46">
        <f t="shared" si="19"/>
        <v>158</v>
      </c>
      <c r="D214" s="49">
        <f t="shared" si="15"/>
        <v>3848</v>
      </c>
      <c r="F214" s="48">
        <f t="shared" si="16"/>
        <v>-158</v>
      </c>
      <c r="H214" s="47">
        <f t="shared" si="17"/>
        <v>3848</v>
      </c>
      <c r="I214" s="47">
        <f t="shared" si="18"/>
        <v>0</v>
      </c>
    </row>
    <row r="215" spans="1:9">
      <c r="B215" s="46">
        <v>3816</v>
      </c>
      <c r="C215" s="46">
        <f t="shared" si="19"/>
        <v>158</v>
      </c>
      <c r="D215" s="49">
        <f t="shared" si="15"/>
        <v>3974</v>
      </c>
      <c r="F215" s="48">
        <f t="shared" si="16"/>
        <v>-158</v>
      </c>
      <c r="H215" s="47">
        <f t="shared" si="17"/>
        <v>3974</v>
      </c>
      <c r="I215" s="47">
        <f t="shared" si="18"/>
        <v>0</v>
      </c>
    </row>
    <row r="216" spans="1:9">
      <c r="B216" s="46">
        <v>3884.3999999999996</v>
      </c>
      <c r="C216" s="46">
        <f t="shared" si="19"/>
        <v>158</v>
      </c>
      <c r="D216" s="49">
        <f t="shared" si="15"/>
        <v>4042.3999999999996</v>
      </c>
      <c r="E216" s="47"/>
      <c r="F216" s="48">
        <f t="shared" si="16"/>
        <v>-158</v>
      </c>
      <c r="H216" s="47">
        <f t="shared" si="17"/>
        <v>4042.3999999999996</v>
      </c>
      <c r="I216" s="47">
        <f t="shared" si="18"/>
        <v>0</v>
      </c>
    </row>
    <row r="217" spans="1:9">
      <c r="B217" s="46">
        <v>3990</v>
      </c>
      <c r="C217" s="46">
        <f t="shared" si="19"/>
        <v>158</v>
      </c>
      <c r="D217" s="49">
        <f t="shared" si="15"/>
        <v>4148</v>
      </c>
      <c r="F217" s="48">
        <f t="shared" si="16"/>
        <v>-158</v>
      </c>
      <c r="H217" s="47">
        <f t="shared" si="17"/>
        <v>4148</v>
      </c>
      <c r="I217" s="47">
        <f t="shared" si="18"/>
        <v>0</v>
      </c>
    </row>
    <row r="218" spans="1:9">
      <c r="A218" s="50"/>
      <c r="B218" s="46">
        <v>4080</v>
      </c>
      <c r="C218" s="46">
        <f>+C217</f>
        <v>158</v>
      </c>
      <c r="D218" s="49">
        <f t="shared" si="15"/>
        <v>4238</v>
      </c>
      <c r="E218" s="47">
        <f>+D218-D217</f>
        <v>90</v>
      </c>
      <c r="F218" s="48">
        <f t="shared" si="16"/>
        <v>-158</v>
      </c>
      <c r="H218" s="47">
        <f t="shared" si="17"/>
        <v>4238</v>
      </c>
      <c r="I218" s="47">
        <f t="shared" si="18"/>
        <v>0</v>
      </c>
    </row>
    <row r="219" spans="1:9">
      <c r="B219" s="46">
        <v>4392</v>
      </c>
      <c r="C219" s="46">
        <f>+C218-10</f>
        <v>148</v>
      </c>
      <c r="D219" s="49">
        <f t="shared" si="15"/>
        <v>4540</v>
      </c>
      <c r="F219" s="48">
        <f t="shared" si="16"/>
        <v>-148</v>
      </c>
      <c r="H219" s="47">
        <f t="shared" si="17"/>
        <v>4540</v>
      </c>
      <c r="I219" s="47">
        <f t="shared" si="18"/>
        <v>0</v>
      </c>
    </row>
    <row r="220" spans="1:9">
      <c r="B220" s="46">
        <v>4430.3999999999996</v>
      </c>
      <c r="C220" s="46">
        <f t="shared" si="19"/>
        <v>148</v>
      </c>
      <c r="D220" s="49">
        <f t="shared" si="15"/>
        <v>4578.3999999999996</v>
      </c>
      <c r="F220" s="48">
        <f t="shared" si="16"/>
        <v>-148</v>
      </c>
      <c r="H220" s="47">
        <f t="shared" si="17"/>
        <v>4578.3999999999996</v>
      </c>
      <c r="I220" s="47">
        <f t="shared" si="18"/>
        <v>0</v>
      </c>
    </row>
    <row r="221" spans="1:9">
      <c r="B221" s="46">
        <v>4470</v>
      </c>
      <c r="C221" s="46">
        <f t="shared" si="19"/>
        <v>148</v>
      </c>
      <c r="D221" s="49">
        <f t="shared" si="15"/>
        <v>4618</v>
      </c>
      <c r="F221" s="48">
        <f t="shared" si="16"/>
        <v>-148</v>
      </c>
      <c r="H221" s="47">
        <f t="shared" si="17"/>
        <v>4618</v>
      </c>
      <c r="I221" s="47">
        <f t="shared" si="18"/>
        <v>0</v>
      </c>
    </row>
    <row r="222" spans="1:9">
      <c r="B222" s="46">
        <v>4492.8</v>
      </c>
      <c r="C222" s="46">
        <f t="shared" si="19"/>
        <v>148</v>
      </c>
      <c r="D222" s="49">
        <f t="shared" si="15"/>
        <v>4640.8</v>
      </c>
      <c r="F222" s="48">
        <f t="shared" si="16"/>
        <v>-148</v>
      </c>
      <c r="H222" s="47">
        <f t="shared" si="17"/>
        <v>4640.8</v>
      </c>
      <c r="I222" s="47">
        <f t="shared" si="18"/>
        <v>0</v>
      </c>
    </row>
    <row r="223" spans="1:9">
      <c r="B223" s="46">
        <v>4530</v>
      </c>
      <c r="C223" s="46">
        <f t="shared" si="19"/>
        <v>148</v>
      </c>
      <c r="D223" s="49">
        <f t="shared" si="15"/>
        <v>4678</v>
      </c>
      <c r="F223" s="48">
        <f t="shared" si="16"/>
        <v>-148</v>
      </c>
      <c r="H223" s="47">
        <f t="shared" si="17"/>
        <v>4678</v>
      </c>
      <c r="I223" s="47">
        <f t="shared" si="18"/>
        <v>0</v>
      </c>
    </row>
    <row r="224" spans="1:9">
      <c r="B224" s="46">
        <v>4586.3999999999996</v>
      </c>
      <c r="C224" s="46">
        <f t="shared" si="19"/>
        <v>148</v>
      </c>
      <c r="D224" s="49">
        <f t="shared" si="15"/>
        <v>4734.3999999999996</v>
      </c>
      <c r="F224" s="48">
        <f t="shared" si="16"/>
        <v>-148</v>
      </c>
      <c r="H224" s="47">
        <f t="shared" si="17"/>
        <v>4734.3999999999996</v>
      </c>
      <c r="I224" s="47">
        <f t="shared" si="18"/>
        <v>0</v>
      </c>
    </row>
    <row r="225" spans="1:9">
      <c r="B225" s="46">
        <v>4644</v>
      </c>
      <c r="C225" s="46">
        <f t="shared" si="19"/>
        <v>148</v>
      </c>
      <c r="D225" s="49">
        <f t="shared" si="15"/>
        <v>4792</v>
      </c>
      <c r="F225" s="48">
        <f t="shared" si="16"/>
        <v>-148</v>
      </c>
      <c r="H225" s="47">
        <f t="shared" si="17"/>
        <v>4792</v>
      </c>
      <c r="I225" s="47">
        <f t="shared" si="18"/>
        <v>0</v>
      </c>
    </row>
    <row r="226" spans="1:9">
      <c r="B226" s="46">
        <v>4662</v>
      </c>
      <c r="C226" s="46">
        <f t="shared" si="19"/>
        <v>148</v>
      </c>
      <c r="D226" s="49">
        <f t="shared" si="15"/>
        <v>4810</v>
      </c>
      <c r="F226" s="48">
        <f t="shared" si="16"/>
        <v>-148</v>
      </c>
      <c r="H226" s="47">
        <f t="shared" si="17"/>
        <v>4810</v>
      </c>
      <c r="I226" s="47">
        <f t="shared" si="18"/>
        <v>0</v>
      </c>
    </row>
    <row r="227" spans="1:9">
      <c r="B227" s="46">
        <v>4716</v>
      </c>
      <c r="C227" s="46">
        <f t="shared" si="19"/>
        <v>148</v>
      </c>
      <c r="D227" s="49">
        <f t="shared" si="15"/>
        <v>4864</v>
      </c>
      <c r="F227" s="48">
        <f t="shared" si="16"/>
        <v>-148</v>
      </c>
      <c r="H227" s="47">
        <f t="shared" si="17"/>
        <v>4864</v>
      </c>
      <c r="I227" s="47">
        <f t="shared" si="18"/>
        <v>0</v>
      </c>
    </row>
    <row r="228" spans="1:9">
      <c r="B228" s="46">
        <v>4836</v>
      </c>
      <c r="C228" s="46">
        <f t="shared" si="19"/>
        <v>148</v>
      </c>
      <c r="D228" s="49">
        <f t="shared" si="15"/>
        <v>4984</v>
      </c>
      <c r="F228" s="48">
        <f t="shared" si="16"/>
        <v>-148</v>
      </c>
      <c r="H228" s="47">
        <f t="shared" si="17"/>
        <v>4984</v>
      </c>
      <c r="I228" s="47">
        <f t="shared" si="18"/>
        <v>0</v>
      </c>
    </row>
    <row r="229" spans="1:9">
      <c r="A229" s="50"/>
      <c r="B229" s="46">
        <v>5010</v>
      </c>
      <c r="C229" s="46">
        <f t="shared" si="19"/>
        <v>148</v>
      </c>
      <c r="D229" s="49">
        <f t="shared" si="15"/>
        <v>5158</v>
      </c>
      <c r="F229" s="48">
        <f t="shared" si="16"/>
        <v>-148</v>
      </c>
      <c r="H229" s="47">
        <f t="shared" si="17"/>
        <v>5158</v>
      </c>
      <c r="I229" s="47">
        <f t="shared" si="18"/>
        <v>0</v>
      </c>
    </row>
    <row r="230" spans="1:9">
      <c r="B230" s="46">
        <v>5160</v>
      </c>
      <c r="C230" s="46">
        <f>+C229-20</f>
        <v>128</v>
      </c>
      <c r="D230" s="49">
        <f t="shared" si="15"/>
        <v>5288</v>
      </c>
      <c r="F230" s="48">
        <f t="shared" si="16"/>
        <v>-128</v>
      </c>
      <c r="H230" s="47">
        <f t="shared" si="17"/>
        <v>5288</v>
      </c>
      <c r="I230" s="47">
        <f t="shared" si="18"/>
        <v>0</v>
      </c>
    </row>
    <row r="231" spans="1:9">
      <c r="B231" s="46">
        <v>5364</v>
      </c>
      <c r="C231" s="46">
        <f t="shared" si="19"/>
        <v>128</v>
      </c>
      <c r="D231" s="49">
        <f t="shared" si="15"/>
        <v>5492</v>
      </c>
      <c r="F231" s="48">
        <f t="shared" si="16"/>
        <v>-128</v>
      </c>
      <c r="H231" s="47">
        <f t="shared" si="17"/>
        <v>5492</v>
      </c>
      <c r="I231" s="47">
        <f t="shared" si="18"/>
        <v>0</v>
      </c>
    </row>
    <row r="232" spans="1:9">
      <c r="B232" s="46">
        <v>5502</v>
      </c>
      <c r="C232" s="46">
        <f t="shared" si="19"/>
        <v>128</v>
      </c>
      <c r="D232" s="49">
        <f t="shared" si="15"/>
        <v>5630</v>
      </c>
      <c r="F232" s="48">
        <f t="shared" si="16"/>
        <v>-128</v>
      </c>
      <c r="H232" s="47">
        <f t="shared" si="17"/>
        <v>5630</v>
      </c>
      <c r="I232" s="47">
        <f t="shared" si="18"/>
        <v>0</v>
      </c>
    </row>
    <row r="233" spans="1:9">
      <c r="B233" s="46">
        <v>5544</v>
      </c>
      <c r="C233" s="46">
        <f t="shared" si="19"/>
        <v>128</v>
      </c>
      <c r="D233" s="49">
        <f t="shared" si="15"/>
        <v>5672</v>
      </c>
      <c r="F233" s="48">
        <f t="shared" si="16"/>
        <v>-128</v>
      </c>
      <c r="H233" s="47">
        <f t="shared" si="17"/>
        <v>5672</v>
      </c>
      <c r="I233" s="47">
        <f t="shared" si="18"/>
        <v>0</v>
      </c>
    </row>
    <row r="234" spans="1:9">
      <c r="B234" s="46">
        <v>5910</v>
      </c>
      <c r="C234" s="46">
        <f t="shared" si="19"/>
        <v>128</v>
      </c>
      <c r="D234" s="49">
        <f t="shared" si="15"/>
        <v>6038</v>
      </c>
      <c r="F234" s="48">
        <f t="shared" si="16"/>
        <v>-128</v>
      </c>
      <c r="H234" s="47">
        <f t="shared" si="17"/>
        <v>6038</v>
      </c>
      <c r="I234" s="47">
        <f t="shared" si="18"/>
        <v>0</v>
      </c>
    </row>
    <row r="235" spans="1:9">
      <c r="B235" s="46">
        <v>5970</v>
      </c>
      <c r="C235" s="46">
        <f t="shared" si="19"/>
        <v>128</v>
      </c>
      <c r="D235" s="49">
        <f t="shared" si="15"/>
        <v>6098</v>
      </c>
      <c r="F235" s="48">
        <f t="shared" si="16"/>
        <v>-128</v>
      </c>
      <c r="H235" s="47">
        <f t="shared" si="17"/>
        <v>6098</v>
      </c>
      <c r="I235" s="47">
        <f t="shared" si="18"/>
        <v>0</v>
      </c>
    </row>
    <row r="236" spans="1:9">
      <c r="B236" s="46">
        <v>6156</v>
      </c>
      <c r="C236" s="46">
        <f t="shared" si="19"/>
        <v>128</v>
      </c>
      <c r="D236" s="49">
        <f t="shared" si="15"/>
        <v>6284</v>
      </c>
      <c r="F236" s="48">
        <f t="shared" si="16"/>
        <v>-128</v>
      </c>
      <c r="H236" s="47">
        <f t="shared" si="17"/>
        <v>6284</v>
      </c>
      <c r="I236" s="47">
        <f t="shared" si="18"/>
        <v>0</v>
      </c>
    </row>
    <row r="237" spans="1:9">
      <c r="B237" s="46">
        <v>6162</v>
      </c>
      <c r="C237" s="46">
        <f t="shared" si="19"/>
        <v>128</v>
      </c>
      <c r="D237" s="49">
        <f t="shared" si="15"/>
        <v>6290</v>
      </c>
      <c r="F237" s="48">
        <f t="shared" si="16"/>
        <v>-128</v>
      </c>
      <c r="H237" s="47">
        <f t="shared" si="17"/>
        <v>6290</v>
      </c>
      <c r="I237" s="47">
        <f t="shared" si="18"/>
        <v>0</v>
      </c>
    </row>
    <row r="238" spans="1:9">
      <c r="B238" s="46">
        <v>6258</v>
      </c>
      <c r="C238" s="46">
        <f t="shared" si="19"/>
        <v>128</v>
      </c>
      <c r="D238" s="49">
        <f t="shared" si="15"/>
        <v>6386</v>
      </c>
      <c r="F238" s="48">
        <f t="shared" si="16"/>
        <v>-128</v>
      </c>
      <c r="H238" s="47">
        <f t="shared" si="17"/>
        <v>6386</v>
      </c>
      <c r="I238" s="47">
        <f t="shared" si="18"/>
        <v>0</v>
      </c>
    </row>
    <row r="239" spans="1:9">
      <c r="B239" s="46">
        <v>6390</v>
      </c>
      <c r="C239" s="46">
        <f t="shared" si="19"/>
        <v>128</v>
      </c>
      <c r="D239" s="49">
        <f t="shared" si="15"/>
        <v>6518</v>
      </c>
      <c r="F239" s="48">
        <f t="shared" si="16"/>
        <v>-128</v>
      </c>
      <c r="H239" s="47">
        <f t="shared" si="17"/>
        <v>6518</v>
      </c>
      <c r="I239" s="47">
        <f t="shared" si="18"/>
        <v>0</v>
      </c>
    </row>
    <row r="240" spans="1:9">
      <c r="B240" s="46">
        <v>6739.2000000000007</v>
      </c>
      <c r="C240" s="46">
        <f t="shared" si="19"/>
        <v>128</v>
      </c>
      <c r="D240" s="49">
        <f t="shared" si="15"/>
        <v>6867.2000000000007</v>
      </c>
      <c r="F240" s="48">
        <f t="shared" si="16"/>
        <v>-128</v>
      </c>
      <c r="H240" s="47">
        <f t="shared" si="17"/>
        <v>6867.2000000000007</v>
      </c>
      <c r="I240" s="47">
        <f t="shared" si="18"/>
        <v>0</v>
      </c>
    </row>
    <row r="241" spans="1:9">
      <c r="B241" s="46">
        <v>6750</v>
      </c>
      <c r="C241" s="46">
        <f t="shared" si="19"/>
        <v>128</v>
      </c>
      <c r="D241" s="49">
        <f t="shared" si="15"/>
        <v>6878</v>
      </c>
      <c r="F241" s="48">
        <f t="shared" si="16"/>
        <v>-128</v>
      </c>
      <c r="H241" s="47">
        <f t="shared" si="17"/>
        <v>6878</v>
      </c>
      <c r="I241" s="47">
        <f t="shared" si="18"/>
        <v>0</v>
      </c>
    </row>
    <row r="242" spans="1:9">
      <c r="B242" s="46">
        <v>6786</v>
      </c>
      <c r="C242" s="46">
        <f t="shared" si="19"/>
        <v>128</v>
      </c>
      <c r="D242" s="49">
        <f t="shared" si="15"/>
        <v>6914</v>
      </c>
      <c r="F242" s="48">
        <f t="shared" si="16"/>
        <v>-128</v>
      </c>
      <c r="H242" s="47">
        <f t="shared" si="17"/>
        <v>6914</v>
      </c>
      <c r="I242" s="47">
        <f t="shared" si="18"/>
        <v>0</v>
      </c>
    </row>
    <row r="243" spans="1:9">
      <c r="B243" s="46">
        <v>6910.7999999999993</v>
      </c>
      <c r="C243" s="46">
        <f t="shared" si="19"/>
        <v>128</v>
      </c>
      <c r="D243" s="49">
        <f t="shared" si="15"/>
        <v>7038.7999999999993</v>
      </c>
      <c r="F243" s="48">
        <f t="shared" si="16"/>
        <v>-128</v>
      </c>
      <c r="H243" s="47">
        <f t="shared" si="17"/>
        <v>7038.7999999999993</v>
      </c>
      <c r="I243" s="47">
        <f t="shared" si="18"/>
        <v>0</v>
      </c>
    </row>
    <row r="244" spans="1:9">
      <c r="A244" s="50"/>
      <c r="B244" s="46">
        <v>7164</v>
      </c>
      <c r="C244" s="46">
        <f>+C243-10</f>
        <v>118</v>
      </c>
      <c r="D244" s="49">
        <f t="shared" si="15"/>
        <v>7282</v>
      </c>
      <c r="F244" s="48">
        <f t="shared" si="16"/>
        <v>-118</v>
      </c>
      <c r="H244" s="47">
        <f t="shared" si="17"/>
        <v>7282</v>
      </c>
      <c r="I244" s="47">
        <f t="shared" si="18"/>
        <v>0</v>
      </c>
    </row>
    <row r="245" spans="1:9">
      <c r="B245" s="46">
        <v>7597.2000000000007</v>
      </c>
      <c r="C245" s="46">
        <f t="shared" si="19"/>
        <v>118</v>
      </c>
      <c r="D245" s="49">
        <f t="shared" si="15"/>
        <v>7715.2000000000007</v>
      </c>
      <c r="F245" s="48">
        <f t="shared" si="16"/>
        <v>-118</v>
      </c>
      <c r="H245" s="47">
        <f t="shared" si="17"/>
        <v>7715.2000000000007</v>
      </c>
      <c r="I245" s="47">
        <f t="shared" si="18"/>
        <v>0</v>
      </c>
    </row>
    <row r="246" spans="1:9">
      <c r="B246" s="46">
        <v>7920</v>
      </c>
      <c r="C246" s="46">
        <f t="shared" si="19"/>
        <v>118</v>
      </c>
      <c r="D246" s="49">
        <f t="shared" si="15"/>
        <v>8038</v>
      </c>
      <c r="F246" s="48">
        <f t="shared" si="16"/>
        <v>-118</v>
      </c>
      <c r="H246" s="47">
        <f t="shared" si="17"/>
        <v>8038</v>
      </c>
      <c r="I246" s="47">
        <f t="shared" si="18"/>
        <v>0</v>
      </c>
    </row>
    <row r="247" spans="1:9">
      <c r="B247" s="46">
        <v>8280</v>
      </c>
      <c r="C247" s="46">
        <f t="shared" si="19"/>
        <v>118</v>
      </c>
      <c r="D247" s="49">
        <f t="shared" si="15"/>
        <v>8398</v>
      </c>
      <c r="F247" s="48">
        <f t="shared" si="16"/>
        <v>-118</v>
      </c>
      <c r="H247" s="47">
        <f t="shared" si="17"/>
        <v>8398</v>
      </c>
      <c r="I247" s="47">
        <f t="shared" si="18"/>
        <v>0</v>
      </c>
    </row>
    <row r="248" spans="1:9">
      <c r="B248" s="46">
        <v>8370</v>
      </c>
      <c r="C248" s="46">
        <f t="shared" si="19"/>
        <v>118</v>
      </c>
      <c r="D248" s="49">
        <f t="shared" si="15"/>
        <v>8488</v>
      </c>
      <c r="F248" s="48">
        <f t="shared" si="16"/>
        <v>-118</v>
      </c>
      <c r="H248" s="47">
        <f t="shared" si="17"/>
        <v>8488</v>
      </c>
      <c r="I248" s="47">
        <f t="shared" si="18"/>
        <v>0</v>
      </c>
    </row>
    <row r="249" spans="1:9">
      <c r="B249" s="46">
        <v>9360</v>
      </c>
      <c r="C249" s="46">
        <f t="shared" si="19"/>
        <v>118</v>
      </c>
      <c r="D249" s="49">
        <f t="shared" si="15"/>
        <v>9478</v>
      </c>
      <c r="F249" s="48">
        <f t="shared" si="16"/>
        <v>-118</v>
      </c>
      <c r="H249" s="47">
        <f t="shared" si="17"/>
        <v>9478</v>
      </c>
      <c r="I249" s="47">
        <f t="shared" si="18"/>
        <v>0</v>
      </c>
    </row>
    <row r="250" spans="1:9">
      <c r="B250" s="46">
        <v>9534</v>
      </c>
      <c r="C250" s="46">
        <f t="shared" si="19"/>
        <v>118</v>
      </c>
      <c r="D250" s="49">
        <f t="shared" si="15"/>
        <v>9652</v>
      </c>
      <c r="F250" s="48">
        <f t="shared" si="16"/>
        <v>-118</v>
      </c>
      <c r="H250" s="47">
        <f t="shared" si="17"/>
        <v>9652</v>
      </c>
      <c r="I250" s="47">
        <f t="shared" si="18"/>
        <v>0</v>
      </c>
    </row>
    <row r="251" spans="1:9">
      <c r="B251" s="46">
        <v>9540</v>
      </c>
      <c r="C251" s="46">
        <f t="shared" si="19"/>
        <v>118</v>
      </c>
      <c r="D251" s="49">
        <f t="shared" si="15"/>
        <v>9658</v>
      </c>
      <c r="F251" s="48">
        <f t="shared" si="16"/>
        <v>-118</v>
      </c>
      <c r="H251" s="47">
        <f t="shared" si="17"/>
        <v>9658</v>
      </c>
      <c r="I251" s="47">
        <f t="shared" si="18"/>
        <v>0</v>
      </c>
    </row>
    <row r="252" spans="1:9">
      <c r="B252" s="46">
        <v>9656.4000000000015</v>
      </c>
      <c r="C252" s="46">
        <f t="shared" si="19"/>
        <v>118</v>
      </c>
      <c r="D252" s="49">
        <f t="shared" si="15"/>
        <v>9774.4000000000015</v>
      </c>
      <c r="F252" s="48">
        <f t="shared" si="16"/>
        <v>-118</v>
      </c>
      <c r="H252" s="47">
        <f t="shared" si="17"/>
        <v>9774.4000000000015</v>
      </c>
      <c r="I252" s="47">
        <f t="shared" si="18"/>
        <v>0</v>
      </c>
    </row>
    <row r="253" spans="1:9">
      <c r="A253" s="50"/>
      <c r="B253" s="46">
        <v>10080</v>
      </c>
      <c r="C253" s="46">
        <f>+C252-10</f>
        <v>108</v>
      </c>
      <c r="D253" s="49">
        <f t="shared" si="15"/>
        <v>10188</v>
      </c>
      <c r="F253" s="48">
        <f t="shared" si="16"/>
        <v>-108</v>
      </c>
      <c r="H253" s="47">
        <f t="shared" si="17"/>
        <v>10188</v>
      </c>
      <c r="I253" s="47">
        <f t="shared" si="18"/>
        <v>0</v>
      </c>
    </row>
    <row r="254" spans="1:9">
      <c r="B254" s="46">
        <v>10452</v>
      </c>
      <c r="C254" s="46">
        <f t="shared" si="19"/>
        <v>108</v>
      </c>
      <c r="D254" s="49">
        <f t="shared" si="15"/>
        <v>10560</v>
      </c>
      <c r="F254" s="48">
        <f t="shared" si="16"/>
        <v>-108</v>
      </c>
      <c r="H254" s="47">
        <f t="shared" si="17"/>
        <v>10560</v>
      </c>
      <c r="I254" s="47">
        <f t="shared" si="18"/>
        <v>0</v>
      </c>
    </row>
    <row r="255" spans="1:9">
      <c r="B255" s="46">
        <v>11154</v>
      </c>
      <c r="C255" s="46">
        <f t="shared" si="19"/>
        <v>108</v>
      </c>
      <c r="D255" s="49">
        <f t="shared" si="15"/>
        <v>11262</v>
      </c>
      <c r="F255" s="48">
        <f t="shared" si="16"/>
        <v>-108</v>
      </c>
      <c r="H255" s="47">
        <f t="shared" si="17"/>
        <v>11262</v>
      </c>
      <c r="I255" s="47">
        <f t="shared" si="18"/>
        <v>0</v>
      </c>
    </row>
    <row r="256" spans="1:9">
      <c r="B256" s="46">
        <v>12012</v>
      </c>
      <c r="C256" s="46">
        <f t="shared" si="19"/>
        <v>108</v>
      </c>
      <c r="D256" s="49">
        <f t="shared" si="15"/>
        <v>12120</v>
      </c>
      <c r="F256" s="48">
        <f t="shared" si="16"/>
        <v>-108</v>
      </c>
      <c r="H256" s="47">
        <f t="shared" si="17"/>
        <v>12120</v>
      </c>
      <c r="I256" s="47">
        <f t="shared" si="18"/>
        <v>0</v>
      </c>
    </row>
    <row r="257" spans="1:9">
      <c r="B257" s="46">
        <v>13986</v>
      </c>
      <c r="C257" s="46">
        <f t="shared" si="19"/>
        <v>108</v>
      </c>
      <c r="D257" s="49">
        <f t="shared" si="15"/>
        <v>14094</v>
      </c>
      <c r="F257" s="48">
        <f t="shared" si="16"/>
        <v>-108</v>
      </c>
      <c r="H257" s="47">
        <f t="shared" si="17"/>
        <v>14094</v>
      </c>
      <c r="I257" s="47">
        <f t="shared" si="18"/>
        <v>0</v>
      </c>
    </row>
    <row r="258" spans="1:9">
      <c r="B258" s="46">
        <v>14227.2</v>
      </c>
      <c r="C258" s="46">
        <f t="shared" si="19"/>
        <v>108</v>
      </c>
      <c r="D258" s="49">
        <f t="shared" si="15"/>
        <v>14335.2</v>
      </c>
      <c r="F258" s="48">
        <f t="shared" si="16"/>
        <v>-108</v>
      </c>
      <c r="H258" s="47">
        <f t="shared" si="17"/>
        <v>14335.2</v>
      </c>
      <c r="I258" s="47">
        <f t="shared" si="18"/>
        <v>0</v>
      </c>
    </row>
    <row r="259" spans="1:9">
      <c r="B259" s="46">
        <v>14632.800000000001</v>
      </c>
      <c r="C259" s="46">
        <f t="shared" si="19"/>
        <v>108</v>
      </c>
      <c r="D259" s="49">
        <f t="shared" si="15"/>
        <v>14740.800000000001</v>
      </c>
      <c r="F259" s="48">
        <f t="shared" si="16"/>
        <v>-108</v>
      </c>
      <c r="H259" s="47">
        <f t="shared" si="17"/>
        <v>14740.800000000001</v>
      </c>
      <c r="I259" s="47">
        <f t="shared" si="18"/>
        <v>0</v>
      </c>
    </row>
    <row r="260" spans="1:9">
      <c r="A260" s="50"/>
      <c r="B260" s="46">
        <v>15350.400000000001</v>
      </c>
      <c r="C260" s="46">
        <f>+C259</f>
        <v>108</v>
      </c>
      <c r="D260" s="49">
        <f t="shared" si="15"/>
        <v>15458.400000000001</v>
      </c>
      <c r="F260" s="48">
        <f t="shared" si="16"/>
        <v>-108</v>
      </c>
      <c r="H260" s="47">
        <f t="shared" si="17"/>
        <v>15458.400000000001</v>
      </c>
      <c r="I260" s="47">
        <f t="shared" si="18"/>
        <v>0</v>
      </c>
    </row>
    <row r="261" spans="1:9">
      <c r="B261" s="46">
        <v>15582</v>
      </c>
      <c r="C261" s="46">
        <f>+C260-10</f>
        <v>98</v>
      </c>
      <c r="D261" s="49">
        <f t="shared" si="15"/>
        <v>15680</v>
      </c>
      <c r="F261" s="48">
        <f t="shared" si="16"/>
        <v>-98</v>
      </c>
      <c r="H261" s="47">
        <f t="shared" si="17"/>
        <v>15680</v>
      </c>
      <c r="I261" s="47">
        <f>+D261-H261</f>
        <v>0</v>
      </c>
    </row>
    <row r="262" spans="1:9">
      <c r="B262" s="46">
        <v>15943.2</v>
      </c>
      <c r="C262" s="46">
        <f t="shared" si="19"/>
        <v>98</v>
      </c>
      <c r="D262" s="49">
        <f t="shared" si="15"/>
        <v>16041.2</v>
      </c>
      <c r="F262" s="48">
        <f t="shared" si="16"/>
        <v>-98</v>
      </c>
      <c r="H262" s="47">
        <f t="shared" si="17"/>
        <v>16041.2</v>
      </c>
      <c r="I262" s="47">
        <f t="shared" si="18"/>
        <v>0</v>
      </c>
    </row>
    <row r="263" spans="1:9">
      <c r="B263" s="46">
        <v>16146</v>
      </c>
      <c r="C263" s="46">
        <f t="shared" si="19"/>
        <v>98</v>
      </c>
      <c r="D263" s="49">
        <f t="shared" ref="D263:D267" si="20">+C263+B263</f>
        <v>16244</v>
      </c>
      <c r="F263" s="48">
        <f t="shared" ref="F263:F267" si="21">+B263-D263</f>
        <v>-98</v>
      </c>
      <c r="H263" s="47">
        <f t="shared" ref="H263:H267" si="22">IF(AND(B263&gt;=0,B263&lt;=93.6),B263+C263,IF(AND(B263&gt;=108,B263&lt;=3990),B263+C263,IF(AND(B263&gt;=3990, B263&lt;=4080), B263+C263,IF(AND(B263&gt;=4392,B263&lt;=5010), B263+C263,IF(AND(B263&gt;=5160,B263&lt;=6910.8), B263+C263,IF(AND(B263&gt;=7164,B263&lt;=9656.4), B263+C263,IF(AND(B263&gt;=1080,B263&lt;=15350.4), B263+C263,IF(AND(B263&gt;=15582, B263&lt;=26000), B263+C263,IF(B263&gt;=27000,B263+B263, "No ha ingresado datos válidos")))))))))</f>
        <v>16244</v>
      </c>
      <c r="I263" s="47">
        <f t="shared" ref="I263:I267" si="23">+D263-H263</f>
        <v>0</v>
      </c>
    </row>
    <row r="264" spans="1:9">
      <c r="B264" s="46">
        <v>16333.2</v>
      </c>
      <c r="C264" s="46">
        <f t="shared" ref="C264:C267" si="24">+C263</f>
        <v>98</v>
      </c>
      <c r="D264" s="49">
        <f t="shared" si="20"/>
        <v>16431.2</v>
      </c>
      <c r="F264" s="48">
        <f t="shared" si="21"/>
        <v>-98</v>
      </c>
      <c r="H264" s="47">
        <f t="shared" si="22"/>
        <v>16431.2</v>
      </c>
      <c r="I264" s="47">
        <f t="shared" si="23"/>
        <v>0</v>
      </c>
    </row>
    <row r="265" spans="1:9">
      <c r="B265" s="46">
        <v>17144.400000000001</v>
      </c>
      <c r="C265" s="46">
        <f t="shared" si="24"/>
        <v>98</v>
      </c>
      <c r="D265" s="49">
        <f t="shared" si="20"/>
        <v>17242.400000000001</v>
      </c>
      <c r="F265" s="48">
        <f t="shared" si="21"/>
        <v>-98</v>
      </c>
      <c r="H265" s="47">
        <f t="shared" si="22"/>
        <v>17242.400000000001</v>
      </c>
      <c r="I265" s="47">
        <f t="shared" si="23"/>
        <v>0</v>
      </c>
    </row>
    <row r="266" spans="1:9">
      <c r="B266" s="46">
        <v>17706</v>
      </c>
      <c r="C266" s="46">
        <f t="shared" si="24"/>
        <v>98</v>
      </c>
      <c r="D266" s="49">
        <f t="shared" si="20"/>
        <v>17804</v>
      </c>
      <c r="F266" s="48">
        <f t="shared" si="21"/>
        <v>-98</v>
      </c>
      <c r="H266" s="47">
        <f t="shared" si="22"/>
        <v>17804</v>
      </c>
      <c r="I266" s="47">
        <f t="shared" si="23"/>
        <v>0</v>
      </c>
    </row>
    <row r="267" spans="1:9">
      <c r="B267" s="46">
        <v>25677.600000000002</v>
      </c>
      <c r="C267" s="46">
        <f t="shared" si="24"/>
        <v>98</v>
      </c>
      <c r="D267" s="49">
        <f t="shared" si="20"/>
        <v>25775.600000000002</v>
      </c>
      <c r="F267" s="48">
        <f t="shared" si="21"/>
        <v>-98</v>
      </c>
      <c r="H267" s="47">
        <f t="shared" si="22"/>
        <v>25775.600000000002</v>
      </c>
      <c r="I267" s="47">
        <f t="shared" si="23"/>
        <v>0</v>
      </c>
    </row>
    <row r="268" spans="1:9">
      <c r="D268" s="47">
        <f>SUM(D6:D267)</f>
        <v>759984.8</v>
      </c>
    </row>
  </sheetData>
  <sortState xmlns:xlrd2="http://schemas.microsoft.com/office/spreadsheetml/2017/richdata2" ref="B6:B885">
    <sortCondition ref="B6"/>
  </sortState>
  <customSheetViews>
    <customSheetView guid="{CF84CFFB-6EA4-4410-B9A4-3DFFBE9C39A1}">
      <selection activeCell="L25" sqref="L25"/>
      <pageMargins left="0.7" right="0.7" top="0.75" bottom="0.75" header="0.3" footer="0.3"/>
    </customSheetView>
    <customSheetView guid="{20E0D422-172E-440B-AE45-9019330DBB0E}">
      <selection activeCell="L25" sqref="L25"/>
      <pageMargins left="0.7" right="0.7" top="0.75" bottom="0.75" header="0.3" footer="0.3"/>
    </customSheetView>
    <customSheetView guid="{8473C790-8521-4A75-B221-BD61411A1DBA}">
      <selection activeCell="H4" sqref="H4"/>
      <pageMargins left="0.7" right="0.7" top="0.75" bottom="0.75" header="0.3" footer="0.3"/>
    </customSheetView>
    <customSheetView guid="{6F0D0C0E-D4A7-4E8A-8B24-342BA835C688}">
      <selection activeCell="H14" sqref="H14"/>
      <pageMargins left="0.7" right="0.7" top="0.75" bottom="0.75" header="0.3" footer="0.3"/>
    </customSheetView>
    <customSheetView guid="{CAE4D555-53E6-45BD-934C-8250B0922F25}">
      <selection activeCell="L25" sqref="L25"/>
      <pageMargins left="0.7" right="0.7" top="0.75" bottom="0.75" header="0.3" footer="0.3"/>
    </customSheetView>
  </customSheetViews>
  <conditionalFormatting sqref="B6:C6">
    <cfRule type="expression" priority="1">
      <formula>$M$882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CUADRO-NECESIDADES</vt:lpstr>
      <vt:lpstr>Hoja2</vt:lpstr>
      <vt:lpstr>INSTRUCTIVO PARA LLENAR</vt:lpstr>
      <vt:lpstr>CATALOGO</vt:lpstr>
      <vt:lpstr>LISTADO-IIEE</vt:lpstr>
      <vt:lpstr>Hoja1</vt:lpstr>
      <vt:lpstr>Criterio</vt:lpstr>
      <vt:lpstr>'CUADRO-NECESIDADES'!Área_de_impresión</vt:lpstr>
      <vt:lpstr>'INSTRUCTIVO PARA LLENAR'!Área_de_impresión</vt:lpstr>
      <vt:lpstr>CATALOGO</vt:lpstr>
      <vt:lpstr>CATALOGO!Títulos_a_imprimir</vt:lpstr>
      <vt:lpstr>'CUADRO-NECESIDADES'!Títulos_a_imprimir</vt:lpstr>
      <vt:lpstr>'INSTRUCTIVO PARA LLENAR'!Títulos_a_imprimir</vt:lpstr>
    </vt:vector>
  </TitlesOfParts>
  <Manager/>
  <Company>GP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IMAGEN 1</cp:lastModifiedBy>
  <cp:revision/>
  <dcterms:created xsi:type="dcterms:W3CDTF">2013-10-04T23:17:01Z</dcterms:created>
  <dcterms:modified xsi:type="dcterms:W3CDTF">2022-10-04T17:14:36Z</dcterms:modified>
  <cp:category/>
  <cp:contentStatus/>
</cp:coreProperties>
</file>